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ga\OneDrive\Desktop\PREWORK_ED\Homework\EDuenas Homework 1\"/>
    </mc:Choice>
  </mc:AlternateContent>
  <xr:revisionPtr revIDLastSave="316" documentId="11_989E3A0A3E8CA54282BABEA3E2C09D2E15D6CC1A" xr6:coauthVersionLast="43" xr6:coauthVersionMax="43" xr10:uidLastSave="{4072E82C-95AF-430A-8DF4-CE4F17E40885}"/>
  <bookViews>
    <workbookView xWindow="-110" yWindow="-110" windowWidth="19420" windowHeight="10420" tabRatio="724" activeTab="5" xr2:uid="{00000000-000D-0000-FFFF-FFFF00000000}"/>
  </bookViews>
  <sheets>
    <sheet name="KickStart My Chart" sheetId="1" r:id="rId1"/>
    <sheet name="Category Pivot Table" sheetId="2" r:id="rId2"/>
    <sheet name="Category Stacked Column" sheetId="3" r:id="rId3"/>
    <sheet name="Year Pivot Chart" sheetId="4" r:id="rId4"/>
    <sheet name="Bonus" sheetId="6" r:id="rId5"/>
    <sheet name="Statistical Analysis" sheetId="7" r:id="rId6"/>
  </sheets>
  <definedNames>
    <definedName name="_xlnm._FilterDatabase" localSheetId="4" hidden="1">Bonus!$A$1:$H$1</definedName>
    <definedName name="_xlnm._FilterDatabase" localSheetId="0" hidden="1">'KickStart My Chart'!$A$1:$R$4115</definedName>
    <definedName name="Goal">'KickStart My Chart'!$D:$D</definedName>
    <definedName name="State">'KickStart My Chart'!$F:$F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E5" i="6" l="1"/>
  <c r="F5" i="6" s="1"/>
  <c r="E3" i="6"/>
  <c r="G3" i="6" s="1"/>
  <c r="E4" i="6"/>
  <c r="H4" i="6" s="1"/>
  <c r="E7" i="6"/>
  <c r="F7" i="6" s="1"/>
  <c r="E9" i="6"/>
  <c r="G9" i="6" s="1"/>
  <c r="E11" i="6"/>
  <c r="H11" i="6" s="1"/>
  <c r="E13" i="6"/>
  <c r="F13" i="6" s="1"/>
  <c r="E12" i="6"/>
  <c r="G12" i="6" s="1"/>
  <c r="E10" i="6"/>
  <c r="G10" i="6" s="1"/>
  <c r="E8" i="6"/>
  <c r="G8" i="6" s="1"/>
  <c r="E6" i="6"/>
  <c r="G6" i="6" s="1"/>
  <c r="H3" i="6" l="1"/>
  <c r="G13" i="6"/>
  <c r="F3" i="6"/>
  <c r="H13" i="6"/>
  <c r="F4" i="6"/>
  <c r="G4" i="6"/>
  <c r="G7" i="6"/>
  <c r="H7" i="6"/>
  <c r="F9" i="6"/>
  <c r="H9" i="6"/>
  <c r="G11" i="6"/>
  <c r="F11" i="6"/>
  <c r="H12" i="6"/>
  <c r="F12" i="6"/>
  <c r="H10" i="6"/>
  <c r="F10" i="6"/>
  <c r="H8" i="6"/>
  <c r="F8" i="6"/>
  <c r="H6" i="6"/>
  <c r="F6" i="6"/>
  <c r="G5" i="6"/>
  <c r="H5" i="6"/>
  <c r="C2" i="6" l="1"/>
  <c r="B2" i="6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6" l="1"/>
  <c r="H2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2" i="1"/>
  <c r="F2" i="6" l="1"/>
  <c r="G2" i="6"/>
</calcChain>
</file>

<file path=xl/sharedStrings.xml><?xml version="1.0" encoding="utf-8"?>
<sst xmlns="http://schemas.openxmlformats.org/spreadsheetml/2006/main" count="36799" uniqueCount="8420">
  <si>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</si>
  <si>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</si>
  <si>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</si>
  <si>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</si>
  <si>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</si>
  <si>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</si>
  <si>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</si>
  <si>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</si>
  <si>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</si>
  <si>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</si>
  <si>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</si>
  <si>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</si>
  <si>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</si>
  <si>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</si>
  <si>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</si>
  <si>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</si>
  <si>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</si>
  <si>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</si>
  <si>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</si>
  <si>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</si>
  <si>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</si>
  <si>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</si>
  <si>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</si>
  <si>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</si>
  <si>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</si>
  <si>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</si>
  <si>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</si>
  <si>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</si>
  <si>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</si>
  <si>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</si>
  <si>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</si>
  <si>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</si>
  <si>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</si>
  <si>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</si>
  <si>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</si>
  <si>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</si>
  <si>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</si>
  <si>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</si>
  <si>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</si>
  <si>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</si>
  <si>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</si>
  <si>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</si>
  <si>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</si>
  <si>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</si>
  <si>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</si>
  <si>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</si>
  <si>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</si>
  <si>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</si>
  <si>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</si>
  <si>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</si>
  <si>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</si>
  <si>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</si>
  <si>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</si>
  <si>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</si>
  <si>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</si>
  <si>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</si>
  <si>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</si>
  <si>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</si>
  <si>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</si>
  <si>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</si>
  <si>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</si>
  <si>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</si>
  <si>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</si>
  <si>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</si>
  <si>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</si>
  <si>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</si>
  <si>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</si>
  <si>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</si>
  <si>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</si>
  <si>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</si>
  <si>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</si>
  <si>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</si>
  <si>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</si>
  <si>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</si>
  <si>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</si>
  <si>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</si>
  <si>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</si>
  <si>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</si>
  <si>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</si>
  <si>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</si>
  <si>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</si>
  <si>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</si>
  <si>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</si>
  <si>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</si>
  <si>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</si>
  <si>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</si>
  <si>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</si>
  <si>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</si>
  <si>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</si>
  <si>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</si>
  <si>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</si>
  <si>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</si>
  <si>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</si>
  <si>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</si>
  <si>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</si>
  <si>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</si>
  <si>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</si>
  <si>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</si>
  <si>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</si>
  <si>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</si>
  <si>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</si>
  <si>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</si>
  <si>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</si>
  <si>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</si>
  <si>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</si>
  <si>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</si>
  <si>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</si>
  <si>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</si>
  <si>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</si>
  <si>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</si>
  <si>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</si>
  <si>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</si>
  <si>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</si>
  <si>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</si>
  <si>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</si>
  <si>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</si>
  <si>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</si>
  <si>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</si>
  <si>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</si>
  <si>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</si>
  <si>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</si>
  <si>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</si>
  <si>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</si>
  <si>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</si>
  <si>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</si>
  <si>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</si>
  <si>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</si>
  <si>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</si>
  <si>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</si>
  <si>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</si>
  <si>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</si>
  <si>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</si>
  <si>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</si>
  <si>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</si>
  <si>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</si>
  <si>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</si>
  <si>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</si>
  <si>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</si>
  <si>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</si>
  <si>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</si>
  <si>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</si>
  <si>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</si>
  <si>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</si>
  <si>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</si>
  <si>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</si>
  <si>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</si>
  <si>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</si>
  <si>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</si>
  <si>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</si>
  <si>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</si>
  <si>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</si>
  <si>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</si>
  <si>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</si>
  <si>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</si>
  <si>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</si>
  <si>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</si>
  <si>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</si>
  <si>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</si>
  <si>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</si>
  <si>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</si>
  <si>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</si>
  <si>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</si>
  <si>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</si>
  <si>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</si>
  <si>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</si>
  <si>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</si>
  <si>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</si>
  <si>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</si>
  <si>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</si>
  <si>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</si>
  <si>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</si>
  <si>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</si>
  <si>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</si>
  <si>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</si>
  <si>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</si>
  <si>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</si>
  <si>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</si>
  <si>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</si>
  <si>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</si>
  <si>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</si>
  <si>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</si>
  <si>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</si>
  <si>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</si>
  <si>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</si>
  <si>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</si>
  <si>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</si>
  <si>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</si>
  <si>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</si>
  <si>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</si>
  <si>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</si>
  <si>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</si>
  <si>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</si>
  <si>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</si>
  <si>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</si>
  <si>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</si>
  <si>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</si>
  <si>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</si>
  <si>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</si>
  <si>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</si>
  <si>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</si>
  <si>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</si>
  <si>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</si>
  <si>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</si>
  <si>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</si>
  <si>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</si>
  <si>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</si>
  <si>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</si>
  <si>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</si>
  <si>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</si>
  <si>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</si>
  <si>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</si>
  <si>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</si>
  <si>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</si>
  <si>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</si>
  <si>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</si>
  <si>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</si>
  <si>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</si>
  <si>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</si>
  <si>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</si>
  <si>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</si>
  <si>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</si>
  <si>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</si>
  <si>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</si>
  <si>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</si>
  <si>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</si>
  <si>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</si>
  <si>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</si>
  <si>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</si>
  <si>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</si>
  <si>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</si>
  <si>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</si>
  <si>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</si>
  <si>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</si>
  <si>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</si>
  <si>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</si>
  <si>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</si>
  <si>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</si>
  <si>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</si>
  <si>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</si>
  <si>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</si>
  <si>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</si>
  <si>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</si>
  <si>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</si>
  <si>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</si>
  <si>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</si>
  <si>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</si>
  <si>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</si>
  <si>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</si>
  <si>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</si>
  <si>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</si>
  <si>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</si>
  <si>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</si>
  <si>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</si>
  <si>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</si>
  <si>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</si>
  <si>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</si>
  <si>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</si>
  <si>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</si>
  <si>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</si>
  <si>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</si>
  <si>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</si>
  <si>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</si>
  <si>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</si>
  <si>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</si>
  <si>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</si>
  <si>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</si>
  <si>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</si>
  <si>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</si>
  <si>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</si>
  <si>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</si>
  <si>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</si>
  <si>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</si>
  <si>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</si>
  <si>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</si>
  <si>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</si>
  <si>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</si>
  <si>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</si>
  <si>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</si>
  <si>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</si>
  <si>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</si>
  <si>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</si>
  <si>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</si>
  <si>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</si>
  <si>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</si>
  <si>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</si>
  <si>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</si>
  <si>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</si>
  <si>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</si>
  <si>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</si>
  <si>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</si>
  <si>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</si>
  <si>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</si>
  <si>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</si>
  <si>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</si>
  <si>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</si>
  <si>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</si>
  <si>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</si>
  <si>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</si>
  <si>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</si>
  <si>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</si>
  <si>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</si>
  <si>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</si>
  <si>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</si>
  <si>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</si>
  <si>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</si>
  <si>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</si>
  <si>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</si>
  <si>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</si>
  <si>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</si>
  <si>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</si>
  <si>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</si>
  <si>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</si>
  <si>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</si>
  <si>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</si>
  <si>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</si>
  <si>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</si>
  <si>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</si>
  <si>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</si>
  <si>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</si>
  <si>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</si>
  <si>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</si>
  <si>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</si>
  <si>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</si>
  <si>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</si>
  <si>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</si>
  <si>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</si>
  <si>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</si>
  <si>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</si>
  <si>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</si>
  <si>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</si>
  <si>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</si>
  <si>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</si>
  <si>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</si>
  <si>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</si>
  <si>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</si>
  <si>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</si>
  <si>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</si>
  <si>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</si>
  <si>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</si>
  <si>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</si>
  <si>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</si>
  <si>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</si>
  <si>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</si>
  <si>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</si>
  <si>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</si>
  <si>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</si>
  <si>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</si>
  <si>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</si>
  <si>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</si>
  <si>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</si>
  <si>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</si>
  <si>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</si>
  <si>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</si>
  <si>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</si>
  <si>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</si>
  <si>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</si>
  <si>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</si>
  <si>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</si>
  <si>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</si>
  <si>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</si>
  <si>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</si>
  <si>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</si>
  <si>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</si>
  <si>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</si>
  <si>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</si>
  <si>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</si>
  <si>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</si>
  <si>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</si>
  <si>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</si>
  <si>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</si>
  <si>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</si>
  <si>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</si>
  <si>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</si>
  <si>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</si>
  <si>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</si>
  <si>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</si>
  <si>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</si>
  <si>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</si>
  <si>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</si>
  <si>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</si>
  <si>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</si>
  <si>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</si>
  <si>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</si>
  <si>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</si>
  <si>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</si>
  <si>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</si>
  <si>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</si>
  <si>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</si>
  <si>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</si>
  <si>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</si>
  <si>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</si>
  <si>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</si>
  <si>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</si>
  <si>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</si>
  <si>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</si>
  <si>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</si>
  <si>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</si>
  <si>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</si>
  <si>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</si>
  <si>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</si>
  <si>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</si>
  <si>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</si>
  <si>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</si>
  <si>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</si>
  <si>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</si>
  <si>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</si>
  <si>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</si>
  <si>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</si>
  <si>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</si>
  <si>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</si>
  <si>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</si>
  <si>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</si>
  <si>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</si>
  <si>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</si>
  <si>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</si>
  <si>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</si>
  <si>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</si>
  <si>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</si>
  <si>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</si>
  <si>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</si>
  <si>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</si>
  <si>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</si>
  <si>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</si>
  <si>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</si>
  <si>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</si>
  <si>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</si>
  <si>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</si>
  <si>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</si>
  <si>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</si>
  <si>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</si>
  <si>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</si>
  <si>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</si>
  <si>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</si>
  <si>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</si>
  <si>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</si>
  <si>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</si>
  <si>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</si>
  <si>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</si>
  <si>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</si>
  <si>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</si>
  <si>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</si>
  <si>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</si>
  <si>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</si>
  <si>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</si>
  <si>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</si>
  <si>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</si>
  <si>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</si>
  <si>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</si>
  <si>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</si>
  <si>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</si>
  <si>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</si>
  <si>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</si>
  <si>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</si>
  <si>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</si>
  <si>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</si>
  <si>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</si>
  <si>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</si>
  <si>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</si>
  <si>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</si>
  <si>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</si>
  <si>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</si>
  <si>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</si>
  <si>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</si>
  <si>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</si>
  <si>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</si>
  <si>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</si>
  <si>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</si>
  <si>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</si>
  <si>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</si>
  <si>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</si>
  <si>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</si>
  <si>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</si>
  <si>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</si>
  <si>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</si>
  <si>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</si>
  <si>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</si>
  <si>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</si>
  <si>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</si>
  <si>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</si>
  <si>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</si>
  <si>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</si>
  <si>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</si>
  <si>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</si>
  <si>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</si>
  <si>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</si>
  <si>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</si>
  <si>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</si>
  <si>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</si>
  <si>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</si>
  <si>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</si>
  <si>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</si>
  <si>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</si>
  <si>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</si>
  <si>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</si>
  <si>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</si>
  <si>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</si>
  <si>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</si>
  <si>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</si>
  <si>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</si>
  <si>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</si>
  <si>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</si>
  <si>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</si>
  <si>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</si>
  <si>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</si>
  <si>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</si>
  <si>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</si>
  <si>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</si>
  <si>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</si>
  <si>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</si>
  <si>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</si>
  <si>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</si>
  <si>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</si>
  <si>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</si>
  <si>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</si>
  <si>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</si>
  <si>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</si>
  <si>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</si>
  <si>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</si>
  <si>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</si>
  <si>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</si>
  <si>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</si>
  <si>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</si>
  <si>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</si>
  <si>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</si>
  <si>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</si>
  <si>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</si>
  <si>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</si>
  <si>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</si>
  <si>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</si>
  <si>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</si>
  <si>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</si>
  <si>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</si>
  <si>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</si>
  <si>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</si>
  <si>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</si>
  <si>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</si>
  <si>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</si>
  <si>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</si>
  <si>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</si>
  <si>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</si>
  <si>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</si>
  <si>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</si>
  <si>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</si>
  <si>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</si>
  <si>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</si>
  <si>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</si>
  <si>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</si>
  <si>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</si>
  <si>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</si>
  <si>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</si>
  <si>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</si>
  <si>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</si>
  <si>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</si>
  <si>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</si>
  <si>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</si>
  <si>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</si>
  <si>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</si>
  <si>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</si>
  <si>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</si>
  <si>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</si>
  <si>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</si>
  <si>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</si>
  <si>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</si>
  <si>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</si>
  <si>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</si>
  <si>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</si>
  <si>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</si>
  <si>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</si>
  <si>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</si>
  <si>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</si>
  <si>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</si>
  <si>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</si>
  <si>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</si>
  <si>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</si>
  <si>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</si>
  <si>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</si>
  <si>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</si>
  <si>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</si>
  <si>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</si>
  <si>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</si>
  <si>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</si>
  <si>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</si>
  <si>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</si>
  <si>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</si>
  <si>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</si>
  <si>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</si>
  <si>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</si>
  <si>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</si>
  <si>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</si>
  <si>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</si>
  <si>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</si>
  <si>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</si>
  <si>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</si>
  <si>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</si>
  <si>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</si>
  <si>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</si>
  <si>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</si>
  <si>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</si>
  <si>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</si>
  <si>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</si>
  <si>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</si>
  <si>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</si>
  <si>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</si>
  <si>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</si>
  <si>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</si>
  <si>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</si>
  <si>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</si>
  <si>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</si>
  <si>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</si>
  <si>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</si>
  <si>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</si>
  <si>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</si>
  <si>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</si>
  <si>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</si>
  <si>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</si>
  <si>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</si>
  <si>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</si>
  <si>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</si>
  <si>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</si>
  <si>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</si>
  <si>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</si>
  <si>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</si>
  <si>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</si>
  <si>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</si>
  <si>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</si>
  <si>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</si>
  <si>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</si>
  <si>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</si>
  <si>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</si>
  <si>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</si>
  <si>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</si>
  <si>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</si>
  <si>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</si>
  <si>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</si>
  <si>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</si>
  <si>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</si>
  <si>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</si>
  <si>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</si>
  <si>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</si>
  <si>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</si>
  <si>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</si>
  <si>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</si>
  <si>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</si>
  <si>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</si>
  <si>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</si>
  <si>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</si>
  <si>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</si>
  <si>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</si>
  <si>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</si>
  <si>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</si>
  <si>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</si>
  <si>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</si>
  <si>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</si>
  <si>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</si>
  <si>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</si>
  <si>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</si>
  <si>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</si>
  <si>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</si>
  <si>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</si>
  <si>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</si>
  <si>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</si>
  <si>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</si>
  <si>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</si>
  <si>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</si>
  <si>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</si>
  <si>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</si>
  <si>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</si>
  <si>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</si>
  <si>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</si>
  <si>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</si>
  <si>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</si>
  <si>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</si>
  <si>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</si>
  <si>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</si>
  <si>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</si>
  <si>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</si>
  <si>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</si>
  <si>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</si>
  <si>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</si>
  <si>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</si>
  <si>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</si>
  <si>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</si>
  <si>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</si>
  <si>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</si>
  <si>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</si>
  <si>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</si>
  <si>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</si>
  <si>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</si>
  <si>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</si>
  <si>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</si>
  <si>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</si>
  <si>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</si>
  <si>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</si>
  <si>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</si>
  <si>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</si>
  <si>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</si>
  <si>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</si>
  <si>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</si>
  <si>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</si>
  <si>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</si>
  <si>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</si>
  <si>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</si>
  <si>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</si>
  <si>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</si>
  <si>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</si>
  <si>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</si>
  <si>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</si>
  <si>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</si>
  <si>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</si>
  <si>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</si>
  <si>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</si>
  <si>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</si>
  <si>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</si>
  <si>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</si>
  <si>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</si>
  <si>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</si>
  <si>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</si>
  <si>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</si>
  <si>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</si>
  <si>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</si>
  <si>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</si>
  <si>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</si>
  <si>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</si>
  <si>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</si>
  <si>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</si>
  <si>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</si>
  <si>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</si>
  <si>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</si>
  <si>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</si>
  <si>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</si>
  <si>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</si>
  <si>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</si>
  <si>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</si>
  <si>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</si>
  <si>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</si>
  <si>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</si>
  <si>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</si>
  <si>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</si>
  <si>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</si>
  <si>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</si>
  <si>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</si>
  <si>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</si>
  <si>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</si>
  <si>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</si>
  <si>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</si>
  <si>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</si>
  <si>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</si>
  <si>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</si>
  <si>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</si>
  <si>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</si>
  <si>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</si>
  <si>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</si>
  <si>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</si>
  <si>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</si>
  <si>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</si>
  <si>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</si>
  <si>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</si>
  <si>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</si>
  <si>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</si>
  <si>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</si>
  <si>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</si>
  <si>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</si>
  <si>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</si>
  <si>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</si>
  <si>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</si>
  <si>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</si>
  <si>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</si>
  <si>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</si>
  <si>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</si>
  <si>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</si>
  <si>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</si>
  <si>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</si>
  <si>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</si>
  <si>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</si>
  <si>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</si>
  <si>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</si>
  <si>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</si>
  <si>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</si>
  <si>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</si>
  <si>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</si>
  <si>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</si>
  <si>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</si>
  <si>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</si>
  <si>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</si>
  <si>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</si>
  <si>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</si>
  <si>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</si>
  <si>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</si>
  <si>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</si>
  <si>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</si>
  <si>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</si>
  <si>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</si>
  <si>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</si>
  <si>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</si>
  <si>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</si>
  <si>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</si>
  <si>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</si>
  <si>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</si>
  <si>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</si>
  <si>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</si>
  <si>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</si>
  <si>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</si>
  <si>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</si>
  <si>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</si>
  <si>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</si>
  <si>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</si>
  <si>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</si>
  <si>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</si>
  <si>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</si>
  <si>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</si>
  <si>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</si>
  <si>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</si>
  <si>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</si>
  <si>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</si>
  <si>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</si>
  <si>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</si>
  <si>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</si>
  <si>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</si>
  <si>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</si>
  <si>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</si>
  <si>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</si>
  <si>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</si>
  <si>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</si>
  <si>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</si>
  <si>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</si>
  <si>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</si>
  <si>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</si>
  <si>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</si>
  <si>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</si>
  <si>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</si>
  <si>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</si>
  <si>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</si>
  <si>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</si>
  <si>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</si>
  <si>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</si>
  <si>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</si>
  <si>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</si>
  <si>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</si>
  <si>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</si>
  <si>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</si>
  <si>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</si>
  <si>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</si>
  <si>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</si>
  <si>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</si>
  <si>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</si>
  <si>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</si>
  <si>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</si>
  <si>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</si>
  <si>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</si>
  <si>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</si>
  <si>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</si>
  <si>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</si>
  <si>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</si>
  <si>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</si>
  <si>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</si>
  <si>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</si>
  <si>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</si>
  <si>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</si>
  <si>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</si>
  <si>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</si>
  <si>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</si>
  <si>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</si>
  <si>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</si>
  <si>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</si>
  <si>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</si>
  <si>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</si>
  <si>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</si>
  <si>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</si>
  <si>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</si>
  <si>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</si>
  <si>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</si>
  <si>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</si>
  <si>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</si>
  <si>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</si>
  <si>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</si>
  <si>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</si>
  <si>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</si>
  <si>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</si>
  <si>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</si>
  <si>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</si>
  <si>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</si>
  <si>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</si>
  <si>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</si>
  <si>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</si>
  <si>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</si>
  <si>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</si>
  <si>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</si>
  <si>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</si>
  <si>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</si>
  <si>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</si>
  <si>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</si>
  <si>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</si>
  <si>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</si>
  <si>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</si>
  <si>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</si>
  <si>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</si>
  <si>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</si>
  <si>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</si>
  <si>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</si>
  <si>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</si>
  <si>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</si>
  <si>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</si>
  <si>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</si>
  <si>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</si>
  <si>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</si>
  <si>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</si>
  <si>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</si>
  <si>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</si>
  <si>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</si>
  <si>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</si>
  <si>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</si>
  <si>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</si>
  <si>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</si>
  <si>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</si>
  <si>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</si>
  <si>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</si>
  <si>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</si>
  <si>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</si>
  <si>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</si>
  <si>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</si>
  <si>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</si>
  <si>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</si>
  <si>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</si>
  <si>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</si>
  <si>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</si>
  <si>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</si>
  <si>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</si>
  <si>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</si>
  <si>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</si>
  <si>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</si>
  <si>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</si>
  <si>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</si>
  <si>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</si>
  <si>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</si>
  <si>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</si>
  <si>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</si>
  <si>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</si>
  <si>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</si>
  <si>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</si>
  <si>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</si>
  <si>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</si>
  <si>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</si>
  <si>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</si>
  <si>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</si>
  <si>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</si>
  <si>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</si>
  <si>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</si>
  <si>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</si>
  <si>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</si>
  <si>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</si>
  <si>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</si>
  <si>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</si>
  <si>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</si>
  <si>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</si>
  <si>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</si>
  <si>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</si>
  <si>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</si>
  <si>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</si>
  <si>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</si>
  <si>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</si>
  <si>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</si>
  <si>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</si>
  <si>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</si>
  <si>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</si>
  <si>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</si>
  <si>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</si>
  <si>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</si>
  <si>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</si>
  <si>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</si>
  <si>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</si>
  <si>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</si>
  <si>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</si>
  <si>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</si>
  <si>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</si>
  <si>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</si>
  <si>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</si>
  <si>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</si>
  <si>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</si>
  <si>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</si>
  <si>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</si>
  <si>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</si>
  <si>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</si>
  <si>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</si>
  <si>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</si>
  <si>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</si>
  <si>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</si>
  <si>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</si>
  <si>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</si>
  <si>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</si>
  <si>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</si>
  <si>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</si>
  <si>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</si>
  <si>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</si>
  <si>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</si>
  <si>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</si>
  <si>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</si>
  <si>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</si>
  <si>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</si>
  <si>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</si>
  <si>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</si>
  <si>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</si>
  <si>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</si>
  <si>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</si>
  <si>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</si>
  <si>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</si>
  <si>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</si>
  <si>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</si>
  <si>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</si>
  <si>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</si>
  <si>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</si>
  <si>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</si>
  <si>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</si>
  <si>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</si>
  <si>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</si>
  <si>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</si>
  <si>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</si>
  <si>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</si>
  <si>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</si>
  <si>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</si>
  <si>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</si>
  <si>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</si>
  <si>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</si>
  <si>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</si>
  <si>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</si>
  <si>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</si>
  <si>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</si>
  <si>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</si>
  <si>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</si>
  <si>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</si>
  <si>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</si>
  <si>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</si>
  <si>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</si>
  <si>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</si>
  <si>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</si>
  <si>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</si>
  <si>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</si>
  <si>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</si>
  <si>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</si>
  <si>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</si>
  <si>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</si>
  <si>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</si>
  <si>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</si>
  <si>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</si>
  <si>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</si>
  <si>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</si>
  <si>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</si>
  <si>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</si>
  <si>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</si>
  <si>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</si>
  <si>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</si>
  <si>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</si>
  <si>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</si>
  <si>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</si>
  <si>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</si>
  <si>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</si>
  <si>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</si>
  <si>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</si>
  <si>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</si>
  <si>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</si>
  <si>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</si>
  <si>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</si>
  <si>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</si>
  <si>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</si>
  <si>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</si>
  <si>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</si>
  <si>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</si>
  <si>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</si>
  <si>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</si>
  <si>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</si>
  <si>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</si>
  <si>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</si>
  <si>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</si>
  <si>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</si>
  <si>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</si>
  <si>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</si>
  <si>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</si>
  <si>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</si>
  <si>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</si>
  <si>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</si>
  <si>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</si>
  <si>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</si>
  <si>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</si>
  <si>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</si>
  <si>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</si>
  <si>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</si>
  <si>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</si>
  <si>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</si>
  <si>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</si>
  <si>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</si>
  <si>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</si>
  <si>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</si>
  <si>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</si>
  <si>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</si>
  <si>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</si>
  <si>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</si>
  <si>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</si>
  <si>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</si>
  <si>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</si>
  <si>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</si>
  <si>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</si>
  <si>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</si>
  <si>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</si>
  <si>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</si>
  <si>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</si>
  <si>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</si>
  <si>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</si>
  <si>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</si>
  <si>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</si>
  <si>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</si>
  <si>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</si>
  <si>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</si>
  <si>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</si>
  <si>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</si>
  <si>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</si>
  <si>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</si>
  <si>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</si>
  <si>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</si>
  <si>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</si>
  <si>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</si>
  <si>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</si>
  <si>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</si>
  <si>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</si>
  <si>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</si>
  <si>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</si>
  <si>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</si>
  <si>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</si>
  <si>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</si>
  <si>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</si>
  <si>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</si>
  <si>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</si>
  <si>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</si>
  <si>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</si>
  <si>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</si>
  <si>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</si>
  <si>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</si>
  <si>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</si>
  <si>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</si>
  <si>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</si>
  <si>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</si>
  <si>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</si>
  <si>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</si>
  <si>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</si>
  <si>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</si>
  <si>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</si>
  <si>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</si>
  <si>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</si>
  <si>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</si>
  <si>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</si>
  <si>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</si>
  <si>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</si>
  <si>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</si>
  <si>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</si>
  <si>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</si>
  <si>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</si>
  <si>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</si>
  <si>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</si>
  <si>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</si>
  <si>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</si>
  <si>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</si>
  <si>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</si>
  <si>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</si>
  <si>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</si>
  <si>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</si>
  <si>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</si>
  <si>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</si>
  <si>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</si>
  <si>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</si>
  <si>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</si>
  <si>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</si>
  <si>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</si>
  <si>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</si>
  <si>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</si>
  <si>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</si>
  <si>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</si>
  <si>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</si>
  <si>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</si>
  <si>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</si>
  <si>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</si>
  <si>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</si>
  <si>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</si>
  <si>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</si>
  <si>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</si>
  <si>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</si>
  <si>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</si>
  <si>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</si>
  <si>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</si>
  <si>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</si>
  <si>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</si>
  <si>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</si>
  <si>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</si>
  <si>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</si>
  <si>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</si>
  <si>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</si>
  <si>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</si>
  <si>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</si>
  <si>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</si>
  <si>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</si>
  <si>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</si>
  <si>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</si>
  <si>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</si>
  <si>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</si>
  <si>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</si>
  <si>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</si>
  <si>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</si>
  <si>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</si>
  <si>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</si>
  <si>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</si>
  <si>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</si>
  <si>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</si>
  <si>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</si>
  <si>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</si>
  <si>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</si>
  <si>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</si>
  <si>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</si>
  <si>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</si>
  <si>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</si>
  <si>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</si>
  <si>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</si>
  <si>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</si>
  <si>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</si>
  <si>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</si>
  <si>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</si>
  <si>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</si>
  <si>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</si>
  <si>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</si>
  <si>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</si>
  <si>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</si>
  <si>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</si>
  <si>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</si>
  <si>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</si>
  <si>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</si>
  <si>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</si>
  <si>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</si>
  <si>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</si>
  <si>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</si>
  <si>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</si>
  <si>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</si>
  <si>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</si>
  <si>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</si>
  <si>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</si>
  <si>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</si>
  <si>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</si>
  <si>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</si>
  <si>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</si>
  <si>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</si>
  <si>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</si>
  <si>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</si>
  <si>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</si>
  <si>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</si>
  <si>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</si>
  <si>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</si>
  <si>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</si>
  <si>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</si>
  <si>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</si>
  <si>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</si>
  <si>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</si>
  <si>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</si>
  <si>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</si>
  <si>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</si>
  <si>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</si>
  <si>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</si>
  <si>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</si>
  <si>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</si>
  <si>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</si>
  <si>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</si>
  <si>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</si>
  <si>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</si>
  <si>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</si>
  <si>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</si>
  <si>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</si>
  <si>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</si>
  <si>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</si>
  <si>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</si>
  <si>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</si>
  <si>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</si>
  <si>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</si>
  <si>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</si>
  <si>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</si>
  <si>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</si>
  <si>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</si>
  <si>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</si>
  <si>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</si>
  <si>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</si>
  <si>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</si>
  <si>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</si>
  <si>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</si>
  <si>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</si>
  <si>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</si>
  <si>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</si>
  <si>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</si>
  <si>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</si>
  <si>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</si>
  <si>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</si>
  <si>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</si>
  <si>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</si>
  <si>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</si>
  <si>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</si>
  <si>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</si>
  <si>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</si>
  <si>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</si>
  <si>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</si>
  <si>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</si>
  <si>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</si>
  <si>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</si>
  <si>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</si>
  <si>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</si>
  <si>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</si>
  <si>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</si>
  <si>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</si>
  <si>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</si>
  <si>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</si>
  <si>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</si>
  <si>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</si>
  <si>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</si>
  <si>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</si>
  <si>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</si>
  <si>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</si>
  <si>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</si>
  <si>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</si>
  <si>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</si>
  <si>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</si>
  <si>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</si>
  <si>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</si>
  <si>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</si>
  <si>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</si>
  <si>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</si>
  <si>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</si>
  <si>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</si>
  <si>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</si>
  <si>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</si>
  <si>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</si>
  <si>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</si>
  <si>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</si>
  <si>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</si>
  <si>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</si>
  <si>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</si>
  <si>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</si>
  <si>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</si>
  <si>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</si>
  <si>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</si>
  <si>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</si>
  <si>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</si>
  <si>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</si>
  <si>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</si>
  <si>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</si>
  <si>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</si>
  <si>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</si>
  <si>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</si>
  <si>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</si>
  <si>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</si>
  <si>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</si>
  <si>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</si>
  <si>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</si>
  <si>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</si>
  <si>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</si>
  <si>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</si>
  <si>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</si>
  <si>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</si>
  <si>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</si>
  <si>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</si>
  <si>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</si>
  <si>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</si>
  <si>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</si>
  <si>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</si>
  <si>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</si>
  <si>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</si>
  <si>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</si>
  <si>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</si>
  <si>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</si>
  <si>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</si>
  <si>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</si>
  <si>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</si>
  <si>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</si>
  <si>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</si>
  <si>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</si>
  <si>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</si>
  <si>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</si>
  <si>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</si>
  <si>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</si>
  <si>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</si>
  <si>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</si>
  <si>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</si>
  <si>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</si>
  <si>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</si>
  <si>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</si>
  <si>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</si>
  <si>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</si>
  <si>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</si>
  <si>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</si>
  <si>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</si>
  <si>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</si>
  <si>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</si>
  <si>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</si>
  <si>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</si>
  <si>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</si>
  <si>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</si>
  <si>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</si>
  <si>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</si>
  <si>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</si>
  <si>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</si>
  <si>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</si>
  <si>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</si>
  <si>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</si>
  <si>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</si>
  <si>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</si>
  <si>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</si>
  <si>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</si>
  <si>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</si>
  <si>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</si>
  <si>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</si>
  <si>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</si>
  <si>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</si>
  <si>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</si>
  <si>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</si>
  <si>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</si>
  <si>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</si>
  <si>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</si>
  <si>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</si>
  <si>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</si>
  <si>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</si>
  <si>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</si>
  <si>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</si>
  <si>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</si>
  <si>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</si>
  <si>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</si>
  <si>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</si>
  <si>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</si>
  <si>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</si>
  <si>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</si>
  <si>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</si>
  <si>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</si>
  <si>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</si>
  <si>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</si>
  <si>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</si>
  <si>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</si>
  <si>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</si>
  <si>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</si>
  <si>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</si>
  <si>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</si>
  <si>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</si>
  <si>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</si>
  <si>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</si>
  <si>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</si>
  <si>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</si>
  <si>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</si>
  <si>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</si>
  <si>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</si>
  <si>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</si>
  <si>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</si>
  <si>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</si>
  <si>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</si>
  <si>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</si>
  <si>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</si>
  <si>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</si>
  <si>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</si>
  <si>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</si>
  <si>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</si>
  <si>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</si>
  <si>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</si>
  <si>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</si>
  <si>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</si>
  <si>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</si>
  <si>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</si>
  <si>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</si>
  <si>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</si>
  <si>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</si>
  <si>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</si>
  <si>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</si>
  <si>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</si>
  <si>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</si>
  <si>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</si>
  <si>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</si>
  <si>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</si>
  <si>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</si>
  <si>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</si>
  <si>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</si>
  <si>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</si>
  <si>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</si>
  <si>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</si>
  <si>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</si>
  <si>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</si>
  <si>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</si>
  <si>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</si>
  <si>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</si>
  <si>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</si>
  <si>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</si>
  <si>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</si>
  <si>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</si>
  <si>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</si>
  <si>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</si>
  <si>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</si>
  <si>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</si>
  <si>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</si>
  <si>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</si>
  <si>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</si>
  <si>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</si>
  <si>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</si>
  <si>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</si>
  <si>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</si>
  <si>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</si>
  <si>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</si>
  <si>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</si>
  <si>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</si>
  <si>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</si>
  <si>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</si>
  <si>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</si>
  <si>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</si>
  <si>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</si>
  <si>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</si>
  <si>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</si>
  <si>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</si>
  <si>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</si>
  <si>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</si>
  <si>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</si>
  <si>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</si>
  <si>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</si>
  <si>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</si>
  <si>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</si>
  <si>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</si>
  <si>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</si>
  <si>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</si>
  <si>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</si>
  <si>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</si>
  <si>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</si>
  <si>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</si>
  <si>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</si>
  <si>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</si>
  <si>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</si>
  <si>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</si>
  <si>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</si>
  <si>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</si>
  <si>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</si>
  <si>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</si>
  <si>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</si>
  <si>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</si>
  <si>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</si>
  <si>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</si>
  <si>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</si>
  <si>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</si>
  <si>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</si>
  <si>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</si>
  <si>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</si>
  <si>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</si>
  <si>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</si>
  <si>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</si>
  <si>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</si>
  <si>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</si>
  <si>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</si>
  <si>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</si>
  <si>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</si>
  <si>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</si>
  <si>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</si>
  <si>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</si>
  <si>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</si>
  <si>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</si>
  <si>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</si>
  <si>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</si>
  <si>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</si>
  <si>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</si>
  <si>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</si>
  <si>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</si>
  <si>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</si>
  <si>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</si>
  <si>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</si>
  <si>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</si>
  <si>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</si>
  <si>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</si>
  <si>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</si>
  <si>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</si>
  <si>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</si>
  <si>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</si>
  <si>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</si>
  <si>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</si>
  <si>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</si>
  <si>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</si>
  <si>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</si>
  <si>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</si>
  <si>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</si>
  <si>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</si>
  <si>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</si>
  <si>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</si>
  <si>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</si>
  <si>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</si>
  <si>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</si>
  <si>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</si>
  <si>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</si>
  <si>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</si>
  <si>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</si>
  <si>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</si>
  <si>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</si>
  <si>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</si>
  <si>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</si>
  <si>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</si>
  <si>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</si>
  <si>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</si>
  <si>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</si>
  <si>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</si>
  <si>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</si>
  <si>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</si>
  <si>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</si>
  <si>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</si>
  <si>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</si>
  <si>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</si>
  <si>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</si>
  <si>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</si>
  <si>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</si>
  <si>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</si>
  <si>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</si>
  <si>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</si>
  <si>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</si>
  <si>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</si>
  <si>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</si>
  <si>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</si>
  <si>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</si>
  <si>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</si>
  <si>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</si>
  <si>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</si>
  <si>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</si>
  <si>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</si>
  <si>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</si>
  <si>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</si>
  <si>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</si>
  <si>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</si>
  <si>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</si>
  <si>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</si>
  <si>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</si>
  <si>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</si>
  <si>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</si>
  <si>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</si>
  <si>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</si>
  <si>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</si>
  <si>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</si>
  <si>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</si>
  <si>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</si>
  <si>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</si>
  <si>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</si>
  <si>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</si>
  <si>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</si>
  <si>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</si>
  <si>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</si>
  <si>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</si>
  <si>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</si>
  <si>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</si>
  <si>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</si>
  <si>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</si>
  <si>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</si>
  <si>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</si>
  <si>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</si>
  <si>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</si>
  <si>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</si>
  <si>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</si>
  <si>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</si>
  <si>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</si>
  <si>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</si>
  <si>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</si>
  <si>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</si>
  <si>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</si>
  <si>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</si>
  <si>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</si>
  <si>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</si>
  <si>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</si>
  <si>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</si>
  <si>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</si>
  <si>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</si>
  <si>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</si>
  <si>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</si>
  <si>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</si>
  <si>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</si>
  <si>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</si>
  <si>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</si>
  <si>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</si>
  <si>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</si>
  <si>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</si>
  <si>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</si>
  <si>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</si>
  <si>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</si>
  <si>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</si>
  <si>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</si>
  <si>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</si>
  <si>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</si>
  <si>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</si>
  <si>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</si>
  <si>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</si>
  <si>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</si>
  <si>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</si>
  <si>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</si>
  <si>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</si>
  <si>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</si>
  <si>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</si>
  <si>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</si>
  <si>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</si>
  <si>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</si>
  <si>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</si>
  <si>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</si>
  <si>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</si>
  <si>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</si>
  <si>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</si>
  <si>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</si>
  <si>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</si>
  <si>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</si>
  <si>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</si>
  <si>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</si>
  <si>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</si>
  <si>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</si>
  <si>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</si>
  <si>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</si>
  <si>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</si>
  <si>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</si>
  <si>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</si>
  <si>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</si>
  <si>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</si>
  <si>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</si>
  <si>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</si>
  <si>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</si>
  <si>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</si>
  <si>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</si>
  <si>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</si>
  <si>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</si>
  <si>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</si>
  <si>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</si>
  <si>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</si>
  <si>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</si>
  <si>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</si>
  <si>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</si>
  <si>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</si>
  <si>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</si>
  <si>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</si>
  <si>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</si>
  <si>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</si>
  <si>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</si>
  <si>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</si>
  <si>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</si>
  <si>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</si>
  <si>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</si>
  <si>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</si>
  <si>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</si>
  <si>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</si>
  <si>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</si>
  <si>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</si>
  <si>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</si>
  <si>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</si>
  <si>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</si>
  <si>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</si>
  <si>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</si>
  <si>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</si>
  <si>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</si>
  <si>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</si>
  <si>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</si>
  <si>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</si>
  <si>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</si>
  <si>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</si>
  <si>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</si>
  <si>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</si>
  <si>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</si>
  <si>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</si>
  <si>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</si>
  <si>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</si>
  <si>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</si>
  <si>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</si>
  <si>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</si>
  <si>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</si>
  <si>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</si>
  <si>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</si>
  <si>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</si>
  <si>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</si>
  <si>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</si>
  <si>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</si>
  <si>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</si>
  <si>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</si>
  <si>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</si>
  <si>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</si>
  <si>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</si>
  <si>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</si>
  <si>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</si>
  <si>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</si>
  <si>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</si>
  <si>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</si>
  <si>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</si>
  <si>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</si>
  <si>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</si>
  <si>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</si>
  <si>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</si>
  <si>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</si>
  <si>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</si>
  <si>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</si>
  <si>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</si>
  <si>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</si>
  <si>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</si>
  <si>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</si>
  <si>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</si>
  <si>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</si>
  <si>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</si>
  <si>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</si>
  <si>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</si>
  <si>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</si>
  <si>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</si>
  <si>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</si>
  <si>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</si>
  <si>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</si>
  <si>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</si>
  <si>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</si>
  <si>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</si>
  <si>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</si>
  <si>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</si>
  <si>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</si>
  <si>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</si>
  <si>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</si>
  <si>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</si>
  <si>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</si>
  <si>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</si>
  <si>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</si>
  <si>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</si>
  <si>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</si>
  <si>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</si>
  <si>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</si>
  <si>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</si>
  <si>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</si>
  <si>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</si>
  <si>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</si>
  <si>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</si>
  <si>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</si>
  <si>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</si>
  <si>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</si>
  <si>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</si>
  <si>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</si>
  <si>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</si>
  <si>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</si>
  <si>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</si>
  <si>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</si>
  <si>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</si>
  <si>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</si>
  <si>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</si>
  <si>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</si>
  <si>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</si>
  <si>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</si>
  <si>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</si>
  <si>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</si>
  <si>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</si>
  <si>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</si>
  <si>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</si>
  <si>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</si>
  <si>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</si>
  <si>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</si>
  <si>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</si>
  <si>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</si>
  <si>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</si>
  <si>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</si>
  <si>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</si>
  <si>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</si>
  <si>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</si>
  <si>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</si>
  <si>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</si>
  <si>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</si>
  <si>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</si>
  <si>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</si>
  <si>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</si>
  <si>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</si>
  <si>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</si>
  <si>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</si>
  <si>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</si>
  <si>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</si>
  <si>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</si>
  <si>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</si>
  <si>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</si>
  <si>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</si>
  <si>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</si>
  <si>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</si>
  <si>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</si>
  <si>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</si>
  <si>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</si>
  <si>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</si>
  <si>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</si>
  <si>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</si>
  <si>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</si>
  <si>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</si>
  <si>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</si>
  <si>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</si>
  <si>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</si>
  <si>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</si>
  <si>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</si>
  <si>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</si>
  <si>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</si>
  <si>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</si>
  <si>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</si>
  <si>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</si>
  <si>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</si>
  <si>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</si>
  <si>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</si>
  <si>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</si>
  <si>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</si>
  <si>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</si>
  <si>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</si>
  <si>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</si>
  <si>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</si>
  <si>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</si>
  <si>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</si>
  <si>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</si>
  <si>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</si>
  <si>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</si>
  <si>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</si>
  <si>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</si>
  <si>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</si>
  <si>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</si>
  <si>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</si>
  <si>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</si>
  <si>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</si>
  <si>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</si>
  <si>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</si>
  <si>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</si>
  <si>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</si>
  <si>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</si>
  <si>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</si>
  <si>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</si>
  <si>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</si>
  <si>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</si>
  <si>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</si>
  <si>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</si>
  <si>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</si>
  <si>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</si>
  <si>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</si>
  <si>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</si>
  <si>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</si>
  <si>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</si>
  <si>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</si>
  <si>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</si>
  <si>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</si>
  <si>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</si>
  <si>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</si>
  <si>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</si>
  <si>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</si>
  <si>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</si>
  <si>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</si>
  <si>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</si>
  <si>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</si>
  <si>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</si>
  <si>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</si>
  <si>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</si>
  <si>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</si>
  <si>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</si>
  <si>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</si>
  <si>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</si>
  <si>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</si>
  <si>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</si>
  <si>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</si>
  <si>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</si>
  <si>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</si>
  <si>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</si>
  <si>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</si>
  <si>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</si>
  <si>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</si>
  <si>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</si>
  <si>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</si>
  <si>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</si>
  <si>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</si>
  <si>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</si>
  <si>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</si>
  <si>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</si>
  <si>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</si>
  <si>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</si>
  <si>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</si>
  <si>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</si>
  <si>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</si>
  <si>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</si>
  <si>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</si>
  <si>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</si>
  <si>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</si>
  <si>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</si>
  <si>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</si>
  <si>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</si>
  <si>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</si>
  <si>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</si>
  <si>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</si>
  <si>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</si>
  <si>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</si>
  <si>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</si>
  <si>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</si>
  <si>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</si>
  <si>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</si>
  <si>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</si>
  <si>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</si>
  <si>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</si>
  <si>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</si>
  <si>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</si>
  <si>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</si>
  <si>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</si>
  <si>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</si>
  <si>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</si>
  <si>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</si>
  <si>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</si>
  <si>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</si>
  <si>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</si>
  <si>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</si>
  <si>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</si>
  <si>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</si>
  <si>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</si>
  <si>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</si>
  <si>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</si>
  <si>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</si>
  <si>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</si>
  <si>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</si>
  <si>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</si>
  <si>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</si>
  <si>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</si>
  <si>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</si>
  <si>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</si>
  <si>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</si>
  <si>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</si>
  <si>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</si>
  <si>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</si>
  <si>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</si>
  <si>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</si>
  <si>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</si>
  <si>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</si>
  <si>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</si>
  <si>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</si>
  <si>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</si>
  <si>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</si>
  <si>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</si>
  <si>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</si>
  <si>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</si>
  <si>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</si>
  <si>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</si>
  <si>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</si>
  <si>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</si>
  <si>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</si>
  <si>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</si>
  <si>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</si>
  <si>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</si>
  <si>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</si>
  <si>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</si>
  <si>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</si>
  <si>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</si>
  <si>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</si>
  <si>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</si>
  <si>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</si>
  <si>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</si>
  <si>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</si>
  <si>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</si>
  <si>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</si>
  <si>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</si>
  <si>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</si>
  <si>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</si>
  <si>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</si>
  <si>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</si>
  <si>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</si>
  <si>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</si>
  <si>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</si>
  <si>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</si>
  <si>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</si>
  <si>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</si>
  <si>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</si>
  <si>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</si>
  <si>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</si>
  <si>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</si>
  <si>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</si>
  <si>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</si>
  <si>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</si>
  <si>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</si>
  <si>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</si>
  <si>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</si>
  <si>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</si>
  <si>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</si>
  <si>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</si>
  <si>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</si>
  <si>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</si>
  <si>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</si>
  <si>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</si>
  <si>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</si>
  <si>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</si>
  <si>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</si>
  <si>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</si>
  <si>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</si>
  <si>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</si>
  <si>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</si>
  <si>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</si>
  <si>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</si>
  <si>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</si>
  <si>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</si>
  <si>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</si>
  <si>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</si>
  <si>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</si>
  <si>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</si>
  <si>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</si>
  <si>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</si>
  <si>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</si>
  <si>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</si>
  <si>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</si>
  <si>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</si>
  <si>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</si>
  <si>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</si>
  <si>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</si>
  <si>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</si>
  <si>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</si>
  <si>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</si>
  <si>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</si>
  <si>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</si>
  <si>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</si>
  <si>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</si>
  <si>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</si>
  <si>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</si>
  <si>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</si>
  <si>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</si>
  <si>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</si>
  <si>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</si>
  <si>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</si>
  <si>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</si>
  <si>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</si>
  <si>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</si>
  <si>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</si>
  <si>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</si>
  <si>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</si>
  <si>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</si>
  <si>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</si>
  <si>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</si>
  <si>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</si>
  <si>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</si>
  <si>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</si>
  <si>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</si>
  <si>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</si>
  <si>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</si>
  <si>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</si>
  <si>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</si>
  <si>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</si>
  <si>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</si>
  <si>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</si>
  <si>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</si>
  <si>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</si>
  <si>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</si>
  <si>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</si>
  <si>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</si>
  <si>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</si>
  <si>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</si>
  <si>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</si>
  <si>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</si>
  <si>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</si>
  <si>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</si>
  <si>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</si>
  <si>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</si>
  <si>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</si>
  <si>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</si>
  <si>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</si>
  <si>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</si>
  <si>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</si>
  <si>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</si>
  <si>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</si>
  <si>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</si>
  <si>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</si>
  <si>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</si>
  <si>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</si>
  <si>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</si>
  <si>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</si>
  <si>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</si>
  <si>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</si>
  <si>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</si>
  <si>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</si>
  <si>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</si>
  <si>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</si>
  <si>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</si>
  <si>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</si>
  <si>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</si>
  <si>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</si>
  <si>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</si>
  <si>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</si>
  <si>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</si>
  <si>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</si>
  <si>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</si>
  <si>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</si>
  <si>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</si>
  <si>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</si>
  <si>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</si>
  <si>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</si>
  <si>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</si>
  <si>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</si>
  <si>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</si>
  <si>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</si>
  <si>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</si>
  <si>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</si>
  <si>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</si>
  <si>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</si>
  <si>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</si>
  <si>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</si>
  <si>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</si>
  <si>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</si>
  <si>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</si>
  <si>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</si>
  <si>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</si>
  <si>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</si>
  <si>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</si>
  <si>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</si>
  <si>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</si>
  <si>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</si>
  <si>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</si>
  <si>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</si>
  <si>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</si>
  <si>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</si>
  <si>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</si>
  <si>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</si>
  <si>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</si>
  <si>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</si>
  <si>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</si>
  <si>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</si>
  <si>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</si>
  <si>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</si>
  <si>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</si>
  <si>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</si>
  <si>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</si>
  <si>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</si>
  <si>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</si>
  <si>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</si>
  <si>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</si>
  <si>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</si>
  <si>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</si>
  <si>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</si>
  <si>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</si>
  <si>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</si>
  <si>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</si>
  <si>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</si>
  <si>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</si>
  <si>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</si>
  <si>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</si>
  <si>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</si>
  <si>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</si>
  <si>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</si>
  <si>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</si>
  <si>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</si>
  <si>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</si>
  <si>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</si>
  <si>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</si>
  <si>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</si>
  <si>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</si>
  <si>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</si>
  <si>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</si>
  <si>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</si>
  <si>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</si>
  <si>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</si>
  <si>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</si>
  <si>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</si>
  <si>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</si>
  <si>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</si>
  <si>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</si>
  <si>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</si>
  <si>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</si>
  <si>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</si>
  <si>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</si>
  <si>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</si>
  <si>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</si>
  <si>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</si>
  <si>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</si>
  <si>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</si>
  <si>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</si>
  <si>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</si>
  <si>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</si>
  <si>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</si>
  <si>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</si>
  <si>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</si>
  <si>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</si>
  <si>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</si>
  <si>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</si>
  <si>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</si>
  <si>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</si>
  <si>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</si>
  <si>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</si>
  <si>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</si>
  <si>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</si>
  <si>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</si>
  <si>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</si>
  <si>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</si>
  <si>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</si>
  <si>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</si>
  <si>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</si>
  <si>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</si>
  <si>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</si>
  <si>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</si>
  <si>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</si>
  <si>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</si>
  <si>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</si>
  <si>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</si>
  <si>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</si>
  <si>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</si>
  <si>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</si>
  <si>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</si>
  <si>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</si>
  <si>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</si>
  <si>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</si>
  <si>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</si>
  <si>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</si>
  <si>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</si>
  <si>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</si>
  <si>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</si>
  <si>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</si>
  <si>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</si>
  <si>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</si>
  <si>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</si>
  <si>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</si>
  <si>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</si>
  <si>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</si>
  <si>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</si>
  <si>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</si>
  <si>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</si>
  <si>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</si>
  <si>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</si>
  <si>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</si>
  <si>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</si>
  <si>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</si>
  <si>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</si>
  <si>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</si>
  <si>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</si>
  <si>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</si>
  <si>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</si>
  <si>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</si>
  <si>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</si>
  <si>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</si>
  <si>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</si>
  <si>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</si>
  <si>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</si>
  <si>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</si>
  <si>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</si>
  <si>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</si>
  <si>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</si>
  <si>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</si>
  <si>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</si>
  <si>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</si>
  <si>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</si>
  <si>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</si>
  <si>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</si>
  <si>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</si>
  <si>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</si>
  <si>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</si>
  <si>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</si>
  <si>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</si>
  <si>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</si>
  <si>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</si>
  <si>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</si>
  <si>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</si>
  <si>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</si>
  <si>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</si>
  <si>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</si>
  <si>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</si>
  <si>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</si>
  <si>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</si>
  <si>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</si>
  <si>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</si>
  <si>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</si>
  <si>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</si>
  <si>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</si>
  <si>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</si>
  <si>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</si>
  <si>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</si>
  <si>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</si>
  <si>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</si>
  <si>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</si>
  <si>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</si>
  <si>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</si>
  <si>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</si>
  <si>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</si>
  <si>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</si>
  <si>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</si>
  <si>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</si>
  <si>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</si>
  <si>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</si>
  <si>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</si>
  <si>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</si>
  <si>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</si>
  <si>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</si>
  <si>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</si>
  <si>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</si>
  <si>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</si>
  <si>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</si>
  <si>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</si>
  <si>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</si>
  <si>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</si>
  <si>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</si>
  <si>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</si>
  <si>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</si>
  <si>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</si>
  <si>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</si>
  <si>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</si>
  <si>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</si>
  <si>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</si>
  <si>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</si>
  <si>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</si>
  <si>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</si>
  <si>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</si>
  <si>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</si>
  <si>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</si>
  <si>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</si>
  <si>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</si>
  <si>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</si>
  <si>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</si>
  <si>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</si>
  <si>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</si>
  <si>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</si>
  <si>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</si>
  <si>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</si>
  <si>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</si>
  <si>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</si>
  <si>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</si>
  <si>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</si>
  <si>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</si>
  <si>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</si>
  <si>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</si>
  <si>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</si>
  <si>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</si>
  <si>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</si>
  <si>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</si>
  <si>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</si>
  <si>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</si>
  <si>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</si>
  <si>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</si>
  <si>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</si>
  <si>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</si>
  <si>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</si>
  <si>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</si>
  <si>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</si>
  <si>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</si>
  <si>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</si>
  <si>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</si>
  <si>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</si>
  <si>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</si>
  <si>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</si>
  <si>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</si>
  <si>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</si>
  <si>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</si>
  <si>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</si>
  <si>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</si>
  <si>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</si>
  <si>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</si>
  <si>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</si>
  <si>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</si>
  <si>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</si>
  <si>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</si>
  <si>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</si>
  <si>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</si>
  <si>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</si>
  <si>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</si>
  <si>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</si>
  <si>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</si>
  <si>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</si>
  <si>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</si>
  <si>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</si>
  <si>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</si>
  <si>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</si>
  <si>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</si>
  <si>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</si>
  <si>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</si>
  <si>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</si>
  <si>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</si>
  <si>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</si>
  <si>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</si>
  <si>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</si>
  <si>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</si>
  <si>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</si>
  <si>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</si>
  <si>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</si>
  <si>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</si>
  <si>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</si>
  <si>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</si>
  <si>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</si>
  <si>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</si>
  <si>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</si>
  <si>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</si>
  <si>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</si>
  <si>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</si>
  <si>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</si>
  <si>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</si>
  <si>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</si>
  <si>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</si>
  <si>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</si>
  <si>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</si>
  <si>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</si>
  <si>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</si>
  <si>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</si>
  <si>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</si>
  <si>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</si>
  <si>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</si>
  <si>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</si>
  <si>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</si>
  <si>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</si>
  <si>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</si>
  <si>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</si>
  <si>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</si>
  <si>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</si>
  <si>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</si>
  <si>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</si>
  <si>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</si>
  <si>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</si>
  <si>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</si>
  <si>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</si>
  <si>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</si>
  <si>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</si>
  <si>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</si>
  <si>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</si>
  <si>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</si>
  <si>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</si>
  <si>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</si>
  <si>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</si>
  <si>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</si>
  <si>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</si>
  <si>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</si>
  <si>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</si>
  <si>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</si>
  <si>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</si>
  <si>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</si>
  <si>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</si>
  <si>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</si>
  <si>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</si>
  <si>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</si>
  <si>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</si>
  <si>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</si>
  <si>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</si>
  <si>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</si>
  <si>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</si>
  <si>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</si>
  <si>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</si>
  <si>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</si>
  <si>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</si>
  <si>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</si>
  <si>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</si>
  <si>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</si>
  <si>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</si>
  <si>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</si>
  <si>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</si>
  <si>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</si>
  <si>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</si>
  <si>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</si>
  <si>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</si>
  <si>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</si>
  <si>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</si>
  <si>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</si>
  <si>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</si>
  <si>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</si>
  <si>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</si>
  <si>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</si>
  <si>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</si>
  <si>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</si>
  <si>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</si>
  <si>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</si>
  <si>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</si>
  <si>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</si>
  <si>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</si>
  <si>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</si>
  <si>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</si>
  <si>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</si>
  <si>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</si>
  <si>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</si>
  <si>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</si>
  <si>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</si>
  <si>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</si>
  <si>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</si>
  <si>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</si>
  <si>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</si>
  <si>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</si>
  <si>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</si>
  <si>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</si>
  <si>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</si>
  <si>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</si>
  <si>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</si>
  <si>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</si>
  <si>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</si>
  <si>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</si>
  <si>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</si>
  <si>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</si>
  <si>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</si>
  <si>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</si>
  <si>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</si>
  <si>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</si>
  <si>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</si>
  <si>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</si>
  <si>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</si>
  <si>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</si>
  <si>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</si>
  <si>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</si>
  <si>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</si>
  <si>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</si>
  <si>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</si>
  <si>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</si>
  <si>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</si>
  <si>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</si>
  <si>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</si>
  <si>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</si>
  <si>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</si>
  <si>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</si>
  <si>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</si>
  <si>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</si>
  <si>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</si>
  <si>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</si>
  <si>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</si>
  <si>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</si>
  <si>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</si>
  <si>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</si>
  <si>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</si>
  <si>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</si>
  <si>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</si>
  <si>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</si>
  <si>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</si>
  <si>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</si>
  <si>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</si>
  <si>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</si>
  <si>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</si>
  <si>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</si>
  <si>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</si>
  <si>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</si>
  <si>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</si>
  <si>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</si>
  <si>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</si>
  <si>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</si>
  <si>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</si>
  <si>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</si>
  <si>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</si>
  <si>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</si>
  <si>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</si>
  <si>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</si>
  <si>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</si>
  <si>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</si>
  <si>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</si>
  <si>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</si>
  <si>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</si>
  <si>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</si>
  <si>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</si>
  <si>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</si>
  <si>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</si>
  <si>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</si>
  <si>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</si>
  <si>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</si>
  <si>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</si>
  <si>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</si>
  <si>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</si>
  <si>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</si>
  <si>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</si>
  <si>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</si>
  <si>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</si>
  <si>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</si>
  <si>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</si>
  <si>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</si>
  <si>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</si>
  <si>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</si>
  <si>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</si>
  <si>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</si>
  <si>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</si>
  <si>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</si>
  <si>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</si>
  <si>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</si>
  <si>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</si>
  <si>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</si>
  <si>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</si>
  <si>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</si>
  <si>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</si>
  <si>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</si>
  <si>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</si>
  <si>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</si>
  <si>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</si>
  <si>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</si>
  <si>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</si>
  <si>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</si>
  <si>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</si>
  <si>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</si>
  <si>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</si>
  <si>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</si>
  <si>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</si>
  <si>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</si>
  <si>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</si>
  <si>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</si>
  <si>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</si>
  <si>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</si>
  <si>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</si>
  <si>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</si>
  <si>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</si>
  <si>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</si>
  <si>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</si>
  <si>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</si>
  <si>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</si>
  <si>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</si>
  <si>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</si>
  <si>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</si>
  <si>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</si>
  <si>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</si>
  <si>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</si>
  <si>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</si>
  <si>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</si>
  <si>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</si>
  <si>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</si>
  <si>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</si>
  <si>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</si>
  <si>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</si>
  <si>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</si>
  <si>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</si>
  <si>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</si>
  <si>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</si>
  <si>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</si>
  <si>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</si>
  <si>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</si>
  <si>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</si>
  <si>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</si>
  <si>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</si>
  <si>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</si>
  <si>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</si>
  <si>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</si>
  <si>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</si>
  <si>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</si>
  <si>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</si>
  <si>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</si>
  <si>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</si>
  <si>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</si>
  <si>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</si>
  <si>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</si>
  <si>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</si>
  <si>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</si>
  <si>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</si>
  <si>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</si>
  <si>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</si>
  <si>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</si>
  <si>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</si>
  <si>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</si>
  <si>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</si>
  <si>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</si>
  <si>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</si>
  <si>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</si>
  <si>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</si>
  <si>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</si>
  <si>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</si>
  <si>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</si>
  <si>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</si>
  <si>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</si>
  <si>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</si>
  <si>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</si>
  <si>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</si>
  <si>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</si>
  <si>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</si>
  <si>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</si>
  <si>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</si>
  <si>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</si>
  <si>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</si>
  <si>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</si>
  <si>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</si>
  <si>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</si>
  <si>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</si>
  <si>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</si>
  <si>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</si>
  <si>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</si>
  <si>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</si>
  <si>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</si>
  <si>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</si>
  <si>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</si>
  <si>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</si>
  <si>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</si>
  <si>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</si>
  <si>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</si>
  <si>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</si>
  <si>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</si>
  <si>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</si>
  <si>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</si>
  <si>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</si>
  <si>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</si>
  <si>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</si>
  <si>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</si>
  <si>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</si>
  <si>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</si>
  <si>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</si>
  <si>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</si>
  <si>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</si>
  <si>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</si>
  <si>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</si>
  <si>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</si>
  <si>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</si>
  <si>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</si>
  <si>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</si>
  <si>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</si>
  <si>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</si>
  <si>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</si>
  <si>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</si>
  <si>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</si>
  <si>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</si>
  <si>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</si>
  <si>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</si>
  <si>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</si>
  <si>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</si>
  <si>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</si>
  <si>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</si>
  <si>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</si>
  <si>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</si>
  <si>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</si>
  <si>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</si>
  <si>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</si>
  <si>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</si>
  <si>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</si>
  <si>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</si>
  <si>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</si>
  <si>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</si>
  <si>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</si>
  <si>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</si>
  <si>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</si>
  <si>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</si>
  <si>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</si>
  <si>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</si>
  <si>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</si>
  <si>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</si>
  <si>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</si>
  <si>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</si>
  <si>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</si>
  <si>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</si>
  <si>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</si>
  <si>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</si>
  <si>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</si>
  <si>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</si>
  <si>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</si>
  <si>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</si>
  <si>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</si>
  <si>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</si>
  <si>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</si>
  <si>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</si>
  <si>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</si>
  <si>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</si>
  <si>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</si>
  <si>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</si>
  <si>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</si>
  <si>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</si>
  <si>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</si>
  <si>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</si>
  <si>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</si>
  <si>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</si>
  <si>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</si>
  <si>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</si>
  <si>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</si>
  <si>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</si>
  <si>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</si>
  <si>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</si>
  <si>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</si>
  <si>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</si>
  <si>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</si>
  <si>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</si>
  <si>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</si>
  <si>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</si>
  <si>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</si>
  <si>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</si>
  <si>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</si>
  <si>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</si>
  <si>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</si>
  <si>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</si>
  <si>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</si>
  <si>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</si>
  <si>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</si>
  <si>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</si>
  <si>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</si>
  <si>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</si>
  <si>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</si>
  <si>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</si>
  <si>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</si>
  <si>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</si>
  <si>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</si>
  <si>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</si>
  <si>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</si>
  <si>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</si>
  <si>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</si>
  <si>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</si>
  <si>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</si>
  <si>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</si>
  <si>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</si>
  <si>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</si>
  <si>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</si>
  <si>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</si>
  <si>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</si>
  <si>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</si>
  <si>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</si>
  <si>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</si>
  <si>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</si>
  <si>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</si>
  <si>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</si>
  <si>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</si>
  <si>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</si>
  <si>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</si>
  <si>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</si>
  <si>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</si>
  <si>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</si>
  <si>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</si>
  <si>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</si>
  <si>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</si>
  <si>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</si>
  <si>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</si>
  <si>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</si>
  <si>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</si>
  <si>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</si>
  <si>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</si>
  <si>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</si>
  <si>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</si>
  <si>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</si>
  <si>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</si>
  <si>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</si>
  <si>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</si>
  <si>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</si>
  <si>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</si>
  <si>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</si>
  <si>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</si>
  <si>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</si>
  <si>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</si>
  <si>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</si>
  <si>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</si>
  <si>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</si>
  <si>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</si>
  <si>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</si>
  <si>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</si>
  <si>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</si>
  <si>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</si>
  <si>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</si>
  <si>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</si>
  <si>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</si>
  <si>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</si>
  <si>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</si>
  <si>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</si>
  <si>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</si>
  <si>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</si>
  <si>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</si>
  <si>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</si>
  <si>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</si>
  <si>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</si>
  <si>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</si>
  <si>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</si>
  <si>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</si>
  <si>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</si>
  <si>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</si>
  <si>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</si>
  <si>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</si>
  <si>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</si>
  <si>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</si>
  <si>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</si>
  <si>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</si>
  <si>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</si>
  <si>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</si>
  <si>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</si>
  <si>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</si>
  <si>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</si>
  <si>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</si>
  <si>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</si>
  <si>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</si>
  <si>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</si>
  <si>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</si>
  <si>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</si>
  <si>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</si>
  <si>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</si>
  <si>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</si>
  <si>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</si>
  <si>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</si>
  <si>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</si>
  <si>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</si>
  <si>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</si>
  <si>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</si>
  <si>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</si>
  <si>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</si>
  <si>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</si>
  <si>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</si>
  <si>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</si>
  <si>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</si>
  <si>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</si>
  <si>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</si>
  <si>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</si>
  <si>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</si>
  <si>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</si>
  <si>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</si>
  <si>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</si>
  <si>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</si>
  <si>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</si>
  <si>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</si>
  <si>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</si>
  <si>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</si>
  <si>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</si>
  <si>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</si>
  <si>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</si>
  <si>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</si>
  <si>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</si>
  <si>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</si>
  <si>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</si>
  <si>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</si>
  <si>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</si>
  <si>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</si>
  <si>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</si>
  <si>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</si>
  <si>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</si>
  <si>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</si>
  <si>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</si>
  <si>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</si>
  <si>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</si>
  <si>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</si>
  <si>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</si>
  <si>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</si>
  <si>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</si>
  <si>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</si>
  <si>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</si>
  <si>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</si>
  <si>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</si>
  <si>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</si>
  <si>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</si>
  <si>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</si>
  <si>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</si>
  <si>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</si>
  <si>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</si>
  <si>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</si>
  <si>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</si>
  <si>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</si>
  <si>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</si>
  <si>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</si>
  <si>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</si>
  <si>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</si>
  <si>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</si>
  <si>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</si>
  <si>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</si>
  <si>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</si>
  <si>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</si>
  <si>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</si>
  <si>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</si>
  <si>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</si>
  <si>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</si>
  <si>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</si>
  <si>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</si>
  <si>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</si>
  <si>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</si>
  <si>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</si>
  <si>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</si>
  <si>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</si>
  <si>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</si>
  <si>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</si>
  <si>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</si>
  <si>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</si>
  <si>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</si>
  <si>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</si>
  <si>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</si>
  <si>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</si>
  <si>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</si>
  <si>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</si>
  <si>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</si>
  <si>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</si>
  <si>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</si>
  <si>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</si>
  <si>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</si>
  <si>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</si>
  <si>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</si>
  <si>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</si>
  <si>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</si>
  <si>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</si>
  <si>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</si>
  <si>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</si>
  <si>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</si>
  <si>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</si>
  <si>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</si>
  <si>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</si>
  <si>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</si>
  <si>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</si>
  <si>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</si>
  <si>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</si>
  <si>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</si>
  <si>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</si>
  <si>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</si>
  <si>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</si>
  <si>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</si>
  <si>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</si>
  <si>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</si>
  <si>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</si>
  <si>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</si>
  <si>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</si>
  <si>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</si>
  <si>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</si>
  <si>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</si>
  <si>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</si>
  <si>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</si>
  <si>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</si>
  <si>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</si>
  <si>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</si>
  <si>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</si>
  <si>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</si>
  <si>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</si>
  <si>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</si>
  <si>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</si>
  <si>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</si>
  <si>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</si>
  <si>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</si>
  <si>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</si>
  <si>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</si>
  <si>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</si>
  <si>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</si>
  <si>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</si>
  <si>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</si>
  <si>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</si>
  <si>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</si>
  <si>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</si>
  <si>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</si>
  <si>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</si>
  <si>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</si>
  <si>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</si>
  <si>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</si>
  <si>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</si>
  <si>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</si>
  <si>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</si>
  <si>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</si>
  <si>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</si>
  <si>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</si>
  <si>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</si>
  <si>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</si>
  <si>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</si>
  <si>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</si>
  <si>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</si>
  <si>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</si>
  <si>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</si>
  <si>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</si>
  <si>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</si>
  <si>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</si>
  <si>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</si>
  <si>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</si>
  <si>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</si>
  <si>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</si>
  <si>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</si>
  <si>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</si>
  <si>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</si>
  <si>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</si>
  <si>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</si>
  <si>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</si>
  <si>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</si>
  <si>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</si>
  <si>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</si>
  <si>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</si>
  <si>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</si>
  <si>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</si>
  <si>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</si>
  <si>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</si>
  <si>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</si>
  <si>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</si>
  <si>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</si>
  <si>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</si>
  <si>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</si>
  <si>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</si>
  <si>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</si>
  <si>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</si>
  <si>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</si>
  <si>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</si>
  <si>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</si>
  <si>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</si>
  <si>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</si>
  <si>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</si>
  <si>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</si>
  <si>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</si>
  <si>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</si>
  <si>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</si>
  <si>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</si>
  <si>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</si>
  <si>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</si>
  <si>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</si>
  <si>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</si>
  <si>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</si>
  <si>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</si>
  <si>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</si>
  <si>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</si>
  <si>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</si>
  <si>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</si>
  <si>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</si>
  <si>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</si>
  <si>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</si>
  <si>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</si>
  <si>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</si>
  <si>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</si>
  <si>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</si>
  <si>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</si>
  <si>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</si>
  <si>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</si>
  <si>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</si>
  <si>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</si>
  <si>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</si>
  <si>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</si>
  <si>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</si>
  <si>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</si>
  <si>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</si>
  <si>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</si>
  <si>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</si>
  <si>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</si>
  <si>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</si>
  <si>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</si>
  <si>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</si>
  <si>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</si>
  <si>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</si>
  <si>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</si>
  <si>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</si>
  <si>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</si>
  <si>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</si>
  <si>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</si>
  <si>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</si>
  <si>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</si>
  <si>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</si>
  <si>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</si>
  <si>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</si>
  <si>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</si>
  <si>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</si>
  <si>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</si>
  <si>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</si>
  <si>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</si>
  <si>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</si>
  <si>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</si>
  <si>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</si>
  <si>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</si>
  <si>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</si>
  <si>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</si>
  <si>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</si>
  <si>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</si>
  <si>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</si>
  <si>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</si>
  <si>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</si>
  <si>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</si>
  <si>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</si>
  <si>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</si>
  <si>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</si>
  <si>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</si>
  <si>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</si>
  <si>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</si>
  <si>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</si>
  <si>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</si>
  <si>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</si>
  <si>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</si>
  <si>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</si>
  <si>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</si>
  <si>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</si>
  <si>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</si>
  <si>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</si>
  <si>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</si>
  <si>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</si>
  <si>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</si>
  <si>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</si>
  <si>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</si>
  <si>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</si>
  <si>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</si>
  <si>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</si>
  <si>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</si>
  <si>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</si>
  <si>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</si>
  <si>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</si>
  <si>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</si>
  <si>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</si>
  <si>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</si>
  <si>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</si>
  <si>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</si>
  <si>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</si>
  <si>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</si>
  <si>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</si>
  <si>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</si>
  <si>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</si>
  <si>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</si>
  <si>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</si>
  <si>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</si>
  <si>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</si>
  <si>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</si>
  <si>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</si>
  <si>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</si>
  <si>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</si>
  <si>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</si>
  <si>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</si>
  <si>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</si>
  <si>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</si>
  <si>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</si>
  <si>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</si>
  <si>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</si>
  <si>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</si>
  <si>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</si>
  <si>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</si>
  <si>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</si>
  <si>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</si>
  <si>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</si>
  <si>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</si>
  <si>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</si>
  <si>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</si>
  <si>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</si>
  <si>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</si>
  <si>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</si>
  <si>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</si>
  <si>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</si>
  <si>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</si>
  <si>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</si>
  <si>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</si>
  <si>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</si>
  <si>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</si>
  <si>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</si>
  <si>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</si>
  <si>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</si>
  <si>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</si>
  <si>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</si>
  <si>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</si>
  <si>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</si>
  <si>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</si>
  <si>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</si>
  <si>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</si>
  <si>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</si>
  <si>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</si>
  <si>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</si>
  <si>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</si>
  <si>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</si>
  <si>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</si>
  <si>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</si>
  <si>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</si>
  <si>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</si>
  <si>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</si>
  <si>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</si>
  <si>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</si>
  <si>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</si>
  <si>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</si>
  <si>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</si>
  <si>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</si>
  <si>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</si>
  <si>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</si>
  <si>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</si>
  <si>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</si>
  <si>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</si>
  <si>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</si>
  <si>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</si>
  <si>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</si>
  <si>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</si>
  <si>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</si>
  <si>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</si>
  <si>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</si>
  <si>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</si>
  <si>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</si>
  <si>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</si>
  <si>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</si>
  <si>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</si>
  <si>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</si>
  <si>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</si>
  <si>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</si>
  <si>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</si>
  <si>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</si>
  <si>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</si>
  <si>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</si>
  <si>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</si>
  <si>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</si>
  <si>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</si>
  <si>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</si>
  <si>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</si>
  <si>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</si>
  <si>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</si>
  <si>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</si>
  <si>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</si>
  <si>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</si>
  <si>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</si>
  <si>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</si>
  <si>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</si>
  <si>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</si>
  <si>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</si>
  <si>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</si>
  <si>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</si>
  <si>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</si>
  <si>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</si>
  <si>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</si>
  <si>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</si>
  <si>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</si>
  <si>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</si>
  <si>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</si>
  <si>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</si>
  <si>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</si>
  <si>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</si>
  <si>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</si>
  <si>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</si>
  <si>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</si>
  <si>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</si>
  <si>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</si>
  <si>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</si>
  <si>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</si>
  <si>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</si>
  <si>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</si>
  <si>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</si>
  <si>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</si>
  <si>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</si>
  <si>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</si>
  <si>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</si>
  <si>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</si>
  <si>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</si>
  <si>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</si>
  <si>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</si>
  <si>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</si>
  <si>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</si>
  <si>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</si>
  <si>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</si>
  <si>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</si>
  <si>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</si>
  <si>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</si>
  <si>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</si>
  <si>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</si>
  <si>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</si>
  <si>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</si>
  <si>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</si>
  <si>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</si>
  <si>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</si>
  <si>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</si>
  <si>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</si>
  <si>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</si>
  <si>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</si>
  <si>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</si>
  <si>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</si>
  <si>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</si>
  <si>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</si>
  <si>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</si>
  <si>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</si>
  <si>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</si>
  <si>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</si>
  <si>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</si>
  <si>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</si>
  <si>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</si>
  <si>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</si>
  <si>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</si>
  <si>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</si>
  <si>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</si>
  <si>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</si>
  <si>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</si>
  <si>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</si>
  <si>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</si>
  <si>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</si>
  <si>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</si>
  <si>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</si>
  <si>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</si>
  <si>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</si>
  <si>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</si>
  <si>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</si>
  <si>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</si>
  <si>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</si>
  <si>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</si>
  <si>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</si>
  <si>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</si>
  <si>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</si>
  <si>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</si>
  <si>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</si>
  <si>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</si>
  <si>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</si>
  <si>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</si>
  <si>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</si>
  <si>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</si>
  <si>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</si>
  <si>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</si>
  <si>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</si>
  <si>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</si>
  <si>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</si>
  <si>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</si>
  <si>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</si>
  <si>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</si>
  <si>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</si>
  <si>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</si>
  <si>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</si>
  <si>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</si>
  <si>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</si>
  <si>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</si>
  <si>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</si>
  <si>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</si>
  <si>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</si>
  <si>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</si>
  <si>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</si>
  <si>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</si>
  <si>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</si>
  <si>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</si>
  <si>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</si>
  <si>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</si>
  <si>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</si>
  <si>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</si>
  <si>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</si>
  <si>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</si>
  <si>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</si>
  <si>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</si>
  <si>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</si>
  <si>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</si>
  <si>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</si>
  <si>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</si>
  <si>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</si>
  <si>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</si>
  <si>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</si>
  <si>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</si>
  <si>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</si>
  <si>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</si>
  <si>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</si>
  <si>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</si>
  <si>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</si>
  <si>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</si>
  <si>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</si>
  <si>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</si>
  <si>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</si>
  <si>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</si>
  <si>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</si>
  <si>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</si>
  <si>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</si>
  <si>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</si>
  <si>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</si>
  <si>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</si>
  <si>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</si>
  <si>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</si>
  <si>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</si>
  <si>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</si>
  <si>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</si>
  <si>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</si>
  <si>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</si>
  <si>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</si>
  <si>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</si>
  <si>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</si>
  <si>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</si>
  <si>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</si>
  <si>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</si>
  <si>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</si>
  <si>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</si>
  <si>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</si>
  <si>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</si>
  <si>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</si>
  <si>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</si>
  <si>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</si>
  <si>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</si>
  <si>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</si>
  <si>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</si>
  <si>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</si>
  <si>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</si>
  <si>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</si>
  <si>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</si>
  <si>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</si>
  <si>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</si>
  <si>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</si>
  <si>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</si>
  <si>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</si>
  <si>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</si>
  <si>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</si>
  <si>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</si>
  <si>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</si>
  <si>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</si>
  <si>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</si>
  <si>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</si>
  <si>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</si>
  <si>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</si>
  <si>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</si>
  <si>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</si>
  <si>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</si>
  <si>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</si>
  <si>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</si>
  <si>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</si>
  <si>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</si>
  <si>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</si>
  <si>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</si>
  <si>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</si>
  <si>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</si>
  <si>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</si>
  <si>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</si>
  <si>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</si>
  <si>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</si>
  <si>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</si>
  <si>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</si>
  <si>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</si>
  <si>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</si>
  <si>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</si>
  <si>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</si>
  <si>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</si>
  <si>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</si>
  <si>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</si>
  <si>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</si>
  <si>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</si>
  <si>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</si>
  <si>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</si>
  <si>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</si>
  <si>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</si>
  <si>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</si>
  <si>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</si>
  <si>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</si>
  <si>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</si>
  <si>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</si>
  <si>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</si>
  <si>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</si>
  <si>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</si>
  <si>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</si>
  <si>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</si>
  <si>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</si>
  <si>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</si>
  <si>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</si>
  <si>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</si>
  <si>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</si>
  <si>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</si>
  <si>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</si>
  <si>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</si>
  <si>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</si>
  <si>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</si>
  <si>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</si>
  <si>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</si>
  <si>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</si>
  <si>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</si>
  <si>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</si>
  <si>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</si>
  <si>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</si>
  <si>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</si>
  <si>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</si>
  <si>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</si>
  <si>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</si>
  <si>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</si>
  <si>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</si>
  <si>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</si>
  <si>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</si>
  <si>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</si>
  <si>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</si>
  <si>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</si>
  <si>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</si>
  <si>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</si>
  <si>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</si>
  <si>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</si>
  <si>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</si>
  <si>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</si>
  <si>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</si>
  <si>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</si>
  <si>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</si>
  <si>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</si>
  <si>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</si>
  <si>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</si>
  <si>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</si>
  <si>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</si>
  <si>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</si>
  <si>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</si>
  <si>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</si>
  <si>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</si>
  <si>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</si>
  <si>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</si>
  <si>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</si>
  <si>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</si>
  <si>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</si>
  <si>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</si>
  <si>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</si>
  <si>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</si>
  <si>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</si>
  <si>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</si>
  <si>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</si>
  <si>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</si>
  <si>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</si>
  <si>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</si>
  <si>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</si>
  <si>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</si>
  <si>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</si>
  <si>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</si>
  <si>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</si>
  <si>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</si>
  <si>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</si>
  <si>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</si>
  <si>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</si>
  <si>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</si>
  <si>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</si>
  <si>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</si>
  <si>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</si>
  <si>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</si>
  <si>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</si>
  <si>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</si>
  <si>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</si>
  <si>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</si>
  <si>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</si>
  <si>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</si>
  <si>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</si>
  <si>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</si>
  <si>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</si>
  <si>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</si>
  <si>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</si>
  <si>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</si>
  <si>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</si>
  <si>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</si>
  <si>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</si>
  <si>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</si>
  <si>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</si>
  <si>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</si>
  <si>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</si>
  <si>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</si>
  <si>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</si>
  <si>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</si>
  <si>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</si>
  <si>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</si>
  <si>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</si>
  <si>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</si>
  <si>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</si>
  <si>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</si>
  <si>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</si>
  <si>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</si>
  <si>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</si>
  <si>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</si>
  <si>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</si>
  <si>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</si>
  <si>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</si>
  <si>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</si>
  <si>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</si>
  <si>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</si>
  <si>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</si>
  <si>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</si>
  <si>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</si>
  <si>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</si>
  <si>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</si>
  <si>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</si>
  <si>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</si>
  <si>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</si>
  <si>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</si>
  <si>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</si>
  <si>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</si>
  <si>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</si>
  <si>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</si>
  <si>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</si>
  <si>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</si>
  <si>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</si>
  <si>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</si>
  <si>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</si>
  <si>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</si>
  <si>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</si>
  <si>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</si>
  <si>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</si>
  <si>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</si>
  <si>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</si>
  <si>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</si>
  <si>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</si>
  <si>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</si>
  <si>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</si>
  <si>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</si>
  <si>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</si>
  <si>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</si>
  <si>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</si>
  <si>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</si>
  <si>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</si>
  <si>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</si>
  <si>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</si>
  <si>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</si>
  <si>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</si>
  <si>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</si>
  <si>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</si>
  <si>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</si>
  <si>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</si>
  <si>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</si>
  <si>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</si>
  <si>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</si>
  <si>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</si>
  <si>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</si>
  <si>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</si>
  <si>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</si>
  <si>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</si>
  <si>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</si>
  <si>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</si>
  <si>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</si>
  <si>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</si>
  <si>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</si>
  <si>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</si>
  <si>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</si>
  <si>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</si>
  <si>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</si>
  <si>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</si>
  <si>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</si>
  <si>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</si>
  <si>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</si>
  <si>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</si>
  <si>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</si>
  <si>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</si>
  <si>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</si>
  <si>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</si>
  <si>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</si>
  <si>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</si>
  <si>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</si>
  <si>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</si>
  <si>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</si>
  <si>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</si>
  <si>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</si>
  <si>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</si>
  <si>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</si>
  <si>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</si>
  <si>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</si>
  <si>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</si>
  <si>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</si>
  <si>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</si>
  <si>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</si>
  <si>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</si>
  <si>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</si>
  <si>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</si>
  <si>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</si>
  <si>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</si>
  <si>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</si>
  <si>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</si>
  <si>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</si>
  <si>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</si>
  <si>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</si>
  <si>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</si>
  <si>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</si>
  <si>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</si>
  <si>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</si>
  <si>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</si>
  <si>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</si>
  <si>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</si>
  <si>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</si>
  <si>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</si>
  <si>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</si>
  <si>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</si>
  <si>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</si>
  <si>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</si>
  <si>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</si>
  <si>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</si>
  <si>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</si>
  <si>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</si>
  <si>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</si>
  <si>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</si>
  <si>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</si>
  <si>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</si>
  <si>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</si>
  <si>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</si>
  <si>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</si>
  <si>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</si>
  <si>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</si>
  <si>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</si>
  <si>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</si>
  <si>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</si>
  <si>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</si>
  <si>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</si>
  <si>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</si>
  <si>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</si>
  <si>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</si>
  <si>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</si>
  <si>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</si>
  <si>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</si>
  <si>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</si>
  <si>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</si>
  <si>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</si>
  <si>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</si>
  <si>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</si>
  <si>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</si>
  <si>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</si>
  <si>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</si>
  <si>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</si>
  <si>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</si>
  <si>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</si>
  <si>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</si>
  <si>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</si>
  <si>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</si>
  <si>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</si>
  <si>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</si>
  <si>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</si>
  <si>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</si>
  <si>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</si>
  <si>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</si>
  <si>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</si>
  <si>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</si>
  <si>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</si>
  <si>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</si>
  <si>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</si>
  <si>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</si>
  <si>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</si>
  <si>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</si>
  <si>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</si>
  <si>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</si>
  <si>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</si>
  <si>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</si>
  <si>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</si>
  <si>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</si>
  <si>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</si>
  <si>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</si>
  <si>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</si>
  <si>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</si>
  <si>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</si>
  <si>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</si>
  <si>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</si>
  <si>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</si>
  <si>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</si>
  <si>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</si>
  <si>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</si>
  <si>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</si>
  <si>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</si>
  <si>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</si>
  <si>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</si>
  <si>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</si>
  <si>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</si>
  <si>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</si>
  <si>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</si>
  <si>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</si>
  <si>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</si>
  <si>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</si>
  <si>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</si>
  <si>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</si>
  <si>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</si>
  <si>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</si>
  <si>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</si>
  <si>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</si>
  <si>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</si>
  <si>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</si>
  <si>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</si>
  <si>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</si>
  <si>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</si>
  <si>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</si>
  <si>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</si>
  <si>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</si>
  <si>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</si>
  <si>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</si>
  <si>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</si>
  <si>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</si>
  <si>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</si>
  <si>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</si>
  <si>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</si>
  <si>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</si>
  <si>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</si>
  <si>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</si>
  <si>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</si>
  <si>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</si>
  <si>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</si>
  <si>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</si>
  <si>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</si>
  <si>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</si>
  <si>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</si>
  <si>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</si>
  <si>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</si>
  <si>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</si>
  <si>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</si>
  <si>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</si>
  <si>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</si>
  <si>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</si>
  <si>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</si>
  <si>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</si>
  <si>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</si>
  <si>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</si>
  <si>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</si>
  <si>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</si>
  <si>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</si>
  <si>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</si>
  <si>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</si>
  <si>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</si>
  <si>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</si>
  <si>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</si>
  <si>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</si>
  <si>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</si>
  <si>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</si>
  <si>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</si>
  <si>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</si>
  <si>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</si>
  <si>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</si>
  <si>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</si>
  <si>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</si>
  <si>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</si>
  <si>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</si>
  <si>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</si>
  <si>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</si>
  <si>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</si>
  <si>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</si>
  <si>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</si>
  <si>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</si>
  <si>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</si>
  <si>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</si>
  <si>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</si>
  <si>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</si>
  <si>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</si>
  <si>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</si>
  <si>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</si>
  <si>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</si>
  <si>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</si>
  <si>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</si>
  <si>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</si>
  <si>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</si>
  <si>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</si>
  <si>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</si>
  <si>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</si>
  <si>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</si>
  <si>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</si>
  <si>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</si>
  <si>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</si>
  <si>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</si>
  <si>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</si>
  <si>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</si>
  <si>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</si>
  <si>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</si>
  <si>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</si>
  <si>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</si>
  <si>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</si>
  <si>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</si>
  <si>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</si>
  <si>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</si>
  <si>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</si>
  <si>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</si>
  <si>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</si>
  <si>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</si>
  <si>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</si>
  <si>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</si>
  <si>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</si>
  <si>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</si>
  <si>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</si>
  <si>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</si>
  <si>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</si>
  <si>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</si>
  <si>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</si>
  <si>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</si>
  <si>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</si>
  <si>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</si>
  <si>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</si>
  <si>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</si>
  <si>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</si>
  <si>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</si>
  <si>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</si>
  <si>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</si>
  <si>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</si>
  <si>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</si>
  <si>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</si>
  <si>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</si>
  <si>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</si>
  <si>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</si>
  <si>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</si>
  <si>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</si>
  <si>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</si>
  <si>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</si>
  <si>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</si>
  <si>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</si>
  <si>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</si>
  <si>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</si>
  <si>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</si>
  <si>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</si>
  <si>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</si>
  <si>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</si>
  <si>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</si>
  <si>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</si>
  <si>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</si>
  <si>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</si>
  <si>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</si>
  <si>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</si>
  <si>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</si>
  <si>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</si>
  <si>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</si>
  <si>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</si>
  <si>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</si>
  <si>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</si>
  <si>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</si>
  <si>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</si>
  <si>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</si>
  <si>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</si>
  <si>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</si>
  <si>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</si>
  <si>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</si>
  <si>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</si>
  <si>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</si>
  <si>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</si>
  <si>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</si>
  <si>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</si>
  <si>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</si>
  <si>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</si>
  <si>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</si>
  <si>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</si>
  <si>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</si>
  <si>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</si>
  <si>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</si>
  <si>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</si>
  <si>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</si>
  <si>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</si>
  <si>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</si>
  <si>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</si>
  <si>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</si>
  <si>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</si>
  <si>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</si>
  <si>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</si>
  <si>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</si>
  <si>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</si>
  <si>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</si>
  <si>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</si>
  <si>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</si>
  <si>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</si>
  <si>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</si>
  <si>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</si>
  <si>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</si>
  <si>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</si>
  <si>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</si>
  <si>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</si>
  <si>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</si>
  <si>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</si>
  <si>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</si>
  <si>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</si>
  <si>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</si>
  <si>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</si>
  <si>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</si>
  <si>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</si>
  <si>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</si>
  <si>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</si>
  <si>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</si>
  <si>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</si>
  <si>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</si>
  <si>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</si>
  <si>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</si>
  <si>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</si>
  <si>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</si>
  <si>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</si>
  <si>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</si>
  <si>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</si>
  <si>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</si>
  <si>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</si>
  <si>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</si>
  <si>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</si>
  <si>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</si>
  <si>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</si>
  <si>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</si>
  <si>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</si>
  <si>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</si>
  <si>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</si>
  <si>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</si>
  <si>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</si>
  <si>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</si>
  <si>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</si>
  <si>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</si>
  <si>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</si>
  <si>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</si>
  <si>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</si>
  <si>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</si>
  <si>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</si>
  <si>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</si>
  <si>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</si>
  <si>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</si>
  <si>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</si>
  <si>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</si>
  <si>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</si>
  <si>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</si>
  <si>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</si>
  <si>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</si>
  <si>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</si>
  <si>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</si>
  <si>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</si>
  <si>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</si>
  <si>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</si>
  <si>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</si>
  <si>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</si>
  <si>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</si>
  <si>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</si>
  <si>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</si>
  <si>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</si>
  <si>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</si>
  <si>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</si>
  <si>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</si>
  <si>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</si>
  <si>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</si>
  <si>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</si>
  <si>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</si>
  <si>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</si>
  <si>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</si>
  <si>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</si>
  <si>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</si>
  <si>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</si>
  <si>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</si>
  <si>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</si>
  <si>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</si>
  <si>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</si>
  <si>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</si>
  <si>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</si>
  <si>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</si>
  <si>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</si>
  <si>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</si>
  <si>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</si>
  <si>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</si>
  <si>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</si>
  <si>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</si>
  <si>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</si>
  <si>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</si>
  <si>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</si>
  <si>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</si>
  <si>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</si>
  <si>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</si>
  <si>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</si>
  <si>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</si>
  <si>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</si>
  <si>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</si>
  <si>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</si>
  <si>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</si>
  <si>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</si>
  <si>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</si>
  <si>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</si>
  <si>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</si>
  <si>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</si>
  <si>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</si>
  <si>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</si>
  <si>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</si>
  <si>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</si>
  <si>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</si>
  <si>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</si>
  <si>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</si>
  <si>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</si>
  <si>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</si>
  <si>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</si>
  <si>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</si>
  <si>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</si>
  <si>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</si>
  <si>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</si>
  <si>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</si>
  <si>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</si>
  <si>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</si>
  <si>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</si>
  <si>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</si>
  <si>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</si>
  <si>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</si>
  <si>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</si>
  <si>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</si>
  <si>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</si>
  <si>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</si>
  <si>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</si>
  <si>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</si>
  <si>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</si>
  <si>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</si>
  <si>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</si>
  <si>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</si>
  <si>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</si>
  <si>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</si>
  <si>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</si>
  <si>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</si>
  <si>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</si>
  <si>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</si>
  <si>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</si>
  <si>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</si>
  <si>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</si>
  <si>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</si>
  <si>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</si>
  <si>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</si>
  <si>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</si>
  <si>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</si>
  <si>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</si>
  <si>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</si>
  <si>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</si>
  <si>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</si>
  <si>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</si>
  <si>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</si>
  <si>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</si>
  <si>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</si>
  <si>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</si>
  <si>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</si>
  <si>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</si>
  <si>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</si>
  <si>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</si>
  <si>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</si>
  <si>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</si>
  <si>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</si>
  <si>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</si>
  <si>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</si>
  <si>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</si>
  <si>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</si>
  <si>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</si>
  <si>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</si>
  <si>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</si>
  <si>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</si>
  <si>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</si>
  <si>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</si>
  <si>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</si>
  <si>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</si>
  <si>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</si>
  <si>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</si>
  <si>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</si>
  <si>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</si>
  <si>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</si>
  <si>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</si>
  <si>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</si>
  <si>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</si>
  <si>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</si>
  <si>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</si>
  <si>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</si>
  <si>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</si>
  <si>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</si>
  <si>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</si>
  <si>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</si>
  <si>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</si>
  <si>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</si>
  <si>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</si>
  <si>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</si>
  <si>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</si>
  <si>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</si>
  <si>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</si>
  <si>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</si>
  <si>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</si>
  <si>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</si>
  <si>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</si>
  <si>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</si>
  <si>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</si>
  <si>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</si>
  <si>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</si>
  <si>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</si>
  <si>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</si>
  <si>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</si>
  <si>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</si>
  <si>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</si>
  <si>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</si>
  <si>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</si>
  <si>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</si>
  <si>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</si>
  <si>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</si>
  <si>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</si>
  <si>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</si>
  <si>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</si>
  <si>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</si>
  <si>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</si>
  <si>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</si>
  <si>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</si>
  <si>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</si>
  <si>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</si>
  <si>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</si>
  <si>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</si>
  <si>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</si>
  <si>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</si>
  <si>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</si>
  <si>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</si>
  <si>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</si>
  <si>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</si>
  <si>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</si>
  <si>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</si>
  <si>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</si>
  <si>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</si>
  <si>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</si>
  <si>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</si>
  <si>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</si>
  <si>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</si>
  <si>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</si>
  <si>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</si>
  <si>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</si>
  <si>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</si>
  <si>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</si>
  <si>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</si>
  <si>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</si>
  <si>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</si>
  <si>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</si>
  <si>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</si>
  <si>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</si>
  <si>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</si>
  <si>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</si>
  <si>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</si>
  <si>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</si>
  <si>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</si>
  <si>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</si>
  <si>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</si>
  <si>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</si>
  <si>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</si>
  <si>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</si>
  <si>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</si>
  <si>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</si>
  <si>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</si>
  <si>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</si>
  <si>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</si>
  <si>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</si>
  <si>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</si>
  <si>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</si>
  <si>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</si>
  <si>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</si>
  <si>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</si>
  <si>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</si>
  <si>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</si>
  <si>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</si>
  <si>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</si>
  <si>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</si>
  <si>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</si>
  <si>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</si>
  <si>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</si>
  <si>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</si>
  <si>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</si>
  <si>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</si>
  <si>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</si>
  <si>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</si>
  <si>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</si>
  <si>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</si>
  <si>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</si>
  <si>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</si>
  <si>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</si>
  <si>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</si>
  <si>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</si>
  <si>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</si>
  <si>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</si>
  <si>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</si>
  <si>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</si>
  <si>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</si>
  <si>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</si>
  <si>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</si>
  <si>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</si>
  <si>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</si>
  <si>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</si>
  <si>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</si>
  <si>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</si>
  <si>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</si>
  <si>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</si>
  <si>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</si>
  <si>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</si>
  <si>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</si>
  <si>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</si>
  <si>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</si>
  <si>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</si>
  <si>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</si>
  <si>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</si>
  <si>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</si>
  <si>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</si>
  <si>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</si>
  <si>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</si>
  <si>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</si>
  <si>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</si>
  <si>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</si>
  <si>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</si>
  <si>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</si>
  <si>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</si>
  <si>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</si>
  <si>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</si>
  <si>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</si>
  <si>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</si>
  <si>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</si>
  <si>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</si>
  <si>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</si>
  <si>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</si>
  <si>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</si>
  <si>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</si>
  <si>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</si>
  <si>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</si>
  <si>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</si>
  <si>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</si>
  <si>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</si>
  <si>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</si>
  <si>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</si>
  <si>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</si>
  <si>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</si>
  <si>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</si>
  <si>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</si>
  <si>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</si>
  <si>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</si>
  <si>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</si>
  <si>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</si>
  <si>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</si>
  <si>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</si>
  <si>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</si>
  <si>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</si>
  <si>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</si>
  <si>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</si>
  <si>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</si>
  <si>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</si>
  <si>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</si>
  <si>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</si>
  <si>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</si>
  <si>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</si>
  <si>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</si>
  <si>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</si>
  <si>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</si>
  <si>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</si>
  <si>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</si>
  <si>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</si>
  <si>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</si>
  <si>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</si>
  <si>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</si>
  <si>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</si>
  <si>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</si>
  <si>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</si>
  <si>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</si>
  <si>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</si>
  <si>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</si>
  <si>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</si>
  <si>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</si>
  <si>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</si>
  <si>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</si>
  <si>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</si>
  <si>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</si>
  <si>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</si>
  <si>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</si>
  <si>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</si>
  <si>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</si>
  <si>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</si>
  <si>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</si>
  <si>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</si>
  <si>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</si>
  <si>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</si>
  <si>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</si>
  <si>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</si>
  <si>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</si>
  <si>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</si>
  <si>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</si>
  <si>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</si>
  <si>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</si>
  <si>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</si>
  <si>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</si>
  <si>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</si>
  <si>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</si>
  <si>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</si>
  <si>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</si>
  <si>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</si>
  <si>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</si>
  <si>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</si>
  <si>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</si>
  <si>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</si>
  <si>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</si>
  <si>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</si>
  <si>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</si>
  <si>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</si>
  <si>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</si>
  <si>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</si>
  <si>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</si>
  <si>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</si>
  <si>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</si>
  <si>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</si>
  <si>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</si>
  <si>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</si>
  <si>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</si>
  <si>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</si>
  <si>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</si>
  <si>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</si>
  <si>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</si>
  <si>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</si>
  <si>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</si>
  <si>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</si>
  <si>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</si>
  <si>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</si>
  <si>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</si>
  <si>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</si>
  <si>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</si>
  <si>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</si>
  <si>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</si>
  <si>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</si>
  <si>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</si>
  <si>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</si>
  <si>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</si>
  <si>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</si>
  <si>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</si>
  <si>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</si>
  <si>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</si>
  <si>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</si>
  <si>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</si>
  <si>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</si>
  <si>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</si>
  <si>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</si>
  <si>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</si>
  <si>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</si>
  <si>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</si>
  <si>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</si>
  <si>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</si>
  <si>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</si>
  <si>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</si>
  <si>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</si>
  <si>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</si>
  <si>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</si>
  <si>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</si>
  <si>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</si>
  <si>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</si>
  <si>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</si>
  <si>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</si>
  <si>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</si>
  <si>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</si>
  <si>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</si>
  <si>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</si>
  <si>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</si>
  <si>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</si>
  <si>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</si>
  <si>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</si>
  <si>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</si>
  <si>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</si>
  <si>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</si>
  <si>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</si>
  <si>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</si>
  <si>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</si>
  <si>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</si>
  <si>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</si>
  <si>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</si>
  <si>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</si>
  <si>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</si>
  <si>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</si>
  <si>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</si>
  <si>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</si>
  <si>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</si>
  <si>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</si>
  <si>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</si>
  <si>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</si>
  <si>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</si>
  <si>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</si>
  <si>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</si>
  <si>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</si>
  <si>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</si>
  <si>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</si>
  <si>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</si>
  <si>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</si>
  <si>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</si>
  <si>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</si>
  <si>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</si>
  <si>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</si>
  <si>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</si>
  <si>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</si>
  <si>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</si>
  <si>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</si>
  <si>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</si>
  <si>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</si>
  <si>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</si>
  <si>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</si>
  <si>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</si>
  <si>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</si>
  <si>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</si>
  <si>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</si>
  <si>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</si>
  <si>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</si>
  <si>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</si>
  <si>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</si>
  <si>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</si>
  <si>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</si>
  <si>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</si>
  <si>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</si>
  <si>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</si>
  <si>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</si>
  <si>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</si>
  <si>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</si>
  <si>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</si>
  <si>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</si>
  <si>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</si>
  <si>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</si>
  <si>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</si>
  <si>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</si>
  <si>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</si>
  <si>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</si>
  <si>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</si>
  <si>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</si>
  <si>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</si>
  <si>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</si>
  <si>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</si>
  <si>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</si>
  <si>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</si>
  <si>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</si>
  <si>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</si>
  <si>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</si>
  <si>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</si>
  <si>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</si>
  <si>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</si>
  <si>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</si>
  <si>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</si>
  <si>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</si>
  <si>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</si>
  <si>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</si>
  <si>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</si>
  <si>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</si>
  <si>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</si>
  <si>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</si>
  <si>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</si>
  <si>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</si>
  <si>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</si>
  <si>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</si>
  <si>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</si>
  <si>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</si>
  <si>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</si>
  <si>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</si>
  <si>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</si>
  <si>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</si>
  <si>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</si>
  <si>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</si>
  <si>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</si>
  <si>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</si>
  <si>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</si>
  <si>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</si>
  <si>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</si>
  <si>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</si>
  <si>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</si>
  <si>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</si>
  <si>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</si>
  <si>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</si>
  <si>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</si>
  <si>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</si>
  <si>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</si>
  <si>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</si>
  <si>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</si>
  <si>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</si>
  <si>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</si>
  <si>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</si>
  <si>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</si>
  <si>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</si>
  <si>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</si>
  <si>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</si>
  <si>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</si>
  <si>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</si>
  <si>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</si>
  <si>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</si>
  <si>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</si>
  <si>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</si>
  <si>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</si>
  <si>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</si>
  <si>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</si>
  <si>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</si>
  <si>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</si>
  <si>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</si>
  <si>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</si>
  <si>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</si>
  <si>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</si>
  <si>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</si>
  <si>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</si>
  <si>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</si>
  <si>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</si>
  <si>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</si>
  <si>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</si>
  <si>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</si>
  <si>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</si>
  <si>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</si>
  <si>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</si>
  <si>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</si>
  <si>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</si>
  <si>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</si>
  <si>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</si>
  <si>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</si>
  <si>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</si>
  <si>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</si>
  <si>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</si>
  <si>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</si>
  <si>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</si>
  <si>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</si>
  <si>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</si>
  <si>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</si>
  <si>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</si>
  <si>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</si>
  <si>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</si>
  <si>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</si>
  <si>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</si>
  <si>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</si>
  <si>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</si>
  <si>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</si>
  <si>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</si>
  <si>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</si>
  <si>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</si>
  <si>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</si>
  <si>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</si>
  <si>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</si>
  <si>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</si>
  <si>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</si>
  <si>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</si>
  <si>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</si>
  <si>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</si>
  <si>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</si>
  <si>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</si>
  <si>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</si>
  <si>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</si>
  <si>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</si>
  <si>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</si>
  <si>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</si>
  <si>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</si>
  <si>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</si>
  <si>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</si>
  <si>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</si>
  <si>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</si>
  <si>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</si>
  <si>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</si>
  <si>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</si>
  <si>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</si>
  <si>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</si>
  <si>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</si>
  <si>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</si>
  <si>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</si>
  <si>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</si>
  <si>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</si>
  <si>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</si>
  <si>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</si>
  <si>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</si>
  <si>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</si>
  <si>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</si>
  <si>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</si>
  <si>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</si>
  <si>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</si>
  <si>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</si>
  <si>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</si>
  <si>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</si>
  <si>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</si>
  <si>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</si>
  <si>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</si>
  <si>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</si>
  <si>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</si>
  <si>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</si>
  <si>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</si>
  <si>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</si>
  <si>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</si>
  <si>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</si>
  <si>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</si>
  <si>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</si>
  <si>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</si>
  <si>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</si>
  <si>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</si>
  <si>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</si>
  <si>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</si>
  <si>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</si>
  <si>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</si>
  <si>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</si>
  <si>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</si>
  <si>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</si>
  <si>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</si>
  <si>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</si>
  <si>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</si>
  <si>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</si>
  <si>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</si>
  <si>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</si>
  <si>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</si>
  <si>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</si>
  <si>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</si>
  <si>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</si>
  <si>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</si>
  <si>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</si>
  <si>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</si>
  <si>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</si>
  <si>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</si>
  <si>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</si>
  <si>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</si>
  <si>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</si>
  <si>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</si>
  <si>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</si>
  <si>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</si>
  <si>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</si>
  <si>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</si>
  <si>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</si>
  <si>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</si>
  <si>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</si>
  <si>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</si>
  <si>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</si>
  <si>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</si>
  <si>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</si>
  <si>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</si>
  <si>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</si>
  <si>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</si>
  <si>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</si>
  <si>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</si>
  <si>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</si>
  <si>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</si>
  <si>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</si>
  <si>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</si>
  <si>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</si>
  <si>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</si>
  <si>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</si>
  <si>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</si>
  <si>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</si>
  <si>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</si>
  <si>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</si>
  <si>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</si>
  <si>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</si>
  <si>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</si>
  <si>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</si>
  <si>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</si>
  <si>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</si>
  <si>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</si>
  <si>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</si>
  <si>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</si>
  <si>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</si>
  <si>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</si>
  <si>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</si>
  <si>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</si>
  <si>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</si>
  <si>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</si>
  <si>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</si>
  <si>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</si>
  <si>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</si>
  <si>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</si>
  <si>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</si>
  <si>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</si>
  <si>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</si>
  <si>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</si>
  <si>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</si>
  <si>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</si>
  <si>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</si>
  <si>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</si>
  <si>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</si>
  <si>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</si>
  <si>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</si>
  <si>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</si>
  <si>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</si>
  <si>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</si>
  <si>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</si>
  <si>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</si>
  <si>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</si>
  <si>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</si>
  <si>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</si>
  <si>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</si>
  <si>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</si>
  <si>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</si>
  <si>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</si>
  <si>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</si>
  <si>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</si>
  <si>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</si>
  <si>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</si>
  <si>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</si>
  <si>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</si>
  <si>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</si>
  <si>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</si>
  <si>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</si>
  <si>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</si>
  <si>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</si>
  <si>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</si>
  <si>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</si>
  <si>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</si>
  <si>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</si>
  <si>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</si>
  <si>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</si>
  <si>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</si>
  <si>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</si>
  <si>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</si>
  <si>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</si>
  <si>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</si>
  <si>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</si>
  <si>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</si>
  <si>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</si>
  <si>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</si>
  <si>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</si>
  <si>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</si>
  <si>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</si>
  <si>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</si>
  <si>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</si>
  <si>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</si>
  <si>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</si>
  <si>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</si>
  <si>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</si>
  <si>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</si>
  <si>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</si>
  <si>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</si>
  <si>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</si>
  <si>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</si>
  <si>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</si>
  <si>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</si>
  <si>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</si>
  <si>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</si>
  <si>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</si>
  <si>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</si>
  <si>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</si>
  <si>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</si>
  <si>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</si>
  <si>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</si>
  <si>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</si>
  <si>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</si>
  <si>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</si>
  <si>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</si>
  <si>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</si>
  <si>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</si>
  <si>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</si>
  <si>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</si>
  <si>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</si>
  <si>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</si>
  <si>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</si>
  <si>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</si>
  <si>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</si>
  <si>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</si>
  <si>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</si>
  <si>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</si>
  <si>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</si>
  <si>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</si>
  <si>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</si>
  <si>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</si>
  <si>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</si>
  <si>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</si>
  <si>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</si>
  <si>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</si>
  <si>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</si>
  <si>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</si>
  <si>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</si>
  <si>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</si>
  <si>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</si>
  <si>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</si>
  <si>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</si>
  <si>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</si>
  <si>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</si>
  <si>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</si>
  <si>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</si>
  <si>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</si>
  <si>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</si>
  <si>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</si>
  <si>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</si>
  <si>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</si>
  <si>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</si>
  <si>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</si>
  <si>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</si>
  <si>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</si>
  <si>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</si>
  <si>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</si>
  <si>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</si>
  <si>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</si>
  <si>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</si>
  <si>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</si>
  <si>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</si>
  <si>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</si>
  <si>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</si>
  <si>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</si>
  <si>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</si>
  <si>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</si>
  <si>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</si>
  <si>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</si>
  <si>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</si>
  <si>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</si>
  <si>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</si>
  <si>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</si>
  <si>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</si>
  <si>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</si>
  <si>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</si>
  <si>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</si>
  <si>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</si>
  <si>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</si>
  <si>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</si>
  <si>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</si>
  <si>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</si>
  <si>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</si>
  <si>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</si>
  <si>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</si>
  <si>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</si>
  <si>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</si>
  <si>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</si>
  <si>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</si>
  <si>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</si>
  <si>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</si>
  <si>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</si>
  <si>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</si>
  <si>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</si>
  <si>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</si>
  <si>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</si>
  <si>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</si>
  <si>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</si>
  <si>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</si>
  <si>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</si>
  <si>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</si>
  <si>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</si>
  <si>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</si>
  <si>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</si>
  <si>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</si>
  <si>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</si>
  <si>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</si>
  <si>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</si>
  <si>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</si>
  <si>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</si>
  <si>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</si>
  <si>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</si>
  <si>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</si>
  <si>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</si>
  <si>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</si>
  <si>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</si>
  <si>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</si>
  <si>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</si>
  <si>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</si>
  <si>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</si>
  <si>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</si>
  <si>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</si>
  <si>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</si>
  <si>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</si>
  <si>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</si>
  <si>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</si>
  <si>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</si>
  <si>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</si>
  <si>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</si>
  <si>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</si>
  <si>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</si>
  <si>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</si>
  <si>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</si>
  <si>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</si>
  <si>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</si>
  <si>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</si>
  <si>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</si>
  <si>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</si>
  <si>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</si>
  <si>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</si>
  <si>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</si>
  <si>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</si>
  <si>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</si>
  <si>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</si>
  <si>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</si>
  <si>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</si>
  <si>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</si>
  <si>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</si>
  <si>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</si>
  <si>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</si>
  <si>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</si>
  <si>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</si>
  <si>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</si>
  <si>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</si>
  <si>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</si>
  <si>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</si>
  <si>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</si>
  <si>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</si>
  <si>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</si>
  <si>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</si>
  <si>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</si>
  <si>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</si>
  <si>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</si>
  <si>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</si>
  <si>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</si>
  <si>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</si>
  <si>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</si>
  <si>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</si>
  <si>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</si>
  <si>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</si>
  <si>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</si>
  <si>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</si>
  <si>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</si>
  <si>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</si>
  <si>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</si>
  <si>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</si>
  <si>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</si>
  <si>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</si>
  <si>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</si>
  <si>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</si>
  <si>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</si>
  <si>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</si>
  <si>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</si>
  <si>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</si>
  <si>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</si>
  <si>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</si>
  <si>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</si>
  <si>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</si>
  <si>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</si>
  <si>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</si>
  <si>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</si>
  <si>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</si>
  <si>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</si>
  <si>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</si>
  <si>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</si>
  <si>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</si>
  <si>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</si>
  <si>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</si>
  <si>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</si>
  <si>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</si>
  <si>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</si>
  <si>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</si>
  <si>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</si>
  <si>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</si>
  <si>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</si>
  <si>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</si>
  <si>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</si>
  <si>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</si>
  <si>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</si>
  <si>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</si>
  <si>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</si>
  <si>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</si>
  <si>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</si>
  <si>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</si>
  <si>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</si>
  <si>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</si>
  <si>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</si>
  <si>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</si>
  <si>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</si>
  <si>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</si>
  <si>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</si>
  <si>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</si>
  <si>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</si>
  <si>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</si>
  <si>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</si>
  <si>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</si>
  <si>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</si>
  <si>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</si>
  <si>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</si>
  <si>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</si>
  <si>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</si>
  <si>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</si>
  <si>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</si>
  <si>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</si>
  <si>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</si>
  <si>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</si>
  <si>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</si>
  <si>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</si>
  <si>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</si>
  <si>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</si>
  <si>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</si>
  <si>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</si>
  <si>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</si>
  <si>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</si>
  <si>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</si>
  <si>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</si>
  <si>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</si>
  <si>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</si>
  <si>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</si>
  <si>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</si>
  <si>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</si>
  <si>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</si>
  <si>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</si>
  <si>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</si>
  <si>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</si>
  <si>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</si>
  <si>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</si>
  <si>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</si>
  <si>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</si>
  <si>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</si>
  <si>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</si>
  <si>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</si>
  <si>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</si>
  <si>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</si>
  <si>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</si>
  <si>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</si>
  <si>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</si>
  <si>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</si>
  <si>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</si>
  <si>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</si>
  <si>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</si>
  <si>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</si>
  <si>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</si>
  <si>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</si>
  <si>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</si>
  <si>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</si>
  <si>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</si>
  <si>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</si>
  <si>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</si>
  <si>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</si>
  <si>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</si>
  <si>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</si>
  <si>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</si>
  <si>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</si>
  <si>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</si>
  <si>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</si>
  <si>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</si>
  <si>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</si>
  <si>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</si>
  <si>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</si>
  <si>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</si>
  <si>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</si>
  <si>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</si>
  <si>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</si>
  <si>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</si>
  <si>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</si>
  <si>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</si>
  <si>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</si>
  <si>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</si>
  <si>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</si>
  <si>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</si>
  <si>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</si>
  <si>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</si>
  <si>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</si>
  <si>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</si>
  <si>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</si>
  <si>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</si>
  <si>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</si>
  <si>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</si>
  <si>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</si>
  <si>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</si>
  <si>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</si>
  <si>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</si>
  <si>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</si>
  <si>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</si>
  <si>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</si>
  <si>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</si>
  <si>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</si>
  <si>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</si>
  <si>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</si>
  <si>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</si>
  <si>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</si>
  <si>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</si>
  <si>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</si>
  <si>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</si>
  <si>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</si>
  <si>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</si>
  <si>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</si>
  <si>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</si>
  <si>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</si>
  <si>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</si>
  <si>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</si>
  <si>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</si>
  <si>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</si>
  <si>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</si>
  <si>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</si>
  <si>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</si>
  <si>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</si>
  <si>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</si>
  <si>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</si>
  <si>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</si>
  <si>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</si>
  <si>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</si>
  <si>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</si>
  <si>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</si>
  <si>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</si>
  <si>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</si>
  <si>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</si>
  <si>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</si>
  <si>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</si>
  <si>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</si>
  <si>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</si>
  <si>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</si>
  <si>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</si>
  <si>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</si>
  <si>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</si>
  <si>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</si>
  <si>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</si>
  <si>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</si>
  <si>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</si>
  <si>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</si>
  <si>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</si>
  <si>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</si>
  <si>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</si>
  <si>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</si>
  <si>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</si>
  <si>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</si>
  <si>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</si>
  <si>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</si>
  <si>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</si>
  <si>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</si>
  <si>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</si>
  <si>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</si>
  <si>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</si>
  <si>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</si>
  <si>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</si>
  <si>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</si>
  <si>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</si>
  <si>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</si>
  <si>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</si>
  <si>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</si>
  <si>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</si>
  <si>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</si>
  <si>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</si>
  <si>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</si>
  <si>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</si>
  <si>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</si>
  <si>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</si>
  <si>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</si>
  <si>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</si>
  <si>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</si>
  <si>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</si>
  <si>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</si>
  <si>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</si>
  <si>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</si>
  <si>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</si>
  <si>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</si>
  <si>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</si>
  <si>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</si>
  <si>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</si>
  <si>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</si>
  <si>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</si>
  <si>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</si>
  <si>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</si>
  <si>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</si>
  <si>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</si>
  <si>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</si>
  <si>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</si>
  <si>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</si>
  <si>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</si>
  <si>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</si>
  <si>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</si>
  <si>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</si>
  <si>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</si>
  <si>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</si>
  <si>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</si>
  <si>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</si>
  <si>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</si>
  <si>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</si>
  <si>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</si>
  <si>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</si>
  <si>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</si>
  <si>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</si>
  <si>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</si>
  <si>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</si>
  <si>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</si>
  <si>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</si>
  <si>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</si>
  <si>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</si>
  <si>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</si>
  <si>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</si>
  <si>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</si>
  <si>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</si>
  <si>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</si>
  <si>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</si>
  <si>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</si>
  <si>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</si>
  <si>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</si>
  <si>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</si>
  <si>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</si>
  <si>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</si>
  <si>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</si>
  <si>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</si>
  <si>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</si>
  <si>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</si>
  <si>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</si>
  <si>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</si>
  <si>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</si>
  <si>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</si>
  <si>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</si>
  <si>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</si>
  <si>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</si>
  <si>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</si>
  <si>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</si>
  <si>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</si>
  <si>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</si>
  <si>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</si>
  <si>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</si>
  <si>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</si>
  <si>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</si>
  <si>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</si>
  <si>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</si>
  <si>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</si>
  <si>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</si>
  <si>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</si>
  <si>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</si>
  <si>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</si>
  <si>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</si>
  <si>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</si>
  <si>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</si>
  <si>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</si>
  <si>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</si>
  <si>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</si>
  <si>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</si>
  <si>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</si>
  <si>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</si>
  <si>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</si>
  <si>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</si>
  <si>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</si>
  <si>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</si>
  <si>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</si>
  <si>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</si>
  <si>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</si>
  <si>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</si>
  <si>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</si>
  <si>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</si>
  <si>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</si>
  <si>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</si>
  <si>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</si>
  <si>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</si>
  <si>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</si>
  <si>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</si>
  <si>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</si>
  <si>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</si>
  <si>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</si>
  <si>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</si>
  <si>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</si>
  <si>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</si>
  <si>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</si>
  <si>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</si>
  <si>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</si>
  <si>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</si>
  <si>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</si>
  <si>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</si>
  <si>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</si>
  <si>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</si>
  <si>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</si>
  <si>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</si>
  <si>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</si>
  <si>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</si>
  <si>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</si>
  <si>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</si>
  <si>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</si>
  <si>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</si>
  <si>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</si>
  <si>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</si>
  <si>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</si>
  <si>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</si>
  <si>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</si>
  <si>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</si>
  <si>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</si>
  <si>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</si>
  <si>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</si>
  <si>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</si>
  <si>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</si>
  <si>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</si>
  <si>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</si>
  <si>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</si>
  <si>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</si>
  <si>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</si>
  <si>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</si>
  <si>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</si>
  <si>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</si>
  <si>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</si>
  <si>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</si>
  <si>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</si>
  <si>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</si>
  <si>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</si>
  <si>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</si>
  <si>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</si>
  <si>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</si>
  <si>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</si>
  <si>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</si>
  <si>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</si>
  <si>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</si>
  <si>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</si>
  <si>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</si>
  <si>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</si>
  <si>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</si>
  <si>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</si>
  <si>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</si>
  <si>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</si>
  <si>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</si>
  <si>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</si>
  <si>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</si>
  <si>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</si>
  <si>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</si>
  <si>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</si>
  <si>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</si>
  <si>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</si>
  <si>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</si>
  <si>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</si>
  <si>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</si>
  <si>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</si>
  <si>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</si>
  <si>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</si>
  <si>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</si>
  <si>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</si>
  <si>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</si>
  <si>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</si>
  <si>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</si>
  <si>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</si>
  <si>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</si>
  <si>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</si>
  <si>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</si>
  <si>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</si>
  <si>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</si>
  <si>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</si>
  <si>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</si>
  <si>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</si>
  <si>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</si>
  <si>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</si>
  <si>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</si>
  <si>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</si>
  <si>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</si>
  <si>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</si>
  <si>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</si>
  <si>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</si>
  <si>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</si>
  <si>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</si>
  <si>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</si>
  <si>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</si>
  <si>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</si>
  <si>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</si>
  <si>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</si>
  <si>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</si>
  <si>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</si>
  <si>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</si>
  <si>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</si>
  <si>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</si>
  <si>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</si>
  <si>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</si>
  <si>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</si>
  <si>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</si>
  <si>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</si>
  <si>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</si>
  <si>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</si>
  <si>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</si>
  <si>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</si>
  <si>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</si>
  <si>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</si>
  <si>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</si>
  <si>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</si>
  <si>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</si>
  <si>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</si>
  <si>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</si>
  <si>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</si>
  <si>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</si>
  <si>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</si>
  <si>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</si>
  <si>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</si>
  <si>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</si>
  <si>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</si>
  <si>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</si>
  <si>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</si>
  <si>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</si>
  <si>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</si>
  <si>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</si>
  <si>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</si>
  <si>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</si>
  <si>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</si>
  <si>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</si>
  <si>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</si>
  <si>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</si>
  <si>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</si>
  <si>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</si>
  <si>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</si>
  <si>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</si>
  <si>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</si>
  <si>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</si>
  <si>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</si>
  <si>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</si>
  <si>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</si>
  <si>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</si>
  <si>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</si>
  <si>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</si>
  <si>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</si>
  <si>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</si>
  <si>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</si>
  <si>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</si>
  <si>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</si>
  <si>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</si>
  <si>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</si>
  <si>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</si>
  <si>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</si>
  <si>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</si>
  <si>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</si>
  <si>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</si>
  <si>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</si>
  <si>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</si>
  <si>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</si>
  <si>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</si>
  <si>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</si>
  <si>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</si>
  <si>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</si>
  <si>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</si>
  <si>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</si>
  <si>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</si>
  <si>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</si>
  <si>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</si>
  <si>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</si>
  <si>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</si>
  <si>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</si>
  <si>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</si>
  <si>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</si>
  <si>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</si>
  <si>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</si>
  <si>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</si>
  <si>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</si>
  <si>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</si>
  <si>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</si>
  <si>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</si>
  <si>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</si>
  <si>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</si>
  <si>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</si>
  <si>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</si>
  <si>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</si>
  <si>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</si>
  <si>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</si>
  <si>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</si>
  <si>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</si>
  <si>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</si>
  <si>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</si>
  <si>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</si>
  <si>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</si>
  <si>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</si>
  <si>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</si>
  <si>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</si>
  <si>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</si>
  <si>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</si>
  <si>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</si>
  <si>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</si>
  <si>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</si>
  <si>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</si>
  <si>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</si>
  <si>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</si>
  <si>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</si>
  <si>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</si>
  <si>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</si>
  <si>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</si>
  <si>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</si>
  <si>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</si>
  <si>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</si>
  <si>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</si>
  <si>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</si>
  <si>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</si>
  <si>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</si>
  <si>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</si>
  <si>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</si>
  <si>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</si>
  <si>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</si>
  <si>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</si>
  <si>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</si>
  <si>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</si>
  <si>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</si>
  <si>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</si>
  <si>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</si>
  <si>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</si>
  <si>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</si>
  <si>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</si>
  <si>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</si>
  <si>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</si>
  <si>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</si>
  <si>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</si>
  <si>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</si>
  <si>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</si>
  <si>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</si>
  <si>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</si>
  <si>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</si>
  <si>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</si>
  <si>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</si>
  <si>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</si>
  <si>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</si>
  <si>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</si>
  <si>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</si>
  <si>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</si>
  <si>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</si>
  <si>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</si>
  <si>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</si>
  <si>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</si>
  <si>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</si>
  <si>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</si>
  <si>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</si>
  <si>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</si>
  <si>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</si>
  <si>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</si>
  <si>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</si>
  <si>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</si>
  <si>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</si>
  <si>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</si>
  <si>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</si>
  <si>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</si>
  <si>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</si>
  <si>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</si>
  <si>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</si>
  <si>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</si>
  <si>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</si>
  <si>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</si>
  <si>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</si>
  <si>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</si>
  <si>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</si>
  <si>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</si>
  <si>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</si>
  <si>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</si>
  <si>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</si>
  <si>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</si>
  <si>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</si>
  <si>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</si>
  <si>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</si>
  <si>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</si>
  <si>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</si>
  <si>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</si>
  <si>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</si>
  <si>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</si>
  <si>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</si>
  <si>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</si>
  <si>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</si>
  <si>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</si>
  <si>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</si>
  <si>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</si>
  <si>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</si>
  <si>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</si>
  <si>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</si>
  <si>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</si>
  <si>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</si>
  <si>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</si>
  <si>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</si>
  <si>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</si>
  <si>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</si>
  <si>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</si>
  <si>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</si>
  <si>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</si>
  <si>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</si>
  <si>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</si>
  <si>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</si>
  <si>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</si>
  <si>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</si>
  <si>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</si>
  <si>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</si>
  <si>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</si>
  <si>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</si>
  <si>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</si>
  <si>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</si>
  <si>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</si>
  <si>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</si>
  <si>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</si>
  <si>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</si>
  <si>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</si>
  <si>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</si>
  <si>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</si>
  <si>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</si>
  <si>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</si>
  <si>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</si>
  <si>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</si>
  <si>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</si>
  <si>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</si>
  <si>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</si>
  <si>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</si>
  <si>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</si>
  <si>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</si>
  <si>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</si>
  <si>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</si>
  <si>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</si>
  <si>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</si>
  <si>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</si>
  <si>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</si>
  <si>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</si>
  <si>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</si>
  <si>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</si>
  <si>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</si>
  <si>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</si>
  <si>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</si>
  <si>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</si>
  <si>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</si>
  <si>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</si>
  <si>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</si>
  <si>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</si>
  <si>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</si>
  <si>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</si>
  <si>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</si>
  <si>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</si>
  <si>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</si>
  <si>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</si>
  <si>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</si>
  <si>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</si>
  <si>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</si>
  <si>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</si>
  <si>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</si>
  <si>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</si>
  <si>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</si>
  <si>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</si>
  <si>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</si>
  <si>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</si>
  <si>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</si>
  <si>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</si>
  <si>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</si>
  <si>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</si>
  <si>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</si>
  <si>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</si>
  <si>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</si>
  <si>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</si>
  <si>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</si>
  <si>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</si>
  <si>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</si>
  <si>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</si>
  <si>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</si>
  <si>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</si>
  <si>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</si>
  <si>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</si>
  <si>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</si>
  <si>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</si>
  <si>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</si>
  <si>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</si>
  <si>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</si>
  <si>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</si>
  <si>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</si>
  <si>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</si>
  <si>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</si>
  <si>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</si>
  <si>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</si>
  <si>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</si>
  <si>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</si>
  <si>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</si>
  <si>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</si>
  <si>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</si>
  <si>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</si>
  <si>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</si>
  <si>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</si>
  <si>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</si>
  <si>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</si>
  <si>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</si>
  <si>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</si>
  <si>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</si>
  <si>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</si>
  <si>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</si>
  <si>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</si>
  <si>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</si>
  <si>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</si>
  <si>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</si>
  <si>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</si>
  <si>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</si>
  <si>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</si>
  <si>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</si>
  <si>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</si>
  <si>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</si>
  <si>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</si>
  <si>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</si>
  <si>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</si>
  <si>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</si>
  <si>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</si>
  <si>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</si>
  <si>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</si>
  <si>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</si>
  <si>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</si>
  <si>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</si>
  <si>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</si>
  <si>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</si>
  <si>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</si>
  <si>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</si>
  <si>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</si>
  <si>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</si>
  <si>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</si>
  <si>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</si>
  <si>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</si>
  <si>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</si>
  <si>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</si>
  <si>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</si>
  <si>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</si>
  <si>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</si>
  <si>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</si>
  <si>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</si>
  <si>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</si>
  <si>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</si>
  <si>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</si>
  <si>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</si>
  <si>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</si>
  <si>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</si>
  <si>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</si>
  <si>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</si>
  <si>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</si>
  <si>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</si>
  <si>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</si>
  <si>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</si>
  <si>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</si>
  <si>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</si>
  <si>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</si>
  <si>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</si>
  <si>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</si>
  <si>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</si>
  <si>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</si>
  <si>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</si>
  <si>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</si>
  <si>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</si>
  <si>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</si>
  <si>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</si>
  <si>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</si>
  <si>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</si>
  <si>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</si>
  <si>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</si>
  <si>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</si>
  <si>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</si>
  <si>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</si>
  <si>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</si>
  <si>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</si>
  <si>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</si>
  <si>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</si>
  <si>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</si>
  <si>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</si>
  <si>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</si>
  <si>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</si>
  <si>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</si>
  <si>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</si>
  <si>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</si>
  <si>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</si>
  <si>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</si>
  <si>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</si>
  <si>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</si>
  <si>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</si>
  <si>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</si>
  <si>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</si>
  <si>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</si>
  <si>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</si>
  <si>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</si>
  <si>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</si>
  <si>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</si>
  <si>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</si>
  <si>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</si>
  <si>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</si>
  <si>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</si>
  <si>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</si>
  <si>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</si>
  <si>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</si>
  <si>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</si>
  <si>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</si>
  <si>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</si>
  <si>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</si>
  <si>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</si>
  <si>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</si>
  <si>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</si>
  <si>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</si>
  <si>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</si>
  <si>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</si>
  <si>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</si>
  <si>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</si>
  <si>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</si>
  <si>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</si>
  <si>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</si>
  <si>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</si>
  <si>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</si>
  <si>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</si>
  <si>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</si>
  <si>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</si>
  <si>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</si>
  <si>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</si>
  <si>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</si>
  <si>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</si>
  <si>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</si>
  <si>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</si>
  <si>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</si>
  <si>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</si>
  <si>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</si>
  <si>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</si>
  <si>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</si>
  <si>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</si>
  <si>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</si>
  <si>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</si>
  <si>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</si>
  <si>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</si>
  <si>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</si>
  <si>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</si>
  <si>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</si>
  <si>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</si>
  <si>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</si>
  <si>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</si>
  <si>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</si>
  <si>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</si>
  <si>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</si>
  <si>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</si>
  <si>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</si>
  <si>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</si>
  <si>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</si>
  <si>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</si>
  <si>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</si>
  <si>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</si>
  <si>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</si>
  <si>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</si>
  <si>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</si>
  <si>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</si>
  <si>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</si>
  <si>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</si>
  <si>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</si>
  <si>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</si>
  <si>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</si>
  <si>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</si>
  <si>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</si>
  <si>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</si>
  <si>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</si>
  <si>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</si>
  <si>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</si>
  <si>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</si>
  <si>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</si>
  <si>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</si>
  <si>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</si>
  <si>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</si>
  <si>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</si>
  <si>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</si>
  <si>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</si>
  <si>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</si>
  <si>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</si>
  <si>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</si>
  <si>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</si>
  <si>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</si>
  <si>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</si>
  <si>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</si>
  <si>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</si>
  <si>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</si>
  <si>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</si>
  <si>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</si>
  <si>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</si>
  <si>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</si>
  <si>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</si>
  <si>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</si>
  <si>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</si>
  <si>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</si>
  <si>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</si>
  <si>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</si>
  <si>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</si>
  <si>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</si>
  <si>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</si>
  <si>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</si>
  <si>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</si>
  <si>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</si>
  <si>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</si>
  <si>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</si>
  <si>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</si>
  <si>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</si>
  <si>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</si>
  <si>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</si>
  <si>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</si>
  <si>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</si>
  <si>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</si>
  <si>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</si>
  <si>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</si>
  <si>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</si>
  <si>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</si>
  <si>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</si>
  <si>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</si>
  <si>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</si>
  <si>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</si>
  <si>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</si>
  <si>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</si>
  <si>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</si>
  <si>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</si>
  <si>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</si>
  <si>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</si>
  <si>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</si>
  <si>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</si>
  <si>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</si>
  <si>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</si>
  <si>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</si>
  <si>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</si>
  <si>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</si>
  <si>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</si>
  <si>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</si>
  <si>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</si>
  <si>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</si>
  <si>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</si>
  <si>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</si>
  <si>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</si>
  <si>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</si>
  <si>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</si>
  <si>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</si>
  <si>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</si>
  <si>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</si>
  <si>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</si>
  <si>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</si>
  <si>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</si>
  <si>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</si>
  <si>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</si>
  <si>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</si>
  <si>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</si>
  <si>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</si>
  <si>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</si>
  <si>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</si>
  <si>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</si>
  <si>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</si>
  <si>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</si>
  <si>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</si>
  <si>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</si>
  <si>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</si>
  <si>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</si>
  <si>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</si>
  <si>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</si>
  <si>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</si>
  <si>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</si>
  <si>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</si>
  <si>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</si>
  <si>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</si>
  <si>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</si>
  <si>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</si>
  <si>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</si>
  <si>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</si>
  <si>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</si>
  <si>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</si>
  <si>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</si>
  <si>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</si>
  <si>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</si>
  <si>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</si>
  <si>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</si>
  <si>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</si>
  <si>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</si>
  <si>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</si>
  <si>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</si>
  <si>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</si>
  <si>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</si>
  <si>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</si>
  <si>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</si>
  <si>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</si>
  <si>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</si>
  <si>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</si>
  <si>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</si>
  <si>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</si>
  <si>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</si>
  <si>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</si>
  <si>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</si>
  <si>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</si>
  <si>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</si>
  <si>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</si>
  <si>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</si>
  <si>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</si>
  <si>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</si>
  <si>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</si>
  <si>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</si>
  <si>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</si>
  <si>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</si>
  <si>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</si>
  <si>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</si>
  <si>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</si>
  <si>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</si>
  <si>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</si>
  <si>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</si>
  <si>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</si>
  <si>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</si>
  <si>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</si>
  <si>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</si>
  <si>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</si>
  <si>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</si>
  <si>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</si>
  <si>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</si>
  <si>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</si>
  <si>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</si>
  <si>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</si>
  <si>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</si>
  <si>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</si>
  <si>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</si>
  <si>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</si>
  <si>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</si>
  <si>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</si>
  <si>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</si>
  <si>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</si>
  <si>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</si>
  <si>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</si>
  <si>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</si>
  <si>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</si>
  <si>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</si>
  <si>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</si>
  <si>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</si>
  <si>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</si>
  <si>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</si>
  <si>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</si>
  <si>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</si>
  <si>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</si>
  <si>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</si>
  <si>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</si>
  <si>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</si>
  <si>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</si>
  <si>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</si>
  <si>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</si>
  <si>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</si>
  <si>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</si>
  <si>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</si>
  <si>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</si>
  <si>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</si>
  <si>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</si>
  <si>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</si>
  <si>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</si>
  <si>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</si>
  <si>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</si>
  <si>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</si>
  <si>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</si>
  <si>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</si>
  <si>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</si>
  <si>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</si>
  <si>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</si>
  <si>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</si>
  <si>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</si>
  <si>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</si>
  <si>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</si>
  <si>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</si>
  <si>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</si>
  <si>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</si>
  <si>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</si>
  <si>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</si>
  <si>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</si>
  <si>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</si>
  <si>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</si>
  <si>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</si>
  <si>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</si>
  <si>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</si>
  <si>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</si>
  <si>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</si>
  <si>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</si>
  <si>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</si>
  <si>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</si>
  <si>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</si>
  <si>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</si>
  <si>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</si>
  <si>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</si>
  <si>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</si>
  <si>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</si>
  <si>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</si>
  <si>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</si>
  <si>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</si>
  <si>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</si>
  <si>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</si>
  <si>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</si>
  <si>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</si>
  <si>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</si>
  <si>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</si>
  <si>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</si>
  <si>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</si>
  <si>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</si>
  <si>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</si>
  <si>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</si>
  <si>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</si>
  <si>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</si>
  <si>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</si>
  <si>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</si>
  <si>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</si>
  <si>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</si>
  <si>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</si>
  <si>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</si>
  <si>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</si>
  <si>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</si>
  <si>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</si>
  <si>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</si>
  <si>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</si>
  <si>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</si>
  <si>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</si>
  <si>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</si>
  <si>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</si>
  <si>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</si>
  <si>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</si>
  <si>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</si>
  <si>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</si>
  <si>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</si>
  <si>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</si>
  <si>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</si>
  <si>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</si>
  <si>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</si>
  <si>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</si>
  <si>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</si>
  <si>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</si>
  <si>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</si>
  <si>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</si>
  <si>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</si>
  <si>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</si>
  <si>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</si>
  <si>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</si>
  <si>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</si>
  <si>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</si>
  <si>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</si>
  <si>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</si>
  <si>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</si>
  <si>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</si>
  <si>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</si>
  <si>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</si>
  <si>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</si>
  <si>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</si>
  <si>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</si>
  <si>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</si>
  <si>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</si>
  <si>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</si>
  <si>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</si>
  <si>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</si>
  <si>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</si>
  <si>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</si>
  <si>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</si>
  <si>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</si>
  <si>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</si>
  <si>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</si>
  <si>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</si>
  <si>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</si>
  <si>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</si>
  <si>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</si>
  <si>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</si>
  <si>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</si>
  <si>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</si>
  <si>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</si>
  <si>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</si>
  <si>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</si>
  <si>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</si>
  <si>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</si>
  <si>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</si>
  <si>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</si>
  <si>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</si>
  <si>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</si>
  <si>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</si>
  <si>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</si>
  <si>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</si>
  <si>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</si>
  <si>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</si>
  <si>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</si>
  <si>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</si>
  <si>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</si>
  <si>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</si>
  <si>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</si>
  <si>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</si>
  <si>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</si>
  <si>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</si>
  <si>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</si>
  <si>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</si>
  <si>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</si>
  <si>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</si>
  <si>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</si>
  <si>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</si>
  <si>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</si>
  <si>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</si>
  <si>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</si>
  <si>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</si>
  <si>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</si>
  <si>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</si>
  <si>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</si>
  <si>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</si>
  <si>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</si>
  <si>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</si>
  <si>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</si>
  <si>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</si>
  <si>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</si>
  <si>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</si>
  <si>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</si>
  <si>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</si>
  <si>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</si>
  <si>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</si>
  <si>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</si>
  <si>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</si>
  <si>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</si>
  <si>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</si>
  <si>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</si>
  <si>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</si>
  <si>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</si>
  <si>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</si>
  <si>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</si>
  <si>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</si>
  <si>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</si>
  <si>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</si>
  <si>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</si>
  <si>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</si>
  <si>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</si>
  <si>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</si>
  <si>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</si>
  <si>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</si>
  <si>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</si>
  <si>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</si>
  <si>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</si>
  <si>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</si>
  <si>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</si>
  <si>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</si>
  <si>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</si>
  <si>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</si>
  <si>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</si>
  <si>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</si>
  <si>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</si>
  <si>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</si>
  <si>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</si>
  <si>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</si>
  <si>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</si>
  <si>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</si>
  <si>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</si>
  <si>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</si>
  <si>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</si>
  <si>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</si>
  <si>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</si>
  <si>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</si>
  <si>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</si>
  <si>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</si>
  <si>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</si>
  <si>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</si>
  <si>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</si>
  <si>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</si>
  <si>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</si>
  <si>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</si>
  <si>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</si>
  <si>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</si>
  <si>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</si>
  <si>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</si>
  <si>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</si>
  <si>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</si>
  <si>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</si>
  <si>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</si>
  <si>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</si>
  <si>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</si>
  <si>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</si>
  <si>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</si>
  <si>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</si>
  <si>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</si>
  <si>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</si>
  <si>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</si>
  <si>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</si>
  <si>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</si>
  <si>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</si>
  <si>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</si>
  <si>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</si>
  <si>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</si>
  <si>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</si>
  <si>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</si>
  <si>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</si>
  <si>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</si>
  <si>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</si>
  <si>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</si>
  <si>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</si>
  <si>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</si>
  <si>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</si>
  <si>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</si>
  <si>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</si>
  <si>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</si>
  <si>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</si>
  <si>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</si>
  <si>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</si>
  <si>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</si>
  <si>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</si>
  <si>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</si>
  <si>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</si>
  <si>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</si>
  <si>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</si>
  <si>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</si>
  <si>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</si>
  <si>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</si>
  <si>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</si>
  <si>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</si>
  <si>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</si>
  <si>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</si>
  <si>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</si>
  <si>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</si>
  <si>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</si>
  <si>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</si>
  <si>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</si>
  <si>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</si>
  <si>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</si>
  <si>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</si>
  <si>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</si>
  <si>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</si>
  <si>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</si>
  <si>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</si>
  <si>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</si>
  <si>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</si>
  <si>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</si>
  <si>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</si>
  <si>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</si>
  <si>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</si>
  <si>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</si>
  <si>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</si>
  <si>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</si>
  <si>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</si>
  <si>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</si>
  <si>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</si>
  <si>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</si>
  <si>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</si>
  <si>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</si>
  <si>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</si>
  <si>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</si>
  <si>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</si>
  <si>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</si>
  <si>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</si>
  <si>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</si>
  <si>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</si>
  <si>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</si>
  <si>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</si>
  <si>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</si>
  <si>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</si>
  <si>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</si>
  <si>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</si>
  <si>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</si>
  <si>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</si>
  <si>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</si>
  <si>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</si>
  <si>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</si>
  <si>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</si>
  <si>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</si>
  <si>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</si>
  <si>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</si>
  <si>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</si>
  <si>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</si>
  <si>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</si>
  <si>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</si>
  <si>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</si>
  <si>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</si>
  <si>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</si>
  <si>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</si>
  <si>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</si>
  <si>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</si>
  <si>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</si>
  <si>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</si>
  <si>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</si>
  <si>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</si>
  <si>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</si>
  <si>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</si>
  <si>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</si>
  <si>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</si>
  <si>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</si>
  <si>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</si>
  <si>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</si>
  <si>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</si>
  <si>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</si>
  <si>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</si>
  <si>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</si>
  <si>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</si>
  <si>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</si>
  <si>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</si>
  <si>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</si>
  <si>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</si>
  <si>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</si>
  <si>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</si>
  <si>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</si>
  <si>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</si>
  <si>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</si>
  <si>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</si>
  <si>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</si>
  <si>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</si>
  <si>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</si>
  <si>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</si>
  <si>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</si>
  <si>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</si>
  <si>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</si>
  <si>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</si>
  <si>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</si>
  <si>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</si>
  <si>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</si>
  <si>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</si>
  <si>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</si>
  <si>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</si>
  <si>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</si>
  <si>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</si>
  <si>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</si>
  <si>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</si>
  <si>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</si>
  <si>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</si>
  <si>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</si>
  <si>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</si>
  <si>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</si>
  <si>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</si>
  <si>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</si>
  <si>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</si>
  <si>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</si>
  <si>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</si>
  <si>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</si>
  <si>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</si>
  <si>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</si>
  <si>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</si>
  <si>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</si>
  <si>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</si>
  <si>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</si>
  <si>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</si>
  <si>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</si>
  <si>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</si>
  <si>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</si>
  <si>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</si>
  <si>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</si>
  <si>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</si>
  <si>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</si>
  <si>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</si>
  <si>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</si>
  <si>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</si>
  <si>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</si>
  <si>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</si>
  <si>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</si>
  <si>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</si>
  <si>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</si>
  <si>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</si>
  <si>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</si>
  <si>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</si>
  <si>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</si>
  <si>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</si>
  <si>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</si>
  <si>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</si>
  <si>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</si>
  <si>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</si>
  <si>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</si>
  <si>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</si>
  <si>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</si>
  <si>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</si>
  <si>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</si>
  <si>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</si>
  <si>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</si>
  <si>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</si>
  <si>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</si>
  <si>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</si>
  <si>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</si>
  <si>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</si>
  <si>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</si>
  <si>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</si>
  <si>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</si>
  <si>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</si>
  <si>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</si>
  <si>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</si>
  <si>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</si>
  <si>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</si>
  <si>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</si>
  <si>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</si>
  <si>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</si>
  <si>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</si>
  <si>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</si>
  <si>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</si>
  <si>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</si>
  <si>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</si>
  <si>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</si>
  <si>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</si>
  <si>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</si>
  <si>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</si>
  <si>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</si>
  <si>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</si>
  <si>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</si>
  <si>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</si>
  <si>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</si>
  <si>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</si>
  <si>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</si>
  <si>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</si>
  <si>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</si>
  <si>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</si>
  <si>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</si>
  <si>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</si>
  <si>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</si>
  <si>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</si>
  <si>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</si>
  <si>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</si>
  <si>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</si>
  <si>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</si>
  <si>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</si>
  <si>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</si>
  <si>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</si>
  <si>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</si>
  <si>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</si>
  <si>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</si>
  <si>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</si>
  <si>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</si>
  <si>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</si>
  <si>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</si>
  <si>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</si>
  <si>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</si>
  <si>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</si>
  <si>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</si>
  <si>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</si>
  <si>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</si>
  <si>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</si>
  <si>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</si>
  <si>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</si>
  <si>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</si>
  <si>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</si>
  <si>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</si>
  <si>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</si>
  <si>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</si>
  <si>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</si>
  <si>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</si>
  <si>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</si>
  <si>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</si>
  <si>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</si>
  <si>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</si>
  <si>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</si>
  <si>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</si>
  <si>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</si>
  <si>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</si>
  <si>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</si>
  <si>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</si>
  <si>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</si>
  <si>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</si>
  <si>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</si>
  <si>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</si>
  <si>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</si>
  <si>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</si>
  <si>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</si>
  <si>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</si>
  <si>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</si>
  <si>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</si>
  <si>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</si>
  <si>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</si>
  <si>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</si>
  <si>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</si>
  <si>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</si>
  <si>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</si>
  <si>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</si>
  <si>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</si>
  <si>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</si>
  <si>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</si>
  <si>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</si>
  <si>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</si>
  <si>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</si>
  <si>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</si>
  <si>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</si>
  <si>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</si>
  <si>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</si>
  <si>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</si>
  <si>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</si>
  <si>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</si>
  <si>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</si>
  <si>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</si>
  <si>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</si>
  <si>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</si>
  <si>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</si>
  <si>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</si>
  <si>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</si>
  <si>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</si>
  <si>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</si>
  <si>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</si>
  <si>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</si>
  <si>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</si>
  <si>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</si>
  <si>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</si>
  <si>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</si>
  <si>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</si>
  <si>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</si>
  <si>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</si>
  <si>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</si>
  <si>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</si>
  <si>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</si>
  <si>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</si>
  <si>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</si>
  <si>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</si>
  <si>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</si>
  <si>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</si>
  <si>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</si>
  <si>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</si>
  <si>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</si>
  <si>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</si>
  <si>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</si>
  <si>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</si>
  <si>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</si>
  <si>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</si>
  <si>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</si>
  <si>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</si>
  <si>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</si>
  <si>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</si>
  <si>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</si>
  <si>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</si>
  <si>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</si>
  <si>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</si>
  <si>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</si>
  <si>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</si>
  <si>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</si>
  <si>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</si>
  <si>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</si>
  <si>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</si>
  <si>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</si>
  <si>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</si>
  <si>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</si>
  <si>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</si>
  <si>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</si>
  <si>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</si>
  <si>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</si>
  <si>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</si>
  <si>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</si>
  <si>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</si>
  <si>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</si>
  <si>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</si>
  <si>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</si>
  <si>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</si>
  <si>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</si>
  <si>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</si>
  <si>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</si>
  <si>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</si>
  <si>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</si>
  <si>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</si>
  <si>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</si>
  <si>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</si>
  <si>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</si>
  <si>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</si>
  <si>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</si>
  <si>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</si>
  <si>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</si>
  <si>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</si>
  <si>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</si>
  <si>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</si>
  <si>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</si>
  <si>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</si>
  <si>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</si>
  <si>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</si>
  <si>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</si>
  <si>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</si>
  <si>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</si>
  <si>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</si>
  <si>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</si>
  <si>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</si>
  <si>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</si>
  <si>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</si>
  <si>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</si>
  <si>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</si>
  <si>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</si>
  <si>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</si>
  <si>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</si>
  <si>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</si>
  <si>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</si>
  <si>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</si>
  <si>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</si>
  <si>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</si>
  <si>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</si>
  <si>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</si>
  <si>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</si>
  <si>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</si>
  <si>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</si>
  <si>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</si>
  <si>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</si>
  <si>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</si>
  <si>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</si>
  <si>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</si>
  <si>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</si>
  <si>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</si>
  <si>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</si>
  <si>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</si>
  <si>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</si>
  <si>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</si>
  <si>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</si>
  <si>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</si>
  <si>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</si>
  <si>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</si>
  <si>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</si>
  <si>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</si>
  <si>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</si>
  <si>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</si>
  <si>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</si>
  <si>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</si>
  <si>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</si>
  <si>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</si>
  <si>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</si>
  <si>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</si>
  <si>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</si>
  <si>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</si>
  <si>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</si>
  <si>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</si>
  <si>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</si>
  <si>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</si>
  <si>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</si>
  <si>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</si>
  <si>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</si>
  <si>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</si>
  <si>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</si>
  <si>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</si>
  <si>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</si>
  <si>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</si>
  <si>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</si>
  <si>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</si>
  <si>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</si>
  <si>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</si>
  <si>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</si>
  <si>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</si>
  <si>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</si>
  <si>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</si>
  <si>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</si>
  <si>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</si>
  <si>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</si>
  <si>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</si>
  <si>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</si>
  <si>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</si>
  <si>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</si>
  <si>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</si>
  <si>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</si>
  <si>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</si>
  <si>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</si>
  <si>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</si>
  <si>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</si>
  <si>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</si>
  <si>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</si>
  <si>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</si>
  <si>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</si>
  <si>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</si>
  <si>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</si>
  <si>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</si>
  <si>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</si>
  <si>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</si>
  <si>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</si>
  <si>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</si>
  <si>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</si>
  <si>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</si>
  <si>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</si>
  <si>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</si>
  <si>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</si>
  <si>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</si>
  <si>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</si>
  <si>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</si>
  <si>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</si>
  <si>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</si>
  <si>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</si>
  <si>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</si>
  <si>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</si>
  <si>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</si>
  <si>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</si>
  <si>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</si>
  <si>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</si>
  <si>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</si>
  <si>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</si>
  <si>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</si>
  <si>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</si>
  <si>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</si>
  <si>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</si>
  <si>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</si>
  <si>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</si>
  <si>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</si>
  <si>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</si>
  <si>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</si>
  <si>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</si>
  <si>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</si>
  <si>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</si>
  <si>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</si>
  <si>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</si>
  <si>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</si>
  <si>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</si>
  <si>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</si>
  <si>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</si>
  <si>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</si>
  <si>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</si>
  <si>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</si>
  <si>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</si>
  <si>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</si>
  <si>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</si>
  <si>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</si>
  <si>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</si>
  <si>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</si>
  <si>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</si>
  <si>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</si>
  <si>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</si>
  <si>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</si>
  <si>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</si>
  <si>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</si>
  <si>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</si>
  <si>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</si>
  <si>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</si>
  <si>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</si>
  <si>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</si>
  <si>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</si>
  <si>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</si>
  <si>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</si>
  <si>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</si>
  <si>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</si>
  <si>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</si>
  <si>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</si>
  <si>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</si>
  <si>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</si>
  <si>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</si>
  <si>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</si>
  <si>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</si>
  <si>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</si>
  <si>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</si>
  <si>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</si>
  <si>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</si>
  <si>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</si>
  <si>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</si>
  <si>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</si>
  <si>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</si>
  <si>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</si>
  <si>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</si>
  <si>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</si>
  <si>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</si>
  <si>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</si>
  <si>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</si>
  <si>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</si>
  <si>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</si>
  <si>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</si>
  <si>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</si>
  <si>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</si>
  <si>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</si>
  <si>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</si>
  <si>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</si>
  <si>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</si>
  <si>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</si>
  <si>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</si>
  <si>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</si>
  <si>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</si>
  <si>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</si>
  <si>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</si>
  <si>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</si>
  <si>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</si>
  <si>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</si>
  <si>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</si>
  <si>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</si>
  <si>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</si>
  <si>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</si>
  <si>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</si>
  <si>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</si>
  <si>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</si>
  <si>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</si>
  <si>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</si>
  <si>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</si>
  <si>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</si>
  <si>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</si>
  <si>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</si>
  <si>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</si>
  <si>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</si>
  <si>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</si>
  <si>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</si>
  <si>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</si>
  <si>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</si>
  <si>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</si>
  <si>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</si>
  <si>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</si>
  <si>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</si>
  <si>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</si>
  <si>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</si>
  <si>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</si>
  <si>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</si>
  <si>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</si>
  <si>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</si>
  <si>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</si>
  <si>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</si>
  <si>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</si>
  <si>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</si>
  <si>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</si>
  <si>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</si>
  <si>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</si>
  <si>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</si>
  <si>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</si>
  <si>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</si>
  <si>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</si>
  <si>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</si>
  <si>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</si>
  <si>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</si>
  <si>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</si>
  <si>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</si>
  <si>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</si>
  <si>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</si>
  <si>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</si>
  <si>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</si>
  <si>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</si>
  <si>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</si>
  <si>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</si>
  <si>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</si>
  <si>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</si>
  <si>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</si>
  <si>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</si>
  <si>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</si>
  <si>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</si>
  <si>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</si>
  <si>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</si>
  <si>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</si>
  <si>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</si>
  <si>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</si>
  <si>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</si>
  <si>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</si>
  <si>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</si>
  <si>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</si>
  <si>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</si>
  <si>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</si>
  <si>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</si>
  <si>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</si>
  <si>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</si>
  <si>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</si>
  <si>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</si>
  <si>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</si>
  <si>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</si>
  <si>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</si>
  <si>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</si>
  <si>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</si>
  <si>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</si>
  <si>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</si>
  <si>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</si>
  <si>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</si>
  <si>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</si>
  <si>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</si>
  <si>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</si>
  <si>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</si>
  <si>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</si>
  <si>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</si>
  <si>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</si>
  <si>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</si>
  <si>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</si>
  <si>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</si>
  <si>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</si>
  <si>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</si>
  <si>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</si>
  <si>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</si>
  <si>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</si>
  <si>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</si>
  <si>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</si>
  <si>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</si>
  <si>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</si>
  <si>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</si>
  <si>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</si>
  <si>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</si>
  <si>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</si>
  <si>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</si>
  <si>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</si>
  <si>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</si>
  <si>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</si>
  <si>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</si>
  <si>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</si>
  <si>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</si>
  <si>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</si>
  <si>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</si>
  <si>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</si>
  <si>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</si>
  <si>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</si>
  <si>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</si>
  <si>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</si>
  <si>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</si>
  <si>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</si>
  <si>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</si>
  <si>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</si>
  <si>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</si>
  <si>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</si>
  <si>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</si>
  <si>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</si>
  <si>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</si>
  <si>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</si>
  <si>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</si>
  <si>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</si>
  <si>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</si>
  <si>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</si>
  <si>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</si>
  <si>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</si>
  <si>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</si>
  <si>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</si>
  <si>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</si>
  <si>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</si>
  <si>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</si>
  <si>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</si>
  <si>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</si>
  <si>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</si>
  <si>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</si>
  <si>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</si>
  <si>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</si>
  <si>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</si>
  <si>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</si>
  <si>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</si>
  <si>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</si>
  <si>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</si>
  <si>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</si>
  <si>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</si>
  <si>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</si>
  <si>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</si>
  <si>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</si>
  <si>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</si>
  <si>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</si>
  <si>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</si>
  <si>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</si>
  <si>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</si>
  <si>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</si>
  <si>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</si>
  <si>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</si>
  <si>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</si>
  <si>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</si>
  <si>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</si>
  <si>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</si>
  <si>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</si>
  <si>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</si>
  <si>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</si>
  <si>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</si>
  <si>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</si>
  <si>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</si>
  <si>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</si>
  <si>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</si>
  <si>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</si>
  <si>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</si>
  <si>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</si>
  <si>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</si>
  <si>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</si>
  <si>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</si>
  <si>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</si>
  <si>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</si>
  <si>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</si>
  <si>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</si>
  <si>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</si>
  <si>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</si>
  <si>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</si>
  <si>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</si>
  <si>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</si>
  <si>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</si>
  <si>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</si>
  <si>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</si>
  <si>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</si>
  <si>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</si>
  <si>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</si>
  <si>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</si>
  <si>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</si>
  <si>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</si>
  <si>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</si>
  <si>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</si>
  <si>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</si>
  <si>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</si>
  <si>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</si>
  <si>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</si>
  <si>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</si>
  <si>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</si>
  <si>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</si>
  <si>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</si>
  <si>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</si>
  <si>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</si>
  <si>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</si>
  <si>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</si>
  <si>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</si>
  <si>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</si>
  <si>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</si>
  <si>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</si>
  <si>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</si>
  <si>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</si>
  <si>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</si>
  <si>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</si>
  <si>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</si>
  <si>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</si>
  <si>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</si>
  <si>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</si>
  <si>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</si>
  <si>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</si>
  <si>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</si>
  <si>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</si>
  <si>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</si>
  <si>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</si>
  <si>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</si>
  <si>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</si>
  <si>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</si>
  <si>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</si>
  <si>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</si>
  <si>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</si>
  <si>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</si>
  <si>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</si>
  <si>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</si>
  <si>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</si>
  <si>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</si>
  <si>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</si>
  <si>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</si>
  <si>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</si>
  <si>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</si>
  <si>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</si>
  <si>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</si>
  <si>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</si>
  <si>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</si>
  <si>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</si>
  <si>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</si>
  <si>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</si>
  <si>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</si>
  <si>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</si>
  <si>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</si>
  <si>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</si>
  <si>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</si>
  <si>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</si>
  <si>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</si>
  <si>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</si>
  <si>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</si>
  <si>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</si>
  <si>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</si>
  <si>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</si>
  <si>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</si>
  <si>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</si>
  <si>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</si>
  <si>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</si>
  <si>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</si>
  <si>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</si>
  <si>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</si>
  <si>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</si>
  <si>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</si>
  <si>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</si>
  <si>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</si>
  <si>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</si>
  <si>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</si>
  <si>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</si>
  <si>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</si>
  <si>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</si>
  <si>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</si>
  <si>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</si>
  <si>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</si>
  <si>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</si>
  <si>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</si>
  <si>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</si>
  <si>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</si>
  <si>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</si>
  <si>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</si>
  <si>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</si>
  <si>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</si>
  <si>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</si>
  <si>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</si>
  <si>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</si>
  <si>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</si>
  <si>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</si>
  <si>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</si>
  <si>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</si>
  <si>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</si>
  <si>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</si>
  <si>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</si>
  <si>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</si>
  <si>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</si>
  <si>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</si>
  <si>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</si>
  <si>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</si>
  <si>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</si>
  <si>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</si>
  <si>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</si>
  <si>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</si>
  <si>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</si>
  <si>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</si>
  <si>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</si>
  <si>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</si>
  <si>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</si>
  <si>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</si>
  <si>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</si>
  <si>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</si>
  <si>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</si>
  <si>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</si>
  <si>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</si>
  <si>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</si>
  <si>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</si>
  <si>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</si>
  <si>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</si>
  <si>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</si>
  <si>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</si>
  <si>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</si>
  <si>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</si>
  <si>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</si>
  <si>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</si>
  <si>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</si>
  <si>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</si>
  <si>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</si>
  <si>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</si>
  <si>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</si>
  <si>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</si>
  <si>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</si>
  <si>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</si>
  <si>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</si>
  <si>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</si>
  <si>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</si>
  <si>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</si>
  <si>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</si>
  <si>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</si>
  <si>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</si>
  <si>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</si>
  <si>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</si>
  <si>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</si>
  <si>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</si>
  <si>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</si>
  <si>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</si>
  <si>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</si>
  <si>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</si>
  <si>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</si>
  <si>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</si>
  <si>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</si>
  <si>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</si>
  <si>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</si>
  <si>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</si>
  <si>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</si>
  <si>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</si>
  <si>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</si>
  <si>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</si>
  <si>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</si>
  <si>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</si>
  <si>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</si>
  <si>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</si>
  <si>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</si>
  <si>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</si>
  <si>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</si>
  <si>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</si>
  <si>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</si>
  <si>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</si>
  <si>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</si>
  <si>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</si>
  <si>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</si>
  <si>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</si>
  <si>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</si>
  <si>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</si>
  <si>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</si>
  <si>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</si>
  <si>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</si>
  <si>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</si>
  <si>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</si>
  <si>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</si>
  <si>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</si>
  <si>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</si>
  <si>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</si>
  <si>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</si>
  <si>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</si>
  <si>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</si>
  <si>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</si>
  <si>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</si>
  <si>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</si>
  <si>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</si>
  <si>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</si>
  <si>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</si>
  <si>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</si>
  <si>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</si>
  <si>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</si>
  <si>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</si>
  <si>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</si>
  <si>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</si>
  <si>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</si>
  <si>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</si>
  <si>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</si>
  <si>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</si>
  <si>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</si>
  <si>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</si>
  <si>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</si>
  <si>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</si>
  <si>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</si>
  <si>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</si>
  <si>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</si>
  <si>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</si>
  <si>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</si>
  <si>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</si>
  <si>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</si>
  <si>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</si>
  <si>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</si>
  <si>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</si>
  <si>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</si>
  <si>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</si>
  <si>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</si>
  <si>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</si>
  <si>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</si>
  <si>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</si>
  <si>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</si>
  <si>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</si>
  <si>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</si>
  <si>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</si>
  <si>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</si>
  <si>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</si>
  <si>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</si>
  <si>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</si>
  <si>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</si>
  <si>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</si>
  <si>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</si>
  <si>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</si>
  <si>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</si>
  <si>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</si>
  <si>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</si>
  <si>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</si>
  <si>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</si>
  <si>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</si>
  <si>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</si>
  <si>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</si>
  <si>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</si>
  <si>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</si>
  <si>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</si>
  <si>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</si>
  <si>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</si>
  <si>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</si>
  <si>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</si>
  <si>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</si>
  <si>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</si>
  <si>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</si>
  <si>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</si>
  <si>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</si>
  <si>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</si>
  <si>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</si>
  <si>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</si>
  <si>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</si>
  <si>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</si>
  <si>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</si>
  <si>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</si>
  <si>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</si>
  <si>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</si>
  <si>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</si>
  <si>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</si>
  <si>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</si>
  <si>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</si>
  <si>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</si>
  <si>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</si>
  <si>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</si>
  <si>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</si>
  <si>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</si>
  <si>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</si>
  <si>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</si>
  <si>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</si>
  <si>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</si>
  <si>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</si>
  <si>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</si>
  <si>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</si>
  <si>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</si>
  <si>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</si>
  <si>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</si>
  <si>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</si>
  <si>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</si>
  <si>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</si>
  <si>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</si>
  <si>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</si>
  <si>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</si>
  <si>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</si>
  <si>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</si>
  <si>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</si>
  <si>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</si>
  <si>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</si>
  <si>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</si>
  <si>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</si>
  <si>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</si>
  <si>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</si>
  <si>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</si>
  <si>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</si>
  <si>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</si>
  <si>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</si>
  <si>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</si>
  <si>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</si>
  <si>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</si>
  <si>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</si>
  <si>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</si>
  <si>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</si>
  <si>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</si>
  <si>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</si>
  <si>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</si>
  <si>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</si>
  <si>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</si>
  <si>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</si>
  <si>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</si>
  <si>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</si>
  <si>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</si>
  <si>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</si>
  <si>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</si>
  <si>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</si>
  <si>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</si>
  <si>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</si>
  <si>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</si>
  <si>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</si>
  <si>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</si>
  <si>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</si>
  <si>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</si>
  <si>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</si>
  <si>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</si>
  <si>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</si>
  <si>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</si>
  <si>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</si>
  <si>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</si>
  <si>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</si>
  <si>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</si>
  <si>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</si>
  <si>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</si>
  <si>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</si>
  <si>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</si>
  <si>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</si>
  <si>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</si>
  <si>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</si>
  <si>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</si>
  <si>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</si>
  <si>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</si>
  <si>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</si>
  <si>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</si>
  <si>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</si>
  <si>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</si>
  <si>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</si>
  <si>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</si>
  <si>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</si>
  <si>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</si>
  <si>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</si>
  <si>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</si>
  <si>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</si>
  <si>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</si>
  <si>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</si>
  <si>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</si>
  <si>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</si>
  <si>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</si>
  <si>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</si>
  <si>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</si>
  <si>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</si>
  <si>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</si>
  <si>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</si>
  <si>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</si>
  <si>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</si>
  <si>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</si>
  <si>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</si>
  <si>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</si>
  <si>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</si>
  <si>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</si>
  <si>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</si>
  <si>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</si>
  <si>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</si>
  <si>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</si>
  <si>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</si>
  <si>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</si>
  <si>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</si>
  <si>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</si>
  <si>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</si>
  <si>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</si>
  <si>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</si>
  <si>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</si>
  <si>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</si>
  <si>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</si>
  <si>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</si>
  <si>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</si>
  <si>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</si>
  <si>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</si>
  <si>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</si>
  <si>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</si>
  <si>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</si>
  <si>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</si>
  <si>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</si>
  <si>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</si>
  <si>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</si>
  <si>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</si>
  <si>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</si>
  <si>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</si>
  <si>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</si>
  <si>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</si>
  <si>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</si>
  <si>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</si>
  <si>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</si>
  <si>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</si>
  <si>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</si>
  <si>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</si>
  <si>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</si>
  <si>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</si>
  <si>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</si>
  <si>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</si>
  <si>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</si>
  <si>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</si>
  <si>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</si>
  <si>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</si>
  <si>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</si>
  <si>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</si>
  <si>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</si>
  <si>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</si>
  <si>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</si>
  <si>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</si>
  <si>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</si>
  <si>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</si>
  <si>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</si>
  <si>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</si>
  <si>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</si>
  <si>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</si>
  <si>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</si>
  <si>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</si>
  <si>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</si>
  <si>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</si>
  <si>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</si>
  <si>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</si>
  <si>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</si>
  <si>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</si>
  <si>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</si>
  <si>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</si>
  <si>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</si>
  <si>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</si>
  <si>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</si>
  <si>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</si>
  <si>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</si>
  <si>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</si>
  <si>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</si>
  <si>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</si>
  <si>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</si>
  <si>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</si>
  <si>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</si>
  <si>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</si>
  <si>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</si>
  <si>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</si>
  <si>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</si>
  <si>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</si>
  <si>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</si>
  <si>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</si>
  <si>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</si>
  <si>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</si>
  <si>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</si>
  <si>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</si>
  <si>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</si>
  <si>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</si>
  <si>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</si>
  <si>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</si>
  <si>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</si>
  <si>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</si>
  <si>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</si>
  <si>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</si>
  <si>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</si>
  <si>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</si>
  <si>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</si>
  <si>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</si>
  <si>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</si>
  <si>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</si>
  <si>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</si>
  <si>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</si>
  <si>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</si>
  <si>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</si>
  <si>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</si>
  <si>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</si>
  <si>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</si>
  <si>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</si>
  <si>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</si>
  <si>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</si>
  <si>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</si>
  <si>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</si>
  <si>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</si>
  <si>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</si>
  <si>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</si>
  <si>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</si>
  <si>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</si>
  <si>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</si>
  <si>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</si>
  <si>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</si>
  <si>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</si>
  <si>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</si>
  <si>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</si>
  <si>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</si>
  <si>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</si>
  <si>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</si>
  <si>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</si>
  <si>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</si>
  <si>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</si>
  <si>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</si>
  <si>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</si>
  <si>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</si>
  <si>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</si>
  <si>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</si>
  <si>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</si>
  <si>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</si>
  <si>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</si>
  <si>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</si>
  <si>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</si>
  <si>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</si>
  <si>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</si>
  <si>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</si>
  <si>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</si>
  <si>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</si>
  <si>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</si>
  <si>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</si>
  <si>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</si>
  <si>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</si>
  <si>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</si>
  <si>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</si>
  <si>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</si>
  <si>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</si>
  <si>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</si>
  <si>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</si>
  <si>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</si>
  <si>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</si>
  <si>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</si>
  <si>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</si>
  <si>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</si>
  <si>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</si>
  <si>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</si>
  <si>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</si>
  <si>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</si>
  <si>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</si>
  <si>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</si>
  <si>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</si>
  <si>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</si>
  <si>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</si>
  <si>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</si>
  <si>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</si>
  <si>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</si>
  <si>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</si>
  <si>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</si>
  <si>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</si>
  <si>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</si>
  <si>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</si>
  <si>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</si>
  <si>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</si>
  <si>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</si>
  <si>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</si>
  <si>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</si>
  <si>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</si>
  <si>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</si>
  <si>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</si>
  <si>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</si>
  <si>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</si>
  <si>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</si>
  <si>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</si>
  <si>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</si>
  <si>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</si>
  <si>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</si>
  <si>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</si>
  <si>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</si>
  <si>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</si>
  <si>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</si>
  <si>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</si>
  <si>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</si>
  <si>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</si>
  <si>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</si>
  <si>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</si>
  <si>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</si>
  <si>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</si>
  <si>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</si>
  <si>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</si>
  <si>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</si>
  <si>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</si>
  <si>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</si>
  <si>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</si>
  <si>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</si>
  <si>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</si>
  <si>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</si>
  <si>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</si>
  <si>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</si>
  <si>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</si>
  <si>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</si>
  <si>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</si>
  <si>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</si>
  <si>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</si>
  <si>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</si>
  <si>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</si>
  <si>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</si>
  <si>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</si>
  <si>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</si>
  <si>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</si>
  <si>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</si>
  <si>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</si>
  <si>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</si>
  <si>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</si>
  <si>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</si>
  <si>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</si>
  <si>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</si>
  <si>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</si>
  <si>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</si>
  <si>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</si>
  <si>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</si>
  <si>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</si>
  <si>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</si>
  <si>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</si>
  <si>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</si>
  <si>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</si>
  <si>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</si>
  <si>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</si>
  <si>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</si>
  <si>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</si>
  <si>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</si>
  <si>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</si>
  <si>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</si>
  <si>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</si>
  <si>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</si>
  <si>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</si>
  <si>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</si>
  <si>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</si>
  <si>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</si>
  <si>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</si>
  <si>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</si>
  <si>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</si>
  <si>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</si>
  <si>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</si>
  <si>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</si>
  <si>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</si>
  <si>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</si>
  <si>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</si>
  <si>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</si>
  <si>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</si>
  <si>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</si>
  <si>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</si>
  <si>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</si>
  <si>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</si>
  <si>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</si>
  <si>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</si>
  <si>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</si>
  <si>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</si>
  <si>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</si>
  <si>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</si>
  <si>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</si>
  <si>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</si>
  <si>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</si>
  <si>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</si>
  <si>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</si>
  <si>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</si>
  <si>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</si>
  <si>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</si>
  <si>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</si>
  <si>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</si>
  <si>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</si>
  <si>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</si>
  <si>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</si>
  <si>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</si>
  <si>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</si>
  <si>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</si>
  <si>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</si>
  <si>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</si>
  <si>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</si>
  <si>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</si>
  <si>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</si>
  <si>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</si>
  <si>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</si>
  <si>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</si>
  <si>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</si>
  <si>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</si>
  <si>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</si>
  <si>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</si>
  <si>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</si>
  <si>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</si>
  <si>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</si>
  <si>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</si>
  <si>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</si>
  <si>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</si>
  <si>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</si>
  <si>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</si>
  <si>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</si>
  <si>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</si>
  <si>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</si>
  <si>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</si>
  <si>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</si>
  <si>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</si>
  <si>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</si>
  <si>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</si>
  <si>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</si>
  <si>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</si>
  <si>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</si>
  <si>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</si>
  <si>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</si>
  <si>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</si>
  <si>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</si>
  <si>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</si>
  <si>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</si>
  <si>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</si>
  <si>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</si>
  <si>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</si>
  <si>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</si>
  <si>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</si>
  <si>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</si>
  <si>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</si>
  <si>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</si>
  <si>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</si>
  <si>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</si>
  <si>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</si>
  <si>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</si>
  <si>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</si>
  <si>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</si>
  <si>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</si>
  <si>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</si>
  <si>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</si>
  <si>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</si>
  <si>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</si>
  <si>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</si>
  <si>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</si>
  <si>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</si>
  <si>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</si>
  <si>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</si>
  <si>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</si>
  <si>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</si>
  <si>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</si>
  <si>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</si>
  <si>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</si>
  <si>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</si>
  <si>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</si>
  <si>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</si>
  <si>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</si>
  <si>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</si>
  <si>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</si>
  <si>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</si>
  <si>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</si>
  <si>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</si>
  <si>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</si>
  <si>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</si>
  <si>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</si>
  <si>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</si>
  <si>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</si>
  <si>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</si>
  <si>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</si>
  <si>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</si>
  <si>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</si>
  <si>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</si>
  <si>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</si>
  <si>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</si>
  <si>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</si>
  <si>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</si>
  <si>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</si>
  <si>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</si>
  <si>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</si>
  <si>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</si>
  <si>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</si>
  <si>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</si>
  <si>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</si>
  <si>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</si>
  <si>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</si>
  <si>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</si>
  <si>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</si>
  <si>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</si>
  <si>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</si>
  <si>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</si>
  <si>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</si>
  <si>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</si>
  <si>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</si>
  <si>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</si>
  <si>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</si>
  <si>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</si>
  <si>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</si>
  <si>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</si>
  <si>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</si>
  <si>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</si>
  <si>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</si>
  <si>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</si>
  <si>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</si>
  <si>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</si>
  <si>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</si>
  <si>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</si>
  <si>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</si>
  <si>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</si>
  <si>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</si>
  <si>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</si>
  <si>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</si>
  <si>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</si>
  <si>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</si>
  <si>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</si>
  <si>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</si>
  <si>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</si>
  <si>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</si>
  <si>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</si>
  <si>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</si>
  <si>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</si>
  <si>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</si>
  <si>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</si>
  <si>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</si>
  <si>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</si>
  <si>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</si>
  <si>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</si>
  <si>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</si>
  <si>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</si>
  <si>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</si>
  <si>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</si>
  <si>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</si>
  <si>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</si>
  <si>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</si>
  <si>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</si>
  <si>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</si>
  <si>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</si>
  <si>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</si>
  <si>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</si>
  <si>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</si>
  <si>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</si>
  <si>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</si>
  <si>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</si>
  <si>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</si>
  <si>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</si>
  <si>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</si>
  <si>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</si>
  <si>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</si>
  <si>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</si>
  <si>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</si>
  <si>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</si>
  <si>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</si>
  <si>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</si>
  <si>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</si>
  <si>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</si>
  <si>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</si>
  <si>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</si>
  <si>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</si>
  <si>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</si>
  <si>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</si>
  <si>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</si>
  <si>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</si>
  <si>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</si>
  <si>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</si>
  <si>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</si>
  <si>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</si>
  <si>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</si>
  <si>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</si>
  <si>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</si>
  <si>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</si>
  <si>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</si>
  <si>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</si>
  <si>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</si>
  <si>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</si>
  <si>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</si>
  <si>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</si>
  <si>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</si>
  <si>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</si>
  <si>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</si>
  <si>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</si>
  <si>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</si>
  <si>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</si>
  <si>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</si>
  <si>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</si>
  <si>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</si>
  <si>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</si>
  <si>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</si>
  <si>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</si>
  <si>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</si>
  <si>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</si>
  <si>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</si>
  <si>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</si>
  <si>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</si>
  <si>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</si>
  <si>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</si>
  <si>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</si>
  <si>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</si>
  <si>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</si>
  <si>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</si>
  <si>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</si>
  <si>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</si>
  <si>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</si>
  <si>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</si>
  <si>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</si>
  <si>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</si>
  <si>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</si>
  <si>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</si>
  <si>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</si>
  <si>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</si>
  <si>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</si>
  <si>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</si>
  <si>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</si>
  <si>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</si>
  <si>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</si>
  <si>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</si>
  <si>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</si>
  <si>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</si>
  <si>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</si>
  <si>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</si>
  <si>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</si>
  <si>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</si>
  <si>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</si>
  <si>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</si>
  <si>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</si>
  <si>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</si>
  <si>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</si>
  <si>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</si>
  <si>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</si>
  <si>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</si>
  <si>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</si>
  <si>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</si>
  <si>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</si>
  <si>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</si>
  <si>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</si>
  <si>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</si>
  <si>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</si>
  <si>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</si>
  <si>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</si>
  <si>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</si>
  <si>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</si>
  <si>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</si>
  <si>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</si>
  <si>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</si>
  <si>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</si>
  <si>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</si>
  <si>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</si>
  <si>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</si>
  <si>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</si>
  <si>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</si>
  <si>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</si>
  <si>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</si>
  <si>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</si>
  <si>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</si>
  <si>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</si>
  <si>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</si>
  <si>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</si>
  <si>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</si>
  <si>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</si>
  <si>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</si>
  <si>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</si>
  <si>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</si>
  <si>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</si>
  <si>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</si>
  <si>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</si>
  <si>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</si>
  <si>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</si>
  <si>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</si>
  <si>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</si>
  <si>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</si>
  <si>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</si>
  <si>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</si>
  <si>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</si>
  <si>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</si>
  <si>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</si>
  <si>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</si>
  <si>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</si>
  <si>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</si>
  <si>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</si>
  <si>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</si>
  <si>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</si>
  <si>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</si>
  <si>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</si>
  <si>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</si>
  <si>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</si>
  <si>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</si>
  <si>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</si>
  <si>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</si>
  <si>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</si>
  <si>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</si>
  <si>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</si>
  <si>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</si>
  <si>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</si>
  <si>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</si>
  <si>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</si>
  <si>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</si>
  <si>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</si>
  <si>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</si>
  <si>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</si>
  <si>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</si>
  <si>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</si>
  <si>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</si>
  <si>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</si>
  <si>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</si>
  <si>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</si>
  <si>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</si>
  <si>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</si>
  <si>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</si>
  <si>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</si>
  <si>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</si>
  <si>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</si>
  <si>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</si>
  <si>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</si>
  <si>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</si>
  <si>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</si>
  <si>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</si>
  <si>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</si>
  <si>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</si>
  <si>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</si>
  <si>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</si>
  <si>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</si>
  <si>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</si>
  <si>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</si>
  <si>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</si>
  <si>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</si>
  <si>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</si>
  <si>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</si>
  <si>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</si>
  <si>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</si>
  <si>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</si>
  <si>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</si>
  <si>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</si>
  <si>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</si>
  <si>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</si>
  <si>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</si>
  <si>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</si>
  <si>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</si>
  <si>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</si>
  <si>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</si>
  <si>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</si>
  <si>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</si>
  <si>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</si>
  <si>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</si>
  <si>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</si>
  <si>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</si>
  <si>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</si>
  <si>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</si>
  <si>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</si>
  <si>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</si>
  <si>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</si>
  <si>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</si>
  <si>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</si>
  <si>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</si>
  <si>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</si>
  <si>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</si>
  <si>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</si>
  <si>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</si>
  <si>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</si>
  <si>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</si>
  <si>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</si>
  <si>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</si>
  <si>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</si>
  <si>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</si>
  <si>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</si>
  <si>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</si>
  <si>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</si>
  <si>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</si>
  <si>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</si>
  <si>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</si>
  <si>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</si>
  <si>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</si>
  <si>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</si>
  <si>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</si>
  <si>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</si>
  <si>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</si>
  <si>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</si>
  <si>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</si>
  <si>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</si>
  <si>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</si>
  <si>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</si>
  <si>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</si>
  <si>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</si>
  <si>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</si>
  <si>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</si>
  <si>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</si>
  <si>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</si>
  <si>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</si>
  <si>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</si>
  <si>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</si>
  <si>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</si>
  <si>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</si>
  <si>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</si>
  <si>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</si>
  <si>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</si>
  <si>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</si>
  <si>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</si>
  <si>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</si>
  <si>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</si>
  <si>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</si>
  <si>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</si>
  <si>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</si>
  <si>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</si>
  <si>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</si>
  <si>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</si>
  <si>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</si>
  <si>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</si>
  <si>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</si>
  <si>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</si>
  <si>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</si>
  <si>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</si>
  <si>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</si>
  <si>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</si>
  <si>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</si>
  <si>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</si>
  <si>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</si>
  <si>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</si>
  <si>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</si>
  <si>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</si>
  <si>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</si>
  <si>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</si>
  <si>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</si>
  <si>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</si>
  <si>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</si>
  <si>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</si>
  <si>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</si>
  <si>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</si>
  <si>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</si>
  <si>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</si>
  <si>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</si>
  <si>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</si>
  <si>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</si>
  <si>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</si>
  <si>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</si>
  <si>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</si>
  <si>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</si>
  <si>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</si>
  <si>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</si>
  <si>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</si>
  <si>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</si>
  <si>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</si>
  <si>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</si>
  <si>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</si>
  <si>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</si>
  <si>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</si>
  <si>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</si>
  <si>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</si>
  <si>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</si>
  <si>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</si>
  <si>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</si>
  <si>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</si>
  <si>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</si>
  <si>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</si>
  <si>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</si>
  <si>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</si>
  <si>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</si>
  <si>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</si>
  <si>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</si>
  <si>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</si>
  <si>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</si>
  <si>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</si>
  <si>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</si>
  <si>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</si>
  <si>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</si>
  <si>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</si>
  <si>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</si>
  <si>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</si>
  <si>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</si>
  <si>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</si>
  <si>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</si>
  <si>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</si>
  <si>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</si>
  <si>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</si>
  <si>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</si>
  <si>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</si>
  <si>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</si>
  <si>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</si>
  <si>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</si>
  <si>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</si>
  <si>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</si>
  <si>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</si>
  <si>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</si>
  <si>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</si>
  <si>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</si>
  <si>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</si>
  <si>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</si>
  <si>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</si>
  <si>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</si>
  <si>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</si>
  <si>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</si>
  <si>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</si>
  <si>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</si>
  <si>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</si>
  <si>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</si>
  <si>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</si>
  <si>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</si>
  <si>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</si>
  <si>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Perfect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</si>
  <si>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</si>
  <si>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</si>
  <si>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</si>
  <si>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</si>
  <si>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</si>
  <si>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</si>
  <si>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</si>
  <si>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</si>
  <si>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</si>
  <si>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</si>
  <si>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</si>
  <si>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</si>
  <si>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</si>
  <si>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</si>
  <si>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</si>
  <si>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</si>
  <si>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</si>
  <si>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</si>
  <si>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</si>
  <si>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</si>
  <si>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</si>
  <si>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</si>
  <si>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</si>
  <si>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</si>
  <si>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</si>
  <si>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</si>
  <si>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</si>
  <si>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</si>
  <si>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</si>
  <si>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</si>
  <si>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</si>
  <si>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</si>
  <si>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</si>
  <si>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</si>
  <si>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</si>
  <si>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</si>
  <si>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</si>
  <si>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</si>
  <si>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</si>
  <si>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</si>
  <si>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</si>
  <si>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</si>
  <si>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</si>
  <si>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</si>
  <si>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</si>
  <si>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</si>
  <si>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</si>
  <si>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</si>
  <si>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</si>
  <si>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</si>
  <si>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</si>
  <si>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</si>
  <si>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</si>
  <si>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</si>
  <si>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</si>
  <si>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</si>
  <si>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</si>
  <si>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</si>
  <si>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</si>
  <si>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</si>
  <si>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</si>
  <si>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</si>
  <si>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</si>
  <si>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</si>
  <si>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</si>
  <si>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</si>
  <si>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</si>
  <si>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</si>
  <si>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</si>
  <si>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</si>
  <si>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</si>
  <si>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</si>
  <si>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</si>
  <si>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</si>
  <si>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</si>
  <si>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</si>
  <si>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</si>
  <si>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</si>
  <si>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</si>
  <si>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</si>
  <si>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</si>
  <si>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</si>
  <si>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</si>
  <si>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</si>
  <si>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</si>
  <si>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</si>
  <si>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</si>
  <si>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</si>
  <si>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</si>
  <si>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</si>
  <si>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</si>
  <si>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</si>
  <si>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</si>
  <si>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</si>
  <si>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</si>
  <si>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</si>
  <si>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State Label</t>
  </si>
  <si>
    <t>outcome</t>
  </si>
  <si>
    <t>Mean</t>
  </si>
  <si>
    <t>Median</t>
  </si>
  <si>
    <t>Minimum</t>
  </si>
  <si>
    <t>Maximum</t>
  </si>
  <si>
    <t>Standard Deviation</t>
  </si>
  <si>
    <t>Standard Error</t>
  </si>
  <si>
    <t>Mode</t>
  </si>
  <si>
    <t>Sample Variance</t>
  </si>
  <si>
    <t>Kurtosis</t>
  </si>
  <si>
    <t>Skewness</t>
  </si>
  <si>
    <t>Range</t>
  </si>
  <si>
    <t>Sum</t>
  </si>
  <si>
    <t>Count</t>
  </si>
  <si>
    <t>FAILED BACKERS</t>
  </si>
  <si>
    <t>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</si>
</sst>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2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16"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B07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2-48DF-A06D-3A4E6F36A3CF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2-48DF-A06D-3A4E6F36A3C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2-48DF-A06D-3A4E6F36A3C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2-48DF-A06D-3A4E6F36A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892024"/>
        <c:axId val="569892344"/>
      </c:barChart>
      <c:catAx>
        <c:axId val="56989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92344"/>
        <c:crosses val="autoZero"/>
        <c:auto val="1"/>
        <c:lblAlgn val="ctr"/>
        <c:lblOffset val="100"/>
        <c:noMultiLvlLbl val="0"/>
      </c:catAx>
      <c:valAx>
        <c:axId val="5698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9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Stacked Column!PivotTable2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 Column'!$B$4:$B$5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Stacked Column'!$B$6:$B$47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4-41B4-A6A0-54B1188AE929}"/>
            </c:ext>
          </c:extLst>
        </c:ser>
        <c:ser>
          <c:idx val="1"/>
          <c:order val="1"/>
          <c:tx>
            <c:strRef>
              <c:f>'Category Stacked Column'!$C$4:$C$5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Stacked Column'!$C$6:$C$47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4-41B4-A6A0-54B1188AE929}"/>
            </c:ext>
          </c:extLst>
        </c:ser>
        <c:ser>
          <c:idx val="2"/>
          <c:order val="2"/>
          <c:tx>
            <c:strRef>
              <c:f>'Category Stacked Column'!$D$4:$D$5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Stacked Column'!$D$6:$D$47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4-41B4-A6A0-54B1188AE929}"/>
            </c:ext>
          </c:extLst>
        </c:ser>
        <c:ser>
          <c:idx val="3"/>
          <c:order val="3"/>
          <c:tx>
            <c:strRef>
              <c:f>'Category Stacked Column'!$E$4:$E$5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 Column'!$A$6:$A$47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Stacked Column'!$E$6:$E$47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24-41B4-A6A0-54B1188AE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896504"/>
        <c:axId val="569902264"/>
      </c:barChart>
      <c:catAx>
        <c:axId val="56989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02264"/>
        <c:crosses val="autoZero"/>
        <c:auto val="1"/>
        <c:lblAlgn val="ctr"/>
        <c:lblOffset val="100"/>
        <c:noMultiLvlLbl val="0"/>
      </c:catAx>
      <c:valAx>
        <c:axId val="5699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9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Pivot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4-4EFD-9BD4-DFDAB4C4ACF2}"/>
            </c:ext>
          </c:extLst>
        </c:ser>
        <c:ser>
          <c:idx val="1"/>
          <c:order val="1"/>
          <c:tx>
            <c:strRef>
              <c:f>'Year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4-4EFD-9BD4-DFDAB4C4ACF2}"/>
            </c:ext>
          </c:extLst>
        </c:ser>
        <c:ser>
          <c:idx val="2"/>
          <c:order val="2"/>
          <c:tx>
            <c:strRef>
              <c:f>'Year Pivot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4-4EFD-9BD4-DFDAB4C4A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949456"/>
        <c:axId val="735949776"/>
      </c:lineChart>
      <c:catAx>
        <c:axId val="7359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49776"/>
        <c:crosses val="autoZero"/>
        <c:auto val="1"/>
        <c:lblAlgn val="ctr"/>
        <c:lblOffset val="100"/>
        <c:noMultiLvlLbl val="0"/>
      </c:catAx>
      <c:valAx>
        <c:axId val="7359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or equal to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0.66005665722379603</c:v>
              </c:pt>
              <c:pt idx="1">
                <c:v>0.47727272727272729</c:v>
              </c:pt>
              <c:pt idx="2">
                <c:v>0.46766169154228854</c:v>
              </c:pt>
              <c:pt idx="3">
                <c:v>0.41891891891891891</c:v>
              </c:pt>
              <c:pt idx="4">
                <c:v>0.40145985401459855</c:v>
              </c:pt>
              <c:pt idx="5">
                <c:v>0.3902439024390244</c:v>
              </c:pt>
              <c:pt idx="6">
                <c:v>0.47272727272727272</c:v>
              </c:pt>
              <c:pt idx="7">
                <c:v>0.48837209302325579</c:v>
              </c:pt>
              <c:pt idx="8">
                <c:v>0.2857142857142857</c:v>
              </c:pt>
              <c:pt idx="9">
                <c:v>0.53212290502793291</c:v>
              </c:pt>
              <c:pt idx="10">
                <c:v>0.19369369369369369</c:v>
              </c:pt>
              <c:pt idx="11">
                <c:v>0.71081677704194257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F3E1-4C47-8B92-1CE632F78B7E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or equal to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0.29745042492917845</c:v>
              </c:pt>
              <c:pt idx="1">
                <c:v>0.40909090909090912</c:v>
              </c:pt>
              <c:pt idx="2">
                <c:v>0.44776119402985076</c:v>
              </c:pt>
              <c:pt idx="3">
                <c:v>0.48648648648648651</c:v>
              </c:pt>
              <c:pt idx="4">
                <c:v>0.46715328467153283</c:v>
              </c:pt>
              <c:pt idx="5">
                <c:v>0.45121951219512196</c:v>
              </c:pt>
              <c:pt idx="6">
                <c:v>0.4</c:v>
              </c:pt>
              <c:pt idx="7">
                <c:v>0.37209302325581395</c:v>
              </c:pt>
              <c:pt idx="8">
                <c:v>0.52380952380952384</c:v>
              </c:pt>
              <c:pt idx="9">
                <c:v>0.39525139664804471</c:v>
              </c:pt>
              <c:pt idx="10">
                <c:v>0.58108108108108103</c:v>
              </c:pt>
              <c:pt idx="11">
                <c:v>0.24944812362030905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F3E1-4C47-8B92-1CE632F78B7E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or equal to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4.2492917847025496E-2</c:v>
              </c:pt>
              <c:pt idx="1">
                <c:v>0.11363636363636363</c:v>
              </c:pt>
              <c:pt idx="2">
                <c:v>8.45771144278607E-2</c:v>
              </c:pt>
              <c:pt idx="3">
                <c:v>9.45945945945946E-2</c:v>
              </c:pt>
              <c:pt idx="4">
                <c:v>0.13138686131386862</c:v>
              </c:pt>
              <c:pt idx="5">
                <c:v>0.15853658536585366</c:v>
              </c:pt>
              <c:pt idx="6">
                <c:v>0.12727272727272726</c:v>
              </c:pt>
              <c:pt idx="7">
                <c:v>0.13953488372093023</c:v>
              </c:pt>
              <c:pt idx="8">
                <c:v>0.19047619047619047</c:v>
              </c:pt>
              <c:pt idx="9">
                <c:v>7.2625698324022353E-2</c:v>
              </c:pt>
              <c:pt idx="10">
                <c:v>0.22522522522522523</c:v>
              </c:pt>
              <c:pt idx="11">
                <c:v>3.9735099337748346E-2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F3E1-4C47-8B92-1CE632F7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620880"/>
        <c:axId val="738619280"/>
      </c:lineChart>
      <c:catAx>
        <c:axId val="73862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619280"/>
        <c:crosses val="autoZero"/>
        <c:auto val="1"/>
        <c:lblAlgn val="ctr"/>
        <c:lblOffset val="100"/>
        <c:noMultiLvlLbl val="0"/>
      </c:catAx>
      <c:valAx>
        <c:axId val="7386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62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0</xdr:rowOff>
    </xdr:from>
    <xdr:to>
      <xdr:col>13</xdr:col>
      <xdr:colOff>520700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E9BDF-C42C-483A-ACC9-ECE71A66F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0</xdr:rowOff>
    </xdr:from>
    <xdr:to>
      <xdr:col>13</xdr:col>
      <xdr:colOff>431800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DD96B-E715-4626-998D-4DF21DA6A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1</xdr:row>
      <xdr:rowOff>101600</xdr:rowOff>
    </xdr:from>
    <xdr:to>
      <xdr:col>12</xdr:col>
      <xdr:colOff>488950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4718C-3B39-4ADA-B453-D68369C94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15</xdr:row>
      <xdr:rowOff>82550</xdr:rowOff>
    </xdr:from>
    <xdr:to>
      <xdr:col>3</xdr:col>
      <xdr:colOff>444500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0EC11-E834-4351-AD81-D717B7F17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Duenas" refreshedDate="43625.665214814813" createdVersion="6" refreshedVersion="6" minRefreshableVersion="3" recordCount="4114" xr:uid="{5154905A-8C65-45FD-9EA9-80EC0582D7B0}">
  <cacheSource type="worksheet">
    <worksheetSource ref="A1:R4115" sheet="KickStart My 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Duenas" refreshedDate="43625.6868412037" createdVersion="6" refreshedVersion="6" minRefreshableVersion="3" recordCount="4114" xr:uid="{124FE3AA-1630-4B80-8E6C-DD86BB91CA90}">
  <cacheSource type="worksheet">
    <worksheetSource ref="A1:T4115" sheet="KickStart My Ch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93329-44F2-4D3A-A154-F2F44C47CC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DC87F-ECCC-497D-B518-2479B45135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159EA-7AD8-4EA2-98AD-5E533F59BB8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47"/>
  <sheetViews>
    <sheetView topLeftCell="E1" zoomScale="50" zoomScaleNormal="50" workbookViewId="0">
      <selection activeCell="G165" sqref="G16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08984375" customWidth="1"/>
    <col min="16" max="16" width="23.453125" customWidth="1"/>
    <col min="17" max="17" width="22.453125" customWidth="1"/>
    <col min="18" max="18" width="20.6328125" customWidth="1"/>
    <col min="19" max="19" width="36.54296875" customWidth="1"/>
    <col min="20" max="20" width="31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>
        <f>SUM(E2/L2)</f>
        <v>63.917582417582416</v>
      </c>
      <c r="Q2" t="s">
        <v>8310</v>
      </c>
      <c r="R2" t="s">
        <v>8311</v>
      </c>
      <c r="S2" s="9">
        <f>(J2/86400)+25569</f>
        <v>42177.007071759261</v>
      </c>
      <c r="T2" s="9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>
        <f t="shared" ref="P3:P66" si="1">SUM(E3/L3)</f>
        <v>185.48101265822785</v>
      </c>
      <c r="Q3" t="s">
        <v>8310</v>
      </c>
      <c r="R3" t="s">
        <v>8311</v>
      </c>
      <c r="S3" s="9">
        <f t="shared" ref="S3:S66" si="2">(J3/86400)+25569</f>
        <v>42766.600497685184</v>
      </c>
      <c r="T3" s="9">
        <f t="shared" ref="T3:T66" si="3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42516.047071759254</v>
      </c>
      <c r="T9" s="9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41869.542314814811</v>
      </c>
      <c r="T20" s="9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42200.758240740739</v>
      </c>
      <c r="T22" s="9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41375.057222222225</v>
      </c>
      <c r="T40" s="9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41874.098807870367</v>
      </c>
      <c r="T46" s="9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</v>
      </c>
      <c r="T48" s="9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42196.928668981476</v>
      </c>
      <c r="T53" s="9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42149.548888888894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42230.235833333332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41701.901817129634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41409.814317129625</v>
      </c>
      <c r="T63" s="9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SUM(E67/D67)</f>
        <v>1.0752857142857142</v>
      </c>
      <c r="P67">
        <f t="shared" ref="P67:P130" si="5">SUM(E67/L67)</f>
        <v>132.05263157894737</v>
      </c>
      <c r="Q67" t="s">
        <v>8310</v>
      </c>
      <c r="R67" t="s">
        <v>8312</v>
      </c>
      <c r="S67" s="9">
        <f t="shared" ref="S67:S130" si="6">(J67/86400)+25569</f>
        <v>41835.821226851855</v>
      </c>
      <c r="T67" s="9">
        <f t="shared" ref="T67:T130" si="7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41208.010196759264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40997.144872685181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41100.158877314811</v>
      </c>
      <c r="T83" s="9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40322.539386574077</v>
      </c>
      <c r="T89" s="9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41402.752222222218</v>
      </c>
      <c r="T91" s="9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41214.794837962967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40987.776631944442</v>
      </c>
      <c r="T108" s="9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41718.043032407411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40918.738935185189</v>
      </c>
      <c r="T117" s="9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SUM(E131/D131)</f>
        <v>0</v>
      </c>
      <c r="P131" t="e">
        <f t="shared" ref="P131:P194" si="9">SUM(E131/L131)</f>
        <v>#DIV/0!</v>
      </c>
      <c r="Q131" t="s">
        <v>8310</v>
      </c>
      <c r="R131" t="s">
        <v>8313</v>
      </c>
      <c r="S131" s="9">
        <f t="shared" ref="S131:S194" si="10">(J131/86400)+25569</f>
        <v>41882.937303240738</v>
      </c>
      <c r="T131" s="9">
        <f t="shared" ref="T131:T194" si="11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41778.91541666667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42559.064143518517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41875.077546296292</v>
      </c>
      <c r="T154" s="9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42171.913090277776</v>
      </c>
      <c r="T162" s="9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SUM(E195/D195)</f>
        <v>0</v>
      </c>
      <c r="P195" t="e">
        <f t="shared" ref="P195:P258" si="13">SUM(E195/L195)</f>
        <v>#DIV/0!</v>
      </c>
      <c r="Q195" t="s">
        <v>8310</v>
      </c>
      <c r="R195" t="s">
        <v>8314</v>
      </c>
      <c r="S195" s="9">
        <f t="shared" ref="S195:S258" si="14">(J195/86400)+25569</f>
        <v>41911.934791666667</v>
      </c>
      <c r="T195" s="9">
        <f t="shared" ref="T195:T258" si="15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41867.083368055552</v>
      </c>
      <c r="T202" s="9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42236.159918981481</v>
      </c>
      <c r="T213" s="9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42129.77721064815</v>
      </c>
      <c r="T232" s="9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42341.958923611106</v>
      </c>
      <c r="T233" s="9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42321.084479166668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42713.962500000001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42263.952662037038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SUM(E259/D259)</f>
        <v>1.0672648571428571</v>
      </c>
      <c r="P259">
        <f t="shared" ref="P259:P322" si="17">SUM(E259/L259)</f>
        <v>66.70405357142856</v>
      </c>
      <c r="Q259" t="s">
        <v>8310</v>
      </c>
      <c r="R259" t="s">
        <v>8315</v>
      </c>
      <c r="S259" s="9">
        <f t="shared" ref="S259:S322" si="18">(J259/86400)+25569</f>
        <v>42479.626875000002</v>
      </c>
      <c r="T259" s="9">
        <f t="shared" ref="T259:T322" si="1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40267.245717592596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41612.100243055553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40967.081875000003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41744.590682870374</v>
      </c>
      <c r="T282" s="9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41313.816250000003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42089.728020833332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41032.071134259255</v>
      </c>
      <c r="T305" s="9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41282.944456018522</v>
      </c>
      <c r="T309" s="9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SUM(E323/D323)</f>
        <v>1.0266285714285714</v>
      </c>
      <c r="P323">
        <f t="shared" ref="P323:P386" si="21">SUM(E323/L323)</f>
        <v>106.62314540059347</v>
      </c>
      <c r="Q323" t="s">
        <v>8310</v>
      </c>
      <c r="R323" t="s">
        <v>8315</v>
      </c>
      <c r="S323" s="9">
        <f t="shared" ref="S323:S386" si="22">(J323/86400)+25569</f>
        <v>42647.446597222224</v>
      </c>
      <c r="T323" s="9">
        <f t="shared" ref="T323:T386" si="23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42261.500243055554</v>
      </c>
      <c r="T348" s="9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41935.070486111115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41019.793032407411</v>
      </c>
      <c r="T368" s="9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SUM(E387/D387)</f>
        <v>1.05982</v>
      </c>
      <c r="P387">
        <f t="shared" ref="P387:P450" si="25">SUM(E387/L387)</f>
        <v>111.79535864978902</v>
      </c>
      <c r="Q387" t="s">
        <v>8310</v>
      </c>
      <c r="R387" t="s">
        <v>8315</v>
      </c>
      <c r="S387" s="9">
        <f t="shared" ref="S387:S450" si="26">(J387/86400)+25569</f>
        <v>41934.584502314814</v>
      </c>
      <c r="T387" s="9">
        <f t="shared" ref="T387:T450" si="27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42549.076157407406</v>
      </c>
      <c r="T390" s="9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41674.063078703708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40865.042256944442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41082.564884259264</v>
      </c>
      <c r="T398" s="9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41646.628032407403</v>
      </c>
      <c r="T406" s="9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42113.981446759259</v>
      </c>
      <c r="T412" s="9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41360.970601851848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41863.260381944448</v>
      </c>
      <c r="T424" s="9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42285.90902777778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42526.871331018519</v>
      </c>
      <c r="T433" s="9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42228.629884259259</v>
      </c>
      <c r="T435" s="9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41919.761782407411</v>
      </c>
      <c r="T441" s="9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SUM(E451/D451)</f>
        <v>2.2499999999999999E-2</v>
      </c>
      <c r="P451">
        <f t="shared" ref="P451:P514" si="29">SUM(E451/L451)</f>
        <v>9</v>
      </c>
      <c r="Q451" t="s">
        <v>8310</v>
      </c>
      <c r="R451" t="s">
        <v>8316</v>
      </c>
      <c r="S451" s="9">
        <f t="shared" ref="S451:S514" si="30">(J451/86400)+25569</f>
        <v>41534.568113425928</v>
      </c>
      <c r="T451" s="9">
        <f t="shared" ref="T451:T514" si="31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42107.703877314816</v>
      </c>
      <c r="T454" s="9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40971.002569444448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41547.694456018522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</v>
      </c>
      <c r="T464" s="9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</v>
      </c>
      <c r="T466" s="9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41041.167627314819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41465.500173611115</v>
      </c>
      <c r="T482" s="9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42447.896874999999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41381.505775462967</v>
      </c>
      <c r="T487" s="9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41113.968576388885</v>
      </c>
      <c r="T492" s="9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42366.982627314814</v>
      </c>
      <c r="T493" s="9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42114.726134259261</v>
      </c>
      <c r="T495" s="9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40247.886006944442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SUM(E515/D515)</f>
        <v>0.13924</v>
      </c>
      <c r="P515">
        <f t="shared" ref="P515:P578" si="33">SUM(E515/L515)</f>
        <v>102.38235294117646</v>
      </c>
      <c r="Q515" t="s">
        <v>8310</v>
      </c>
      <c r="R515" t="s">
        <v>8316</v>
      </c>
      <c r="S515" s="9">
        <f t="shared" ref="S515:S578" si="34">(J515/86400)+25569</f>
        <v>42552.653993055559</v>
      </c>
      <c r="T515" s="9">
        <f t="shared" ref="T515:T578" si="35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41218.391446759255</v>
      </c>
      <c r="T521" s="9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42711.54519675926</v>
      </c>
      <c r="T537" s="9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42179.344988425924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42692.389062499999</v>
      </c>
      <c r="T564" s="9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</v>
      </c>
      <c r="T567" s="9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42388.798252314809</v>
      </c>
      <c r="T572" s="9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42282.716296296298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SUM(E579/D579)</f>
        <v>2E-3</v>
      </c>
      <c r="P579">
        <f t="shared" ref="P579:P642" si="37">SUM(E579/L579)</f>
        <v>10</v>
      </c>
      <c r="Q579" t="s">
        <v>8319</v>
      </c>
      <c r="R579" t="s">
        <v>8320</v>
      </c>
      <c r="S579" s="9">
        <f t="shared" ref="S579:S642" si="38">(J579/86400)+25569</f>
        <v>42450.589143518519</v>
      </c>
      <c r="T579" s="9">
        <f t="shared" ref="T579:T642" si="3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42083.069884259261</v>
      </c>
      <c r="T597" s="9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42194.357731481483</v>
      </c>
      <c r="T607" s="9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42585.031782407408</v>
      </c>
      <c r="T614" s="9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42761.376238425924</v>
      </c>
      <c r="T618" s="9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42507.299328703702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42683.420312499999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SUM(E643/D643)</f>
        <v>1.1916249999999999</v>
      </c>
      <c r="P643">
        <f t="shared" ref="P643:P706" si="41">SUM(E643/L643)</f>
        <v>151.31746031746033</v>
      </c>
      <c r="Q643" t="s">
        <v>8319</v>
      </c>
      <c r="R643" t="s">
        <v>8321</v>
      </c>
      <c r="S643" s="9">
        <f t="shared" ref="S643:S706" si="42">(J643/86400)+25569</f>
        <v>42199.57</v>
      </c>
      <c r="T643" s="9">
        <f t="shared" ref="T643:T706" si="43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41838.832152777773</v>
      </c>
      <c r="T668" s="9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</v>
      </c>
      <c r="T678" s="9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41866.931076388893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SUM(E707/D707)</f>
        <v>9.7699999999999992E-3</v>
      </c>
      <c r="P707">
        <f t="shared" ref="P707:P770" si="45">SUM(E707/L707)</f>
        <v>195.4</v>
      </c>
      <c r="Q707" t="s">
        <v>8319</v>
      </c>
      <c r="R707" t="s">
        <v>8321</v>
      </c>
      <c r="S707" s="9">
        <f t="shared" ref="S707:S770" si="46">(J707/86400)+25569</f>
        <v>42726.491643518515</v>
      </c>
      <c r="T707" s="9">
        <f t="shared" ref="T707:T770" si="47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42384.680925925924</v>
      </c>
      <c r="T714" s="9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41857.854189814811</v>
      </c>
      <c r="T719" s="9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41247.020243055558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41943.604097222225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41471.446851851855</v>
      </c>
      <c r="T765" s="9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SUM(E771/D771)</f>
        <v>0.41399999999999998</v>
      </c>
      <c r="P771">
        <f t="shared" ref="P771:P834" si="49">SUM(E771/L771)</f>
        <v>31.846153846153847</v>
      </c>
      <c r="Q771" t="s">
        <v>8322</v>
      </c>
      <c r="R771" t="s">
        <v>8324</v>
      </c>
      <c r="S771" s="9">
        <f t="shared" ref="S771:S834" si="50">(J771/86400)+25569</f>
        <v>41604.996458333335</v>
      </c>
      <c r="T771" s="9">
        <f t="shared" ref="T771:T834" si="51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</v>
      </c>
      <c r="T772" s="9">
        <f t="shared" si="51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42100.735937500001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41403.000856481478</v>
      </c>
      <c r="T783" s="9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41303.593923611115</v>
      </c>
      <c r="T787" s="9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41277.186111111107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41123.022268518514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40730.105624999997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41073.050717592589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SUM(E835/D835)</f>
        <v>1.0166666666666666</v>
      </c>
      <c r="P835">
        <f t="shared" ref="P835:P898" si="53">SUM(E835/L835)</f>
        <v>148.78048780487805</v>
      </c>
      <c r="Q835" t="s">
        <v>8325</v>
      </c>
      <c r="R835" t="s">
        <v>8326</v>
      </c>
      <c r="S835" s="9">
        <f t="shared" ref="S835:S898" si="54">(J835/86400)+25569</f>
        <v>41718.878182870372</v>
      </c>
      <c r="T835" s="9">
        <f t="shared" ref="T835:T898" si="55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41923.838692129633</v>
      </c>
      <c r="T843" s="9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42165.798333333332</v>
      </c>
      <c r="T849" s="9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42545.125196759254</v>
      </c>
      <c r="T857" s="9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41230.773113425923</v>
      </c>
      <c r="T867" s="9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41342.845567129625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41184.167129629626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41597.788888888885</v>
      </c>
      <c r="T879" s="9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40981.802615740744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</v>
      </c>
      <c r="T896" s="9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42218.872986111106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SUM(E899/D899)</f>
        <v>0</v>
      </c>
      <c r="P899" t="e">
        <f t="shared" ref="P899:P962" si="57">SUM(E899/L899)</f>
        <v>#DIV/0!</v>
      </c>
      <c r="Q899" t="s">
        <v>8325</v>
      </c>
      <c r="R899" t="s">
        <v>8329</v>
      </c>
      <c r="S899" s="9">
        <f t="shared" ref="S899:S962" si="58">(J899/86400)+25569</f>
        <v>41211.688750000001</v>
      </c>
      <c r="T899" s="9">
        <f t="shared" ref="T899:T962" si="5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41116.763275462959</v>
      </c>
      <c r="T916" s="9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41562.671550925923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40847.171018518522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41288.942928240736</v>
      </c>
      <c r="T926" s="9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41711.169085648144</v>
      </c>
      <c r="T935" s="9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42382.843287037038</v>
      </c>
      <c r="T944" s="9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42732.872986111106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42480.653611111113</v>
      </c>
      <c r="T953" s="9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SUM(E963/D963)</f>
        <v>0.42188421052631581</v>
      </c>
      <c r="P963">
        <f t="shared" ref="P963:P1026" si="61">SUM(E963/L963)</f>
        <v>364.35454545454547</v>
      </c>
      <c r="Q963" t="s">
        <v>8319</v>
      </c>
      <c r="R963" t="s">
        <v>8321</v>
      </c>
      <c r="S963" s="9">
        <f t="shared" ref="S963:S1026" si="62">(J963/86400)+25569</f>
        <v>42740.693692129629</v>
      </c>
      <c r="T963" s="9">
        <f t="shared" ref="T963:T1026" si="63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42506.416990740741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42574.667650462958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42276.624803240746</v>
      </c>
      <c r="T1007" s="9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42111.646724537037</v>
      </c>
      <c r="T1024" s="9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SUM(E1027/D1027)</f>
        <v>1.099283142857143</v>
      </c>
      <c r="P1027">
        <f t="shared" ref="P1027:P1090" si="65">SUM(E1027/L1027)</f>
        <v>71.848571428571432</v>
      </c>
      <c r="Q1027" t="s">
        <v>8325</v>
      </c>
      <c r="R1027" t="s">
        <v>8330</v>
      </c>
      <c r="S1027" s="9">
        <f t="shared" ref="S1027:S1090" si="66">(J1027/86400)+25569</f>
        <v>42049.833761574075</v>
      </c>
      <c r="T1027" s="9">
        <f t="shared" ref="T1027:T1090" si="67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42688.732407407406</v>
      </c>
      <c r="T1035" s="9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</v>
      </c>
      <c r="T1043" s="9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41844.874421296292</v>
      </c>
      <c r="T1047" s="9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41918.818460648152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42678.871331018519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41445.962754629625</v>
      </c>
      <c r="T1068" s="9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42440.371111111112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42479.566388888888</v>
      </c>
      <c r="T1081" s="9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41101.906111111108</v>
      </c>
      <c r="T1084" s="9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41775.713969907403</v>
      </c>
      <c r="T1089" s="9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SUM(E1091/D1091)</f>
        <v>7.8266666666666665E-2</v>
      </c>
      <c r="P1091">
        <f t="shared" ref="P1091:P1154" si="69">SUM(E1091/L1091)</f>
        <v>23.959183673469386</v>
      </c>
      <c r="Q1091" t="s">
        <v>8333</v>
      </c>
      <c r="R1091" t="s">
        <v>8334</v>
      </c>
      <c r="S1091" s="9">
        <f t="shared" ref="S1091:S1154" si="70">(J1091/86400)+25569</f>
        <v>42151.189525462964</v>
      </c>
      <c r="T1091" s="9">
        <f t="shared" ref="T1091:T1154" si="71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40795.71334490741</v>
      </c>
      <c r="T1096" s="9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42347.203587962962</v>
      </c>
      <c r="T1113" s="9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41009.847314814819</v>
      </c>
      <c r="T1118" s="9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42535.327476851853</v>
      </c>
      <c r="T1128" s="9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42558.98951388889</v>
      </c>
      <c r="T1137" s="9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42327.671631944446</v>
      </c>
      <c r="T1138" s="9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41975.34752314815</v>
      </c>
      <c r="T1141" s="9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42022.006099537037</v>
      </c>
      <c r="T1144" s="9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</v>
      </c>
      <c r="T1147" s="9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SUM(E1155/D1155)</f>
        <v>6.2500000000000003E-3</v>
      </c>
      <c r="P1155">
        <f t="shared" ref="P1155:P1218" si="73">SUM(E1155/L1155)</f>
        <v>50</v>
      </c>
      <c r="Q1155" t="s">
        <v>8336</v>
      </c>
      <c r="R1155" t="s">
        <v>8337</v>
      </c>
      <c r="S1155" s="9">
        <f t="shared" ref="S1155:S1218" si="74">(J1155/86400)+25569</f>
        <v>42143.714178240742</v>
      </c>
      <c r="T1155" s="9">
        <f t="shared" ref="T1155:T1218" si="75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41792.214467592596</v>
      </c>
      <c r="T1167" s="9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41841.682314814811</v>
      </c>
      <c r="T1174" s="9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42409.776076388887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42152.288819444446</v>
      </c>
      <c r="T1204" s="9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42772.776076388887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SUM(E1219/D1219)</f>
        <v>1.026</v>
      </c>
      <c r="P1219">
        <f t="shared" ref="P1219:P1282" si="77">SUM(E1219/L1219)</f>
        <v>148.57377049180329</v>
      </c>
      <c r="Q1219" t="s">
        <v>8338</v>
      </c>
      <c r="R1219" t="s">
        <v>8339</v>
      </c>
      <c r="S1219" s="9">
        <f t="shared" ref="S1219:S1282" si="78">(J1219/86400)+25569</f>
        <v>42535.809490740736</v>
      </c>
      <c r="T1219" s="9">
        <f t="shared" ref="T1219:T1282" si="7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42633.461956018524</v>
      </c>
      <c r="T1221" s="9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41506.848032407404</v>
      </c>
      <c r="T1234" s="9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41355.825497685189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41774.59993055556</v>
      </c>
      <c r="T1247" s="9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41067.740868055553</v>
      </c>
      <c r="T1251" s="9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40921.919340277775</v>
      </c>
      <c r="T1258" s="9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42445.823055555556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SUM(E1283/D1283)</f>
        <v>1.1071428571428572</v>
      </c>
      <c r="P1283">
        <f t="shared" ref="P1283:P1346" si="81">SUM(E1283/L1283)</f>
        <v>104.72972972972973</v>
      </c>
      <c r="Q1283" t="s">
        <v>8325</v>
      </c>
      <c r="R1283" t="s">
        <v>8326</v>
      </c>
      <c r="S1283" s="9">
        <f t="shared" ref="S1283:S1346" si="82">(J1283/86400)+25569</f>
        <v>41463.743472222224</v>
      </c>
      <c r="T1283" s="9">
        <f t="shared" ref="T1283:T1346" si="83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41586.475173611107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42709.134780092594</v>
      </c>
      <c r="T1291" s="9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42458.680925925924</v>
      </c>
      <c r="T1300" s="9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42387.503229166672</v>
      </c>
      <c r="T1309" s="9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42393.961909722224</v>
      </c>
      <c r="T1318" s="9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41974.791990740741</v>
      </c>
      <c r="T1328" s="9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42172.816423611112</v>
      </c>
      <c r="T1344" s="9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SUM(E1347/D1347)</f>
        <v>1.25</v>
      </c>
      <c r="P1347">
        <f t="shared" ref="P1347:P1410" si="85">SUM(E1347/L1347)</f>
        <v>53.571428571428569</v>
      </c>
      <c r="Q1347" t="s">
        <v>8322</v>
      </c>
      <c r="R1347" t="s">
        <v>8323</v>
      </c>
      <c r="S1347" s="9">
        <f t="shared" ref="S1347:S1410" si="86">(J1347/86400)+25569</f>
        <v>41799.814340277779</v>
      </c>
      <c r="T1347" s="9">
        <f t="shared" ref="T1347:T1410" si="87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41963.506168981483</v>
      </c>
      <c r="T1350" s="9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41430.038888888885</v>
      </c>
      <c r="T1358" s="9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42568.759375000001</v>
      </c>
      <c r="T1380" s="9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42130.491620370369</v>
      </c>
      <c r="T1381" s="9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42087.803310185191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SUM(E1411/D1411)</f>
        <v>0</v>
      </c>
      <c r="P1411" t="e">
        <f t="shared" ref="P1411:P1474" si="89">SUM(E1411/L1411)</f>
        <v>#DIV/0!</v>
      </c>
      <c r="Q1411" t="s">
        <v>8322</v>
      </c>
      <c r="R1411" t="s">
        <v>8341</v>
      </c>
      <c r="S1411" s="9">
        <f t="shared" ref="S1411:S1474" si="90">(J1411/86400)+25569</f>
        <v>41945.133506944447</v>
      </c>
      <c r="T1411" s="9">
        <f t="shared" ref="T1411:T1474" si="91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42074.060671296298</v>
      </c>
      <c r="T1431" s="9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41961.813518518524</v>
      </c>
      <c r="T1432" s="9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42040.829872685186</v>
      </c>
      <c r="T1441" s="9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40646.014456018514</v>
      </c>
      <c r="T1470" s="9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SUM(E1475/D1475)</f>
        <v>1.20516</v>
      </c>
      <c r="P1475">
        <f t="shared" ref="P1475:P1538" si="93">SUM(E1475/L1475)</f>
        <v>38.462553191489363</v>
      </c>
      <c r="Q1475" t="s">
        <v>8322</v>
      </c>
      <c r="R1475" t="s">
        <v>8342</v>
      </c>
      <c r="S1475" s="9">
        <f t="shared" ref="S1475:S1538" si="94">(J1475/86400)+25569</f>
        <v>40939.979618055557</v>
      </c>
      <c r="T1475" s="9">
        <f t="shared" ref="T1475:T1538" si="95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41500.72791666667</v>
      </c>
      <c r="T1476" s="9">
        <f t="shared" si="95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41136.858055555553</v>
      </c>
      <c r="T1484" s="9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41411.866608796292</v>
      </c>
      <c r="T1495" s="9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40254.450335648144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41809.385162037041</v>
      </c>
      <c r="T1512" s="9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</v>
      </c>
      <c r="T1532" s="9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42221.674328703702</v>
      </c>
      <c r="T1536" s="9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SUM(E1539/D1539)</f>
        <v>1.7989999999999999</v>
      </c>
      <c r="P1539">
        <f t="shared" ref="P1539:P1602" si="97">SUM(E1539/L1539)</f>
        <v>96.375</v>
      </c>
      <c r="Q1539" t="s">
        <v>8338</v>
      </c>
      <c r="R1539" t="s">
        <v>8339</v>
      </c>
      <c r="S1539" s="9">
        <f t="shared" ref="S1539:S1602" si="98">(J1539/86400)+25569</f>
        <v>42552.315127314811</v>
      </c>
      <c r="T1539" s="9">
        <f t="shared" ref="T1539:T1602" si="9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42705.91920138889</v>
      </c>
      <c r="T1541" s="9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42108.053229166668</v>
      </c>
      <c r="T1561" s="9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42144.769479166665</v>
      </c>
      <c r="T1573" s="9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41799.524259259255</v>
      </c>
      <c r="T1577" s="9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41054.847777777773</v>
      </c>
      <c r="T1579" s="9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40990.050069444442</v>
      </c>
      <c r="T1582" s="9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42069.104421296295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41791.057314814811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SUM(E1603/D1603)</f>
        <v>1.082492</v>
      </c>
      <c r="P1603">
        <f t="shared" ref="P1603:P1666" si="101">SUM(E1603/L1603)</f>
        <v>48.325535714285714</v>
      </c>
      <c r="Q1603" t="s">
        <v>8325</v>
      </c>
      <c r="R1603" t="s">
        <v>8326</v>
      </c>
      <c r="S1603" s="9">
        <f t="shared" ref="S1603:S1666" si="102">(J1603/86400)+25569</f>
        <v>40638.092974537038</v>
      </c>
      <c r="T1603" s="9">
        <f t="shared" ref="T1603:T1666" si="103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41794.981122685189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41876.186180555553</v>
      </c>
      <c r="T1621" s="9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41950.294837962967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41579.847997685181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40750.340902777782</v>
      </c>
      <c r="T1634" s="9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41521.617361111115</v>
      </c>
      <c r="T1647" s="9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40939.761782407411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SUM(E1667/D1667)</f>
        <v>1.1945714285714286</v>
      </c>
      <c r="P1667">
        <f t="shared" ref="P1667:P1730" si="105">SUM(E1667/L1667)</f>
        <v>44.956989247311824</v>
      </c>
      <c r="Q1667" t="s">
        <v>8325</v>
      </c>
      <c r="R1667" t="s">
        <v>8346</v>
      </c>
      <c r="S1667" s="9">
        <f t="shared" ref="S1667:S1730" si="106">(J1667/86400)+25569</f>
        <v>40564.649456018517</v>
      </c>
      <c r="T1667" s="9">
        <f t="shared" ref="T1667:T1730" si="107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40845.149756944447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40313.930543981478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40973.726238425923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42795.701481481483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42805.032962962963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42187.281678240739</v>
      </c>
      <c r="T1705" s="9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41841.563819444447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42341.591296296298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42044.927974537037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SUM(E1731/D1731)</f>
        <v>0</v>
      </c>
      <c r="P1731" t="e">
        <f t="shared" ref="P1731:P1794" si="109">SUM(E1731/L1731)</f>
        <v>#DIV/0!</v>
      </c>
      <c r="Q1731" t="s">
        <v>8325</v>
      </c>
      <c r="R1731" t="s">
        <v>8347</v>
      </c>
      <c r="S1731" s="9">
        <f t="shared" ref="S1731:S1794" si="110">(J1731/86400)+25569</f>
        <v>42471.052152777775</v>
      </c>
      <c r="T1731" s="9">
        <f t="shared" ref="T1731:T1794" si="111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42272.087766203702</v>
      </c>
      <c r="T1732" s="9">
        <f t="shared" si="111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</v>
      </c>
      <c r="T1737" s="9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42175.948981481481</v>
      </c>
      <c r="T1739" s="9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42171.817384259259</v>
      </c>
      <c r="T1742" s="9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42710.876967592594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42292.435532407406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41905.979629629626</v>
      </c>
      <c r="T1773" s="9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41891.976388888885</v>
      </c>
      <c r="T1777" s="9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42493.600810185184</v>
      </c>
      <c r="T1782" s="9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42010.674513888887</v>
      </c>
      <c r="T1792" s="9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SUM(E1795/D1795)</f>
        <v>1.3333333333333334E-2</v>
      </c>
      <c r="P1795">
        <f t="shared" ref="P1795:P1858" si="113">SUM(E1795/L1795)</f>
        <v>20</v>
      </c>
      <c r="Q1795" t="s">
        <v>8338</v>
      </c>
      <c r="R1795" t="s">
        <v>8339</v>
      </c>
      <c r="S1795" s="9">
        <f t="shared" ref="S1795:S1858" si="114">(J1795/86400)+25569</f>
        <v>41940.891666666663</v>
      </c>
      <c r="T1795" s="9">
        <f t="shared" ref="T1795:T1858" si="115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42018.071550925924</v>
      </c>
      <c r="T1805" s="9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42172.906678240739</v>
      </c>
      <c r="T1817" s="9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42065.084374999999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41634.797013888892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41626.916284722218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SUM(E1859/D1859)</f>
        <v>1</v>
      </c>
      <c r="P1859">
        <f t="shared" ref="P1859:P1922" si="117">SUM(E1859/L1859)</f>
        <v>136.36363636363637</v>
      </c>
      <c r="Q1859" t="s">
        <v>8325</v>
      </c>
      <c r="R1859" t="s">
        <v>8326</v>
      </c>
      <c r="S1859" s="9">
        <f t="shared" ref="S1859:S1922" si="118">(J1859/86400)+25569</f>
        <v>41864.76866898148</v>
      </c>
      <c r="T1859" s="9">
        <f t="shared" ref="T1859:T1922" si="11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41655.70930555556</v>
      </c>
      <c r="T1862" s="9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42755.492754629631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41776.284780092596</v>
      </c>
      <c r="T1878" s="9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</v>
      </c>
      <c r="T1896" s="9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41680.583402777775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42113.875567129631</v>
      </c>
      <c r="T1921" s="9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SUM(E1923/D1923)</f>
        <v>1.3680000000000001</v>
      </c>
      <c r="P1923">
        <f t="shared" ref="P1923:P1986" si="121">SUM(E1923/L1923)</f>
        <v>54</v>
      </c>
      <c r="Q1923" t="s">
        <v>8325</v>
      </c>
      <c r="R1923" t="s">
        <v>8329</v>
      </c>
      <c r="S1923" s="9">
        <f t="shared" ref="S1923:S1986" si="122">(J1923/86400)+25569</f>
        <v>41074.221562500003</v>
      </c>
      <c r="T1923" s="9">
        <f t="shared" ref="T1923:T1986" si="123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</v>
      </c>
      <c r="T1930" s="9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40911.809872685189</v>
      </c>
      <c r="T1934" s="9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41773.932534722218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42157.251828703702</v>
      </c>
      <c r="T1947" s="9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41689.150011574078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41800.423043981486</v>
      </c>
      <c r="T1951" s="9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41179.098530092597</v>
      </c>
      <c r="T1959" s="9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41871.845601851848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SUM(E1987/D1987)</f>
        <v>3.1875000000000001E-2</v>
      </c>
      <c r="P1987">
        <f t="shared" ref="P1987:P2050" si="125">SUM(E1987/L1987)</f>
        <v>12.75</v>
      </c>
      <c r="Q1987" t="s">
        <v>8338</v>
      </c>
      <c r="R1987" t="s">
        <v>8350</v>
      </c>
      <c r="S1987" s="9">
        <f t="shared" ref="S1987:S2050" si="126">(J1987/86400)+25569</f>
        <v>42555.698738425926</v>
      </c>
      <c r="T1987" s="9">
        <f t="shared" ref="T1987:T2050" si="127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42413.433831018519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42329.588391203702</v>
      </c>
      <c r="T1995" s="9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41312.880775462967</v>
      </c>
      <c r="T2018" s="9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41737.097500000003</v>
      </c>
      <c r="T2022" s="9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42048.813877314809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41738.864803240736</v>
      </c>
      <c r="T2038" s="9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41578.927118055552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41069.088506944448</v>
      </c>
      <c r="T2047" s="9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SUM(E2051/D2051)</f>
        <v>1.2019070000000001</v>
      </c>
      <c r="P2051">
        <f t="shared" ref="P2051:P2114" si="129">SUM(E2051/L2051)</f>
        <v>80.991037735849048</v>
      </c>
      <c r="Q2051" t="s">
        <v>8319</v>
      </c>
      <c r="R2051" t="s">
        <v>8349</v>
      </c>
      <c r="S2051" s="9">
        <f t="shared" ref="S2051:S2114" si="130">(J2051/86400)+25569</f>
        <v>41575.527349537035</v>
      </c>
      <c r="T2051" s="9">
        <f t="shared" ref="T2051:T2114" si="131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40395.714722222227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41299.381423611107</v>
      </c>
      <c r="T2092" s="9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40555.322662037041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40758.733483796299</v>
      </c>
      <c r="T2097" s="9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40818.584895833337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SUM(E2115/D2115)</f>
        <v>1.0485714285714285</v>
      </c>
      <c r="P2115">
        <f t="shared" ref="P2115:P2178" si="133">SUM(E2115/L2115)</f>
        <v>68.598130841121488</v>
      </c>
      <c r="Q2115" t="s">
        <v>8325</v>
      </c>
      <c r="R2115" t="s">
        <v>8329</v>
      </c>
      <c r="S2115" s="9">
        <f t="shared" ref="S2115:S2178" si="134">(J2115/86400)+25569</f>
        <v>41870.86546296296</v>
      </c>
      <c r="T2115" s="9">
        <f t="shared" ref="T2115:T2178" si="135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40464.028182870374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42045.505358796298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41156.96334490741</v>
      </c>
      <c r="T2137" s="9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42520.847384259258</v>
      </c>
      <c r="T2153" s="9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40710.731180555558</v>
      </c>
      <c r="T2161" s="9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42240.852534722224</v>
      </c>
      <c r="T2163" s="9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42082.580092592594</v>
      </c>
      <c r="T2174" s="9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SUM(E2179/D2179)</f>
        <v>1.0012000000000001</v>
      </c>
      <c r="P2179">
        <f t="shared" ref="P2179:P2242" si="137">SUM(E2179/L2179)</f>
        <v>65.868421052631575</v>
      </c>
      <c r="Q2179" t="s">
        <v>8325</v>
      </c>
      <c r="R2179" t="s">
        <v>8326</v>
      </c>
      <c r="S2179" s="9">
        <f t="shared" ref="S2179:S2242" si="138">(J2179/86400)+25569</f>
        <v>42502.250775462962</v>
      </c>
      <c r="T2179" s="9">
        <f t="shared" ref="T2179:T2242" si="13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42745.365474537037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41319.349988425922</v>
      </c>
      <c r="T2187" s="9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41276.846817129626</v>
      </c>
      <c r="T2203" s="9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41031.821631944447</v>
      </c>
      <c r="T2207" s="9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</v>
      </c>
      <c r="T2218" s="9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42331.378923611112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SUM(E2243/D2243)</f>
        <v>8.0640000000000001</v>
      </c>
      <c r="P2243">
        <f t="shared" ref="P2243:P2306" si="141">SUM(E2243/L2243)</f>
        <v>49.472392638036808</v>
      </c>
      <c r="Q2243" t="s">
        <v>8333</v>
      </c>
      <c r="R2243" t="s">
        <v>8351</v>
      </c>
      <c r="S2243" s="9">
        <f t="shared" ref="S2243:S2306" si="142">(J2243/86400)+25569</f>
        <v>42766.827546296292</v>
      </c>
      <c r="T2243" s="9">
        <f t="shared" ref="T2243:T2306" si="143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41336.703298611115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42776.082349537042</v>
      </c>
      <c r="T2270" s="9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42315.699490740742</v>
      </c>
      <c r="T2274" s="9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41965.616655092592</v>
      </c>
      <c r="T2277" s="9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42338.709108796298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42020.806701388894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41059.185682870375</v>
      </c>
      <c r="T2287" s="9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SUM(E2307/D2307)</f>
        <v>1.0122777777777778</v>
      </c>
      <c r="P2307">
        <f t="shared" ref="P2307:P2370" si="145">SUM(E2307/L2307)</f>
        <v>109.10778443113773</v>
      </c>
      <c r="Q2307" t="s">
        <v>8325</v>
      </c>
      <c r="R2307" t="s">
        <v>8329</v>
      </c>
      <c r="S2307" s="9">
        <f t="shared" ref="S2307:S2370" si="146">(J2307/86400)+25569</f>
        <v>41834.695277777777</v>
      </c>
      <c r="T2307" s="9">
        <f t="shared" ref="T2307:T2370" si="147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41004.802465277782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42804.895474537036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42807.755173611113</v>
      </c>
      <c r="T2325" s="9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41842.917129629626</v>
      </c>
      <c r="T2329" s="9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42139.781678240739</v>
      </c>
      <c r="T2330" s="9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41789.89680555556</v>
      </c>
      <c r="T2340" s="9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42577.607361111106</v>
      </c>
      <c r="T2349" s="9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42096.918240740742</v>
      </c>
      <c r="T2357" s="9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42264.620115740741</v>
      </c>
      <c r="T2359" s="9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SUM(E2371/D2371)</f>
        <v>0</v>
      </c>
      <c r="P2371" t="e">
        <f t="shared" ref="P2371:P2434" si="149">SUM(E2371/L2371)</f>
        <v>#DIV/0!</v>
      </c>
      <c r="Q2371" t="s">
        <v>8319</v>
      </c>
      <c r="R2371" t="s">
        <v>8320</v>
      </c>
      <c r="S2371" s="9">
        <f t="shared" ref="S2371:S2434" si="150">(J2371/86400)+25569</f>
        <v>42380.812627314815</v>
      </c>
      <c r="T2371" s="9">
        <f t="shared" ref="T2371:T2434" si="151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42215.662314814814</v>
      </c>
      <c r="T2375" s="9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42017.843287037038</v>
      </c>
      <c r="T2376" s="9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42399.882615740746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41993.738298611112</v>
      </c>
      <c r="T2421" s="9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42164.170046296298</v>
      </c>
      <c r="T2428" s="9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42412.318668981483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SUM(E2435/D2435)</f>
        <v>0</v>
      </c>
      <c r="P2435" t="e">
        <f t="shared" ref="P2435:P2498" si="153">SUM(E2435/L2435)</f>
        <v>#DIV/0!</v>
      </c>
      <c r="Q2435" t="s">
        <v>8336</v>
      </c>
      <c r="R2435" t="s">
        <v>8337</v>
      </c>
      <c r="S2435" s="9">
        <f t="shared" ref="S2435:S2498" si="154">(J2435/86400)+25569</f>
        <v>42397.89980324074</v>
      </c>
      <c r="T2435" s="9">
        <f t="shared" ref="T2435:T2498" si="155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42180.186041666668</v>
      </c>
      <c r="T2436" s="9">
        <f t="shared" si="155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42252.277615740742</v>
      </c>
      <c r="T2437" s="9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42383.899456018524</v>
      </c>
      <c r="T2442" s="9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42052.666990740741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42770.201481481483</v>
      </c>
      <c r="T2456" s="9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41174.154178240744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40310.287673611107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41023.227731481486</v>
      </c>
      <c r="T2492" s="9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41022.645185185189</v>
      </c>
      <c r="T2496" s="9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41327.996435185181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SUM(E2499/D2499)</f>
        <v>1.127715</v>
      </c>
      <c r="P2499">
        <f t="shared" ref="P2499:P2562" si="157">SUM(E2499/L2499)</f>
        <v>80.551071428571419</v>
      </c>
      <c r="Q2499" t="s">
        <v>8325</v>
      </c>
      <c r="R2499" t="s">
        <v>8329</v>
      </c>
      <c r="S2499" s="9">
        <f t="shared" ref="S2499:S2562" si="158">(J2499/86400)+25569</f>
        <v>40730.878912037035</v>
      </c>
      <c r="T2499" s="9">
        <f t="shared" ref="T2499:T2562" si="15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41226.648576388892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41053.772858796292</v>
      </c>
      <c r="T2502" s="9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42244.776666666672</v>
      </c>
      <c r="T2503" s="9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42078.997361111113</v>
      </c>
      <c r="T2512" s="9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41058.844571759255</v>
      </c>
      <c r="T2527" s="9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40127.700370370367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41483.449282407411</v>
      </c>
      <c r="T2543" s="9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42027.138171296298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41524.858553240745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42618.625428240739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41113.199155092589</v>
      </c>
      <c r="T2555" s="9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42093.860023148147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SUM(E2563/D2563)</f>
        <v>0</v>
      </c>
      <c r="P2563" t="e">
        <f t="shared" ref="P2563:P2626" si="161">SUM(E2563/L2563)</f>
        <v>#DIV/0!</v>
      </c>
      <c r="Q2563" t="s">
        <v>8336</v>
      </c>
      <c r="R2563" t="s">
        <v>8337</v>
      </c>
      <c r="S2563" s="9">
        <f t="shared" ref="S2563:S2626" si="162">(J2563/86400)+25569</f>
        <v>42260.528807870374</v>
      </c>
      <c r="T2563" s="9">
        <f t="shared" ref="T2563:T2626" si="163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41986.108726851853</v>
      </c>
      <c r="T2577" s="9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42238.022905092592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42140.173252314809</v>
      </c>
      <c r="T2586" s="9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42089.845208333332</v>
      </c>
      <c r="T2595" s="9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41150.902187500003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41726.712754629625</v>
      </c>
      <c r="T2608" s="9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42115.747546296298</v>
      </c>
      <c r="T2623" s="9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41144.421550925923</v>
      </c>
      <c r="T2626" s="9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SUM(E2627/D2627)</f>
        <v>9.56</v>
      </c>
      <c r="P2627">
        <f t="shared" ref="P2627:P2690" si="165">SUM(E2627/L2627)</f>
        <v>27.576923076923077</v>
      </c>
      <c r="Q2627" t="s">
        <v>8319</v>
      </c>
      <c r="R2627" t="s">
        <v>8355</v>
      </c>
      <c r="S2627" s="9">
        <f t="shared" ref="S2627:S2690" si="166">(J2627/86400)+25569</f>
        <v>42658.810277777782</v>
      </c>
      <c r="T2627" s="9">
        <f t="shared" ref="T2627:T2690" si="167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42612.656493055554</v>
      </c>
      <c r="T2636" s="9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42689.582349537042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42327.805659722224</v>
      </c>
      <c r="T2653" s="9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42767.688518518524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42082.069560185184</v>
      </c>
      <c r="T2661" s="9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42275.58871527778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42319.035833333328</v>
      </c>
      <c r="T2671" s="9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41962.749027777776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41793.029432870375</v>
      </c>
      <c r="T2679" s="9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41820.914641203708</v>
      </c>
      <c r="T2686" s="9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SUM(E2691/D2691)</f>
        <v>2.8571428571428571E-5</v>
      </c>
      <c r="P2691">
        <f t="shared" ref="P2691:P2754" si="169">SUM(E2691/L2691)</f>
        <v>1</v>
      </c>
      <c r="Q2691" t="s">
        <v>8336</v>
      </c>
      <c r="R2691" t="s">
        <v>8337</v>
      </c>
      <c r="S2691" s="9">
        <f t="shared" ref="S2691:S2754" si="170">(J2691/86400)+25569</f>
        <v>42551.961689814816</v>
      </c>
      <c r="T2691" s="9">
        <f t="shared" ref="T2691:T2754" si="171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41870.874675925923</v>
      </c>
      <c r="T2702" s="9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41780.745254629626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41934.914918981478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42655.465891203705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41044.648113425923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41078.899826388893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41747.887060185181</v>
      </c>
      <c r="T2753" s="9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SUM(E2755/D2755)</f>
        <v>0.19</v>
      </c>
      <c r="P2755">
        <f t="shared" ref="P2755:P2818" si="173">SUM(E2755/L2755)</f>
        <v>47.5</v>
      </c>
      <c r="Q2755" t="s">
        <v>8322</v>
      </c>
      <c r="R2755" t="s">
        <v>8358</v>
      </c>
      <c r="S2755" s="9">
        <f t="shared" ref="S2755:S2818" si="174">(J2755/86400)+25569</f>
        <v>41117.900729166664</v>
      </c>
      <c r="T2755" s="9">
        <f t="shared" ref="T2755:T2818" si="175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41863.636006944442</v>
      </c>
      <c r="T2756" s="9">
        <f t="shared" si="175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41620.900474537033</v>
      </c>
      <c r="T2758" s="9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40736.668032407411</v>
      </c>
      <c r="T2768" s="9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41745.826273148152</v>
      </c>
      <c r="T2771" s="9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42550.701886574076</v>
      </c>
      <c r="T2790" s="9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SUM(E2819/D2819)</f>
        <v>1.3</v>
      </c>
      <c r="P2819">
        <f t="shared" ref="P2819:P2882" si="177">SUM(E2819/L2819)</f>
        <v>23.636363636363637</v>
      </c>
      <c r="Q2819" t="s">
        <v>8317</v>
      </c>
      <c r="R2819" t="s">
        <v>8318</v>
      </c>
      <c r="S2819" s="9">
        <f t="shared" ref="S2819:S2882" si="178">(J2819/86400)+25569</f>
        <v>42023.634976851856</v>
      </c>
      <c r="T2819" s="9">
        <f t="shared" ref="T2819:T2882" si="17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42291.739548611113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42480.80064814815</v>
      </c>
      <c r="T2862" s="9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42672.955138888894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SUM(E2883/D2883)</f>
        <v>0</v>
      </c>
      <c r="P2883" t="e">
        <f t="shared" ref="P2883:P2946" si="181">SUM(E2883/L2883)</f>
        <v>#DIV/0!</v>
      </c>
      <c r="Q2883" t="s">
        <v>8317</v>
      </c>
      <c r="R2883" t="s">
        <v>8318</v>
      </c>
      <c r="S2883" s="9">
        <f t="shared" ref="S2883:S2946" si="182">(J2883/86400)+25569</f>
        <v>41916.597638888888</v>
      </c>
      <c r="T2883" s="9">
        <f t="shared" ref="T2883:T2946" si="183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42444.877743055556</v>
      </c>
      <c r="T2909" s="9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42499.73170138889</v>
      </c>
      <c r="T2910" s="9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41863.584120370375</v>
      </c>
      <c r="T2927" s="9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SUM(E2947/D2947)</f>
        <v>0</v>
      </c>
      <c r="P2947" t="e">
        <f t="shared" ref="P2947:P3010" si="185">SUM(E2947/L2947)</f>
        <v>#DIV/0!</v>
      </c>
      <c r="Q2947" t="s">
        <v>8317</v>
      </c>
      <c r="R2947" t="s">
        <v>8357</v>
      </c>
      <c r="S2947" s="9">
        <f t="shared" ref="S2947:S3010" si="186">(J2947/86400)+25569</f>
        <v>42118.139583333337</v>
      </c>
      <c r="T2947" s="9">
        <f t="shared" ref="T2947:T3010" si="187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42654.973703703705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42090.912499999999</v>
      </c>
      <c r="T2998" s="9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41957.756840277776</v>
      </c>
      <c r="T3008" s="9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SUM(E3011/D3011)</f>
        <v>1.19756</v>
      </c>
      <c r="P3011">
        <f t="shared" ref="P3011:P3074" si="189">SUM(E3011/L3011)</f>
        <v>233.8984375</v>
      </c>
      <c r="Q3011" t="s">
        <v>8317</v>
      </c>
      <c r="R3011" t="s">
        <v>8357</v>
      </c>
      <c r="S3011" s="9">
        <f t="shared" ref="S3011:S3074" si="190">(J3011/86400)+25569</f>
        <v>41939.569907407407</v>
      </c>
      <c r="T3011" s="9">
        <f t="shared" ref="T3011:T3074" si="191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41920.123611111107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42163.298333333332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42121.675763888888</v>
      </c>
      <c r="T3025" s="9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41975.901180555556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42744.416030092594</v>
      </c>
      <c r="T3053" s="9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42630.922893518524</v>
      </c>
      <c r="T3065" s="9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SUM(E3075/D3075)</f>
        <v>2.3035714285714285E-4</v>
      </c>
      <c r="P3075">
        <f t="shared" ref="P3075:P3138" si="193">SUM(E3075/L3075)</f>
        <v>92.142857142857139</v>
      </c>
      <c r="Q3075" t="s">
        <v>8317</v>
      </c>
      <c r="R3075" t="s">
        <v>8357</v>
      </c>
      <c r="S3075" s="9">
        <f t="shared" ref="S3075:S3138" si="194">(J3075/86400)+25569</f>
        <v>42111.684027777781</v>
      </c>
      <c r="T3075" s="9">
        <f t="shared" ref="T3075:T3138" si="195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42409.571284722224</v>
      </c>
      <c r="T3076" s="9">
        <f t="shared" si="195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42551.102314814816</v>
      </c>
      <c r="T3077" s="9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42246.883784722224</v>
      </c>
      <c r="T3087" s="9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41760.909039351856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42241.429120370369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42128.814247685186</v>
      </c>
      <c r="T3109" s="9">
        <f t="shared" si="195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41885.595138888893</v>
      </c>
      <c r="T3113" s="9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42509.374537037038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42435.942083333328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42427.018078703702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42800.720127314809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SUM(E3139/D3139)</f>
        <v>3.3333333333333333E-2</v>
      </c>
      <c r="P3139">
        <f t="shared" ref="P3139:P3202" si="197">SUM(E3139/L3139)</f>
        <v>50</v>
      </c>
      <c r="Q3139" t="s">
        <v>8317</v>
      </c>
      <c r="R3139" t="s">
        <v>8318</v>
      </c>
      <c r="S3139" s="9">
        <f t="shared" ref="S3139:S3202" si="198">(J3139/86400)+25569</f>
        <v>42807.885057870371</v>
      </c>
      <c r="T3139" s="9">
        <f t="shared" ref="T3139:T3202" si="1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41447.839722222227</v>
      </c>
      <c r="T3160" s="9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41766.805729166663</v>
      </c>
      <c r="T3166" s="9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41878.878379629634</v>
      </c>
      <c r="T3175" s="9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41858.761782407411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SUM(E3203/D3203)</f>
        <v>1.2500000000000001E-2</v>
      </c>
      <c r="P3203">
        <f t="shared" ref="P3203:P3266" si="201">SUM(E3203/L3203)</f>
        <v>12.5</v>
      </c>
      <c r="Q3203" t="s">
        <v>8317</v>
      </c>
      <c r="R3203" t="s">
        <v>8359</v>
      </c>
      <c r="S3203" s="9">
        <f t="shared" ref="S3203:S3266" si="202">(J3203/86400)+25569</f>
        <v>41861.767094907409</v>
      </c>
      <c r="T3203" s="9">
        <f t="shared" ref="T3203:T3266" si="203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41778.637245370366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42206.835370370369</v>
      </c>
      <c r="T3225" s="9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41898.168124999997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SUM(E3267/D3267)</f>
        <v>1.64</v>
      </c>
      <c r="P3267">
        <f t="shared" ref="P3267:P3330" si="205">SUM(E3267/L3267)</f>
        <v>70.285714285714292</v>
      </c>
      <c r="Q3267" t="s">
        <v>8317</v>
      </c>
      <c r="R3267" t="s">
        <v>8318</v>
      </c>
      <c r="S3267" s="9">
        <f t="shared" ref="S3267:S3330" si="206">(J3267/86400)+25569</f>
        <v>42311.711979166663</v>
      </c>
      <c r="T3267" s="9">
        <f t="shared" ref="T3267:T3330" si="207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42136.536134259259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42137.395798611113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41931.682939814811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42431.102534722224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42466.303715277776</v>
      </c>
      <c r="T3317" s="9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42499.039629629631</v>
      </c>
      <c r="T3319" s="9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SUM(E3331/D3331)</f>
        <v>1.1679999999999999</v>
      </c>
      <c r="P3331">
        <f t="shared" ref="P3331:P3394" si="209">SUM(E3331/L3331)</f>
        <v>44.92307692307692</v>
      </c>
      <c r="Q3331" t="s">
        <v>8317</v>
      </c>
      <c r="R3331" t="s">
        <v>8318</v>
      </c>
      <c r="S3331" s="9">
        <f t="shared" ref="S3331:S3394" si="210">(J3331/86400)+25569</f>
        <v>41837.323009259257</v>
      </c>
      <c r="T3331" s="9">
        <f t="shared" ref="T3331:T3394" si="211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42437.398680555554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42062.296412037038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42321.101759259254</v>
      </c>
      <c r="T3367" s="9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42053.732627314814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41937.953449074077</v>
      </c>
      <c r="T3382" s="9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41947.762592592597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41815.774826388893</v>
      </c>
      <c r="T3392" s="9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SUM(E3395/D3395)</f>
        <v>1.0580000000000001</v>
      </c>
      <c r="P3395">
        <f t="shared" ref="P3395:P3458" si="213">SUM(E3395/L3395)</f>
        <v>36.06818181818182</v>
      </c>
      <c r="Q3395" t="s">
        <v>8317</v>
      </c>
      <c r="R3395" t="s">
        <v>8318</v>
      </c>
      <c r="S3395" s="9">
        <f t="shared" ref="S3395:S3458" si="214">(J3395/86400)+25569</f>
        <v>41923.921643518523</v>
      </c>
      <c r="T3395" s="9">
        <f t="shared" ref="T3395:T3458" si="215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42140.712314814809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41764.446631944447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41941.752037037033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42544.814328703702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41800.380428240736</v>
      </c>
      <c r="T3436" s="9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42100.927858796298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42124.841111111113</v>
      </c>
      <c r="T3444" s="9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SUM(E3459/D3459)</f>
        <v>1.4019999999999999</v>
      </c>
      <c r="P3459">
        <f t="shared" ref="P3459:P3522" si="217">SUM(E3459/L3459)</f>
        <v>50.981818181818184</v>
      </c>
      <c r="Q3459" t="s">
        <v>8317</v>
      </c>
      <c r="R3459" t="s">
        <v>8318</v>
      </c>
      <c r="S3459" s="9">
        <f t="shared" ref="S3459:S3522" si="218">(J3459/86400)+25569</f>
        <v>42016.706678240742</v>
      </c>
      <c r="T3459" s="9">
        <f t="shared" ref="T3459:T3522" si="21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41852.527222222227</v>
      </c>
      <c r="T3462" s="9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42605.765381944446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41841.820486111115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42053.916921296295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41781.855092592596</v>
      </c>
      <c r="T3481" s="9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41989.247546296298</v>
      </c>
      <c r="T3483" s="9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41915.762835648144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42511.741944444446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42419.919421296298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41794.817523148144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SUM(E3523/D3523)</f>
        <v>1.6942857142857144</v>
      </c>
      <c r="P3523">
        <f t="shared" ref="P3523:P3586" si="221">SUM(E3523/L3523)</f>
        <v>45.615384615384613</v>
      </c>
      <c r="Q3523" t="s">
        <v>8317</v>
      </c>
      <c r="R3523" t="s">
        <v>8318</v>
      </c>
      <c r="S3523" s="9">
        <f t="shared" ref="S3523:S3586" si="222">(J3523/86400)+25569</f>
        <v>41881.361342592594</v>
      </c>
      <c r="T3523" s="9">
        <f t="shared" ref="T3523:T3586" si="223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42248.640162037038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41923.354351851856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42115.889652777776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42236.623252314814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41976.331979166665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41926.942685185189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SUM(E3587/D3587)</f>
        <v>1.1911764705882353</v>
      </c>
      <c r="P3587">
        <f t="shared" ref="P3587:P3650" si="225">SUM(E3587/L3587)</f>
        <v>176.08695652173913</v>
      </c>
      <c r="Q3587" t="s">
        <v>8317</v>
      </c>
      <c r="R3587" t="s">
        <v>8318</v>
      </c>
      <c r="S3587" s="9">
        <f t="shared" ref="S3587:S3650" si="226">(J3587/86400)+25569</f>
        <v>41964.716319444444</v>
      </c>
      <c r="T3587" s="9">
        <f t="shared" ref="T3587:T3650" si="227">(I3587/86400)+25569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42506.709374999999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42429.991724537038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41789.726979166662</v>
      </c>
      <c r="T3614" s="9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42661.132245370369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42545.774189814816</v>
      </c>
      <c r="T3626" s="9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42226.694780092592</v>
      </c>
      <c r="T3638" s="9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41899.627071759256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SUM(E3651/D3651)</f>
        <v>1.04</v>
      </c>
      <c r="P3651">
        <f t="shared" ref="P3651:P3714" si="229">SUM(E3651/L3651)</f>
        <v>97.5</v>
      </c>
      <c r="Q3651" t="s">
        <v>8317</v>
      </c>
      <c r="R3651" t="s">
        <v>8318</v>
      </c>
      <c r="S3651" s="9">
        <f t="shared" ref="S3651:S3714" si="230">(J3651/86400)+25569</f>
        <v>41780.712893518517</v>
      </c>
      <c r="T3651" s="9">
        <f t="shared" ref="T3651:T3714" si="231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42737.910138888888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42499.629849537036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42173.970127314809</v>
      </c>
      <c r="T3669" s="9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41802.574282407411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42627.454097222224</v>
      </c>
      <c r="T3682" s="9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41940.598182870366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41810.142199074078</v>
      </c>
      <c r="T3710" s="9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42134.172071759254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SUM(E3715/D3715)</f>
        <v>1.0149999999999999</v>
      </c>
      <c r="P3715">
        <f t="shared" ref="P3715:P3778" si="233">SUM(E3715/L3715)</f>
        <v>106.84210526315789</v>
      </c>
      <c r="Q3715" t="s">
        <v>8317</v>
      </c>
      <c r="R3715" t="s">
        <v>8318</v>
      </c>
      <c r="S3715" s="9">
        <f t="shared" ref="S3715:S3778" si="234">(J3715/86400)+25569</f>
        <v>42505.738032407404</v>
      </c>
      <c r="T3715" s="9">
        <f t="shared" ref="T3715:T3778" si="235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42118.556331018517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41943.753032407403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42465.491435185184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42462.140868055554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41831.697939814811</v>
      </c>
      <c r="T3747" s="9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41747.471504629633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42656.005173611113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SUM(E3779/D3779)</f>
        <v>1.4319999999999999</v>
      </c>
      <c r="P3779">
        <f t="shared" ref="P3779:P3842" si="237">SUM(E3779/L3779)</f>
        <v>48.542372881355931</v>
      </c>
      <c r="Q3779" t="s">
        <v>8317</v>
      </c>
      <c r="R3779" t="s">
        <v>8359</v>
      </c>
      <c r="S3779" s="9">
        <f t="shared" ref="S3779:S3842" si="238">(J3779/86400)+25569</f>
        <v>41887.111354166671</v>
      </c>
      <c r="T3779" s="9">
        <f t="shared" ref="T3779:T3842" si="23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42546.862233796295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41831.722777777773</v>
      </c>
      <c r="T3800" s="9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41963.872361111113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42155.142638888894</v>
      </c>
      <c r="T3841" s="9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SUM(E3843/D3843)</f>
        <v>8.72E-2</v>
      </c>
      <c r="P3843">
        <f t="shared" ref="P3843:P3906" si="241">SUM(E3843/L3843)</f>
        <v>25.647058823529413</v>
      </c>
      <c r="Q3843" t="s">
        <v>8317</v>
      </c>
      <c r="R3843" t="s">
        <v>8318</v>
      </c>
      <c r="S3843" s="9">
        <f t="shared" ref="S3843:S3906" si="242">(J3843/86400)+25569</f>
        <v>41780.785729166666</v>
      </c>
      <c r="T3843" s="9">
        <f t="shared" ref="T3843:T3906" si="243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42248.627013888894</v>
      </c>
      <c r="T3847" s="9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42128.431064814809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41865.659780092596</v>
      </c>
      <c r="T3870" s="9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41793.172199074077</v>
      </c>
      <c r="T3872" s="9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41867.652280092589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41843.775011574078</v>
      </c>
      <c r="T3901" s="9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42317.826377314814</v>
      </c>
      <c r="T3903" s="9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SUM(E3907/D3907)</f>
        <v>0.11533333333333333</v>
      </c>
      <c r="P3907">
        <f t="shared" ref="P3907:P3970" si="245">SUM(E3907/L3907)</f>
        <v>24.714285714285715</v>
      </c>
      <c r="Q3907" t="s">
        <v>8317</v>
      </c>
      <c r="R3907" t="s">
        <v>8318</v>
      </c>
      <c r="S3907" s="9">
        <f t="shared" ref="S3907:S3970" si="246">(J3907/86400)+25569</f>
        <v>42124.623877314814</v>
      </c>
      <c r="T3907" s="9">
        <f t="shared" ref="T3907:T3970" si="247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42114.818935185191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42221.656782407408</v>
      </c>
      <c r="T3937" s="9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42151.905717592592</v>
      </c>
      <c r="T3940" s="9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41829.325497685189</v>
      </c>
      <c r="T3950" s="9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42513.976319444446</v>
      </c>
      <c r="T3959" s="9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41816.950370370367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SUM(E3971/D3971)</f>
        <v>7.4690265486725665E-2</v>
      </c>
      <c r="P3971">
        <f t="shared" ref="P3971:P4034" si="249">SUM(E3971/L3971)</f>
        <v>35.166666666666664</v>
      </c>
      <c r="Q3971" t="s">
        <v>8317</v>
      </c>
      <c r="R3971" t="s">
        <v>8318</v>
      </c>
      <c r="S3971" s="9">
        <f t="shared" ref="S3971:S4034" si="250">(J3971/86400)+25569</f>
        <v>42601.854699074072</v>
      </c>
      <c r="T3971" s="9">
        <f t="shared" ref="T3971:T4034" si="251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42447.863553240742</v>
      </c>
      <c r="T3972" s="9">
        <f t="shared" si="251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41920.963472222225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41950.266944444447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42174.780821759261</v>
      </c>
      <c r="T4017" s="9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41990.584108796298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42408.999571759261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</v>
      </c>
      <c r="T4031" s="9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SUM(E4035/D4035)</f>
        <v>0.25698702928870293</v>
      </c>
      <c r="P4035">
        <f t="shared" ref="P4035:P4098" si="253">SUM(E4035/L4035)</f>
        <v>65.340319148936175</v>
      </c>
      <c r="Q4035" t="s">
        <v>8317</v>
      </c>
      <c r="R4035" t="s">
        <v>8318</v>
      </c>
      <c r="S4035" s="9">
        <f t="shared" ref="S4035:S4098" si="254">(J4035/86400)+25569</f>
        <v>42614.268796296295</v>
      </c>
      <c r="T4035" s="9">
        <f t="shared" ref="T4035:T4098" si="255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41903.882951388892</v>
      </c>
      <c r="T4037" s="9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41804.937083333338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42497.070775462962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41869.798726851848</v>
      </c>
      <c r="T4040" s="9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41761.810150462959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42534.933321759258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42078.345208333332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41905.795706018514</v>
      </c>
      <c r="T4078" s="9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SUM(E4099/D4099)</f>
        <v>0</v>
      </c>
      <c r="P4099" t="e">
        <f t="shared" ref="P4099:P4115" si="257">SUM(E4099/L4099)</f>
        <v>#DIV/0!</v>
      </c>
      <c r="Q4099" t="s">
        <v>8317</v>
      </c>
      <c r="R4099" t="s">
        <v>8318</v>
      </c>
      <c r="S4099" s="9">
        <f t="shared" ref="S4099:S4115" si="258">(J4099/86400)+25569</f>
        <v>42344.824502314819</v>
      </c>
      <c r="T4099" s="9">
        <f t="shared" ref="T4099:T4115" si="25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42767.031678240739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42512.626747685186</v>
      </c>
      <c r="T4112" s="9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  <row r="4146" spans="3:3" x14ac:dyDescent="0.35">
      <c r="C4146" s="11"/>
    </row>
    <row r="4147" spans="3:3" x14ac:dyDescent="0.35">
      <c r="C4147" s="11"/>
    </row>
  </sheetData>
  <autoFilter ref="A1:R4115" xr:uid="{A8045188-1BE4-4BF3-87CB-A82476097E4C}"/>
  <conditionalFormatting sqref="F2:F4115">
    <cfRule type="cellIs" dxfId="15" priority="3" operator="equal">
      <formula>"failed"</formula>
    </cfRule>
    <cfRule type="cellIs" dxfId="14" priority="4" operator="equal">
      <formula>"live"</formula>
    </cfRule>
    <cfRule type="cellIs" dxfId="13" priority="5" operator="equal">
      <formula>"successful"</formula>
    </cfRule>
    <cfRule type="cellIs" dxfId="12" priority="6" operator="equal">
      <formula>"canceled"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9B070B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3646-AE5D-46AE-85C2-5A0DD049B375}">
  <dimension ref="A1:F14"/>
  <sheetViews>
    <sheetView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8362</v>
      </c>
      <c r="B3" s="6" t="s">
        <v>8364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8D5E5-3889-40B2-A23B-65A7555CCAD0}">
  <dimension ref="A1:F47"/>
  <sheetViews>
    <sheetView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8308</v>
      </c>
      <c r="B2" t="s">
        <v>8363</v>
      </c>
    </row>
    <row r="4" spans="1:6" x14ac:dyDescent="0.35">
      <c r="A4" s="6" t="s">
        <v>8362</v>
      </c>
      <c r="B4" s="6" t="s">
        <v>8364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42CA-EBDF-4B2C-918B-8612C105D362}">
  <dimension ref="A1:E18"/>
  <sheetViews>
    <sheetView workbookViewId="0">
      <selection activeCell="A18" sqref="A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6" t="s">
        <v>8308</v>
      </c>
      <c r="B1" t="s">
        <v>8363</v>
      </c>
    </row>
    <row r="2" spans="1:5" x14ac:dyDescent="0.35">
      <c r="A2" s="6" t="s">
        <v>8379</v>
      </c>
      <c r="B2" t="s">
        <v>8363</v>
      </c>
    </row>
    <row r="4" spans="1:5" x14ac:dyDescent="0.35">
      <c r="A4" s="6" t="s">
        <v>8362</v>
      </c>
      <c r="B4" s="6" t="s">
        <v>8364</v>
      </c>
    </row>
    <row r="5" spans="1:5" x14ac:dyDescent="0.3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079ED-C2A7-4D2D-82A5-970697DB1EAB}">
  <dimension ref="A1:H15"/>
  <sheetViews>
    <sheetView workbookViewId="0">
      <selection activeCell="E28" sqref="E28"/>
    </sheetView>
  </sheetViews>
  <sheetFormatPr defaultRowHeight="14.5" x14ac:dyDescent="0.35"/>
  <cols>
    <col min="1" max="1" width="26.81640625" bestFit="1" customWidth="1"/>
    <col min="2" max="2" width="25.7265625" bestFit="1" customWidth="1"/>
    <col min="3" max="3" width="22.08984375" bestFit="1" customWidth="1"/>
    <col min="4" max="4" width="24.7265625" bestFit="1" customWidth="1"/>
    <col min="5" max="5" width="13.08984375" customWidth="1"/>
    <col min="6" max="6" width="19.54296875" customWidth="1"/>
    <col min="7" max="7" width="15.7265625" customWidth="1"/>
    <col min="8" max="8" width="18.453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COUNTIFS(Goal, "&lt;1000", State,B$15)</f>
        <v>322</v>
      </c>
      <c r="C2">
        <f>COUNTIFS(Goal, "&lt;1000", State,C$15)</f>
        <v>113</v>
      </c>
      <c r="D2">
        <f>COUNTIFS(Goal, "&lt;1000", State,D$15)</f>
        <v>18</v>
      </c>
      <c r="E2">
        <f>SUM(B2:D2)</f>
        <v>453</v>
      </c>
      <c r="F2" s="5">
        <f>SUM(B2/E2)</f>
        <v>0.71081677704194257</v>
      </c>
      <c r="G2" s="5">
        <f>SUM(C2/E2)</f>
        <v>0.24944812362030905</v>
      </c>
      <c r="H2" s="5">
        <f>SUM(D2/E2)</f>
        <v>3.9735099337748346E-2</v>
      </c>
    </row>
    <row r="3" spans="1:8" x14ac:dyDescent="0.35">
      <c r="A3" t="s">
        <v>8389</v>
      </c>
      <c r="B3">
        <f>COUNTIFS(Goal, "&gt;=1000", Goal, "&lt;=4999", State,B$15)</f>
        <v>932</v>
      </c>
      <c r="C3">
        <f>COUNTIFS(Goal, "&gt;=1000", Goal, "&lt;=4999", State,C$15)</f>
        <v>420</v>
      </c>
      <c r="D3">
        <f>COUNTIFS(Goal, "&gt;=1000", Goal, "&lt;=4999", State,D$15)</f>
        <v>60</v>
      </c>
      <c r="E3">
        <f t="shared" ref="E3:E13" si="0">SUM(B3:D3)</f>
        <v>1412</v>
      </c>
      <c r="F3" s="5">
        <f t="shared" ref="F3:F13" si="1">SUM(B3/E3)</f>
        <v>0.66005665722379603</v>
      </c>
      <c r="G3" s="5">
        <f t="shared" ref="G3:G13" si="2">SUM(C3/E3)</f>
        <v>0.29745042492917845</v>
      </c>
      <c r="H3" s="5">
        <f t="shared" ref="H3:H13" si="3">SUM(D3/E3)</f>
        <v>4.2492917847025496E-2</v>
      </c>
    </row>
    <row r="4" spans="1:8" x14ac:dyDescent="0.35">
      <c r="A4" t="s">
        <v>8390</v>
      </c>
      <c r="B4">
        <f>COUNTIFS(Goal, "&gt;=5000", Goal, "&lt;=9999", State,B$15)</f>
        <v>381</v>
      </c>
      <c r="C4">
        <f>COUNTIFS(Goal, "&gt;=5000", Goal, "&lt;=9999", State,C$15)</f>
        <v>283</v>
      </c>
      <c r="D4">
        <f>COUNTIFS(Goal, "&gt;=5000", Goal, "&lt;=9999", State,D$15)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COUNTIFS(Goal, "&gt;=10000", Goal, "&lt;=14999", State,B$15)</f>
        <v>168</v>
      </c>
      <c r="C5">
        <f>COUNTIFS(Goal, "&gt;=10000", Goal, "&lt;=14999", State,C$15)</f>
        <v>144</v>
      </c>
      <c r="D5">
        <f>COUNTIFS(Goal, "&gt;=10000", Goal, "&lt;=14999", State,D$15)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COUNTIFS(Goal, "&gt;=15000", Goal, "&lt;=19999", State,B$15)</f>
        <v>94</v>
      </c>
      <c r="C6">
        <f>COUNTIFS(Goal, "&gt;=15000", Goal, "&lt;=19999", State,C$15)</f>
        <v>90</v>
      </c>
      <c r="D6">
        <f>COUNTIFS(Goal, "&gt;=15000", Goal, "&lt;=19999", State,D$15)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COUNTIFS(Goal, "&gt;=20000", Goal, "&lt;=24999", State,B$15)</f>
        <v>62</v>
      </c>
      <c r="C7">
        <f>COUNTIFS(Goal, "&gt;=20000", Goal, "&lt;=24999", State,C$15)</f>
        <v>72</v>
      </c>
      <c r="D7">
        <f>COUNTIFS(Goal, "&gt;=20000", Goal, "&lt;=24999", State,D$15)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COUNTIFS(Goal, "&gt;=25000", Goal, "&lt;=29999", State,B$15)</f>
        <v>55</v>
      </c>
      <c r="C8">
        <f>COUNTIFS(Goal, "&gt;=25000", Goal, "&lt;=29999", State,C$15)</f>
        <v>64</v>
      </c>
      <c r="D8">
        <f>COUNTIFS(Goal, "&gt;=25000", Goal, "&lt;=29999", State,D$15)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COUNTIFS(Goal, "&gt;=30000", Goal, "&lt;=34999", State,B$15)</f>
        <v>32</v>
      </c>
      <c r="C9">
        <f>COUNTIFS(Goal, "&gt;=30000", Goal, "&lt;=34999", State,C$15)</f>
        <v>37</v>
      </c>
      <c r="D9">
        <f>COUNTIFS(Goal, "&gt;=30000", Goal, "&lt;=34999", State,D$15)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COUNTIFS(Goal, "&gt;=35000", Goal, "&lt;=39999", State,B$15)</f>
        <v>26</v>
      </c>
      <c r="C10">
        <f>COUNTIFS(Goal, "&gt;=35000", Goal, "&lt;=39999", State,C$15)</f>
        <v>22</v>
      </c>
      <c r="D10">
        <f>COUNTIFS(Goal, "&gt;=35000", Goal, "&lt;=39999", State,D$15)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COUNTIFS(Goal, "&gt;=40000", Goal, "&lt;=44999", State,B$15)</f>
        <v>21</v>
      </c>
      <c r="C11">
        <f>COUNTIFS(Goal, "&gt;=40000", Goal, "&lt;=44999", State,C$15)</f>
        <v>16</v>
      </c>
      <c r="D11">
        <f>COUNTIFS(Goal, "&gt;=40000", Goal, "&lt;=44999", State,D$15)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COUNTIFS(Goal, "&gt;=45000", Goal, "&lt;=49999", State,B$15)</f>
        <v>6</v>
      </c>
      <c r="C12">
        <f>COUNTIFS(Goal, "&gt;=45000", Goal, "&lt;=49999", State,C$15)</f>
        <v>11</v>
      </c>
      <c r="D12">
        <f>COUNTIFS(Goal, "&gt;=45000", Goal, "&lt;=49999", State,D$15)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COUNTIFS(Goal, "&gt;=50000", State,B$15)</f>
        <v>86</v>
      </c>
      <c r="C13">
        <f>COUNTIFS(Goal, "&gt;=50000", State,C$15)</f>
        <v>258</v>
      </c>
      <c r="D13">
        <f>COUNTIFS(Goal, "&gt;=50000", State,D$15)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5" spans="1:8" hidden="1" x14ac:dyDescent="0.35">
      <c r="A15" t="s">
        <v>8403</v>
      </c>
      <c r="B15" t="s">
        <v>8400</v>
      </c>
      <c r="C15" t="s">
        <v>8401</v>
      </c>
      <c r="D15" t="s">
        <v>8402</v>
      </c>
    </row>
  </sheetData>
  <autoFilter ref="A1:H1" xr:uid="{438D1B80-7E0A-4A70-A9C8-4F3076049C14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CB880-4E91-4495-801A-C498F2DD4FD0}">
  <dimension ref="A1:H2186"/>
  <sheetViews>
    <sheetView tabSelected="1" workbookViewId="0">
      <selection activeCell="I5" sqref="I5"/>
    </sheetView>
  </sheetViews>
  <sheetFormatPr defaultRowHeight="14.5" x14ac:dyDescent="0.35"/>
  <cols>
    <col min="1" max="1" width="18.08984375" customWidth="1"/>
    <col min="2" max="2" width="17.54296875" customWidth="1"/>
    <col min="4" max="4" width="12.90625" customWidth="1"/>
    <col min="5" max="5" width="17.81640625" customWidth="1"/>
    <col min="7" max="7" width="16.90625" customWidth="1"/>
    <col min="8" max="8" width="12.90625" customWidth="1"/>
  </cols>
  <sheetData>
    <row r="1" spans="1:8" x14ac:dyDescent="0.35">
      <c r="A1" s="1" t="s">
        <v>8404</v>
      </c>
      <c r="B1" s="1" t="s">
        <v>8262</v>
      </c>
      <c r="D1" s="1" t="s">
        <v>8404</v>
      </c>
      <c r="E1" s="1" t="s">
        <v>8262</v>
      </c>
      <c r="G1" s="14" t="s">
        <v>8419</v>
      </c>
      <c r="H1" s="14"/>
    </row>
    <row r="2" spans="1:8" x14ac:dyDescent="0.35">
      <c r="A2" t="s">
        <v>8219</v>
      </c>
      <c r="B2">
        <v>182</v>
      </c>
      <c r="D2" t="s">
        <v>8221</v>
      </c>
      <c r="E2">
        <v>0</v>
      </c>
      <c r="G2" s="12"/>
      <c r="H2" s="12"/>
    </row>
    <row r="3" spans="1:8" x14ac:dyDescent="0.35">
      <c r="A3" t="s">
        <v>8219</v>
      </c>
      <c r="B3">
        <v>79</v>
      </c>
      <c r="D3" t="s">
        <v>8221</v>
      </c>
      <c r="E3">
        <v>1</v>
      </c>
      <c r="G3" s="12" t="s">
        <v>8405</v>
      </c>
      <c r="H3" s="12">
        <v>194.42517162471395</v>
      </c>
    </row>
    <row r="4" spans="1:8" x14ac:dyDescent="0.35">
      <c r="A4" t="s">
        <v>8219</v>
      </c>
      <c r="B4">
        <v>35</v>
      </c>
      <c r="D4" t="s">
        <v>8221</v>
      </c>
      <c r="E4">
        <v>10</v>
      </c>
      <c r="G4" s="12" t="s">
        <v>8410</v>
      </c>
      <c r="H4" s="12">
        <v>18.066333141885615</v>
      </c>
    </row>
    <row r="5" spans="1:8" x14ac:dyDescent="0.35">
      <c r="A5" t="s">
        <v>8219</v>
      </c>
      <c r="B5">
        <v>150</v>
      </c>
      <c r="D5" t="s">
        <v>8221</v>
      </c>
      <c r="E5">
        <v>0</v>
      </c>
      <c r="G5" s="12" t="s">
        <v>8406</v>
      </c>
      <c r="H5" s="12">
        <v>62</v>
      </c>
    </row>
    <row r="6" spans="1:8" x14ac:dyDescent="0.35">
      <c r="A6" t="s">
        <v>8219</v>
      </c>
      <c r="B6">
        <v>284</v>
      </c>
      <c r="D6" t="s">
        <v>8221</v>
      </c>
      <c r="E6">
        <v>7</v>
      </c>
      <c r="G6" s="12" t="s">
        <v>8411</v>
      </c>
      <c r="H6" s="12">
        <v>27</v>
      </c>
    </row>
    <row r="7" spans="1:8" x14ac:dyDescent="0.35">
      <c r="A7" t="s">
        <v>8219</v>
      </c>
      <c r="B7">
        <v>47</v>
      </c>
      <c r="D7" t="s">
        <v>8221</v>
      </c>
      <c r="E7">
        <v>0</v>
      </c>
      <c r="G7" s="12" t="s">
        <v>8409</v>
      </c>
      <c r="H7" s="12">
        <v>844.49237955591047</v>
      </c>
    </row>
    <row r="8" spans="1:8" x14ac:dyDescent="0.35">
      <c r="A8" t="s">
        <v>8219</v>
      </c>
      <c r="B8">
        <v>58</v>
      </c>
      <c r="D8" t="s">
        <v>8221</v>
      </c>
      <c r="E8">
        <v>1</v>
      </c>
      <c r="G8" s="12" t="s">
        <v>8412</v>
      </c>
      <c r="H8" s="12">
        <v>713167.37912800396</v>
      </c>
    </row>
    <row r="9" spans="1:8" x14ac:dyDescent="0.35">
      <c r="A9" t="s">
        <v>8219</v>
      </c>
      <c r="B9">
        <v>57</v>
      </c>
      <c r="D9" t="s">
        <v>8221</v>
      </c>
      <c r="E9">
        <v>2</v>
      </c>
      <c r="G9" s="12" t="s">
        <v>8413</v>
      </c>
      <c r="H9" s="12">
        <v>583.1052562240742</v>
      </c>
    </row>
    <row r="10" spans="1:8" x14ac:dyDescent="0.35">
      <c r="A10" t="s">
        <v>8219</v>
      </c>
      <c r="B10">
        <v>12</v>
      </c>
      <c r="D10" t="s">
        <v>8221</v>
      </c>
      <c r="E10">
        <v>3</v>
      </c>
      <c r="G10" s="12" t="s">
        <v>8414</v>
      </c>
      <c r="H10" s="12">
        <v>21.40422343272953</v>
      </c>
    </row>
    <row r="11" spans="1:8" x14ac:dyDescent="0.35">
      <c r="A11" t="s">
        <v>8219</v>
      </c>
      <c r="B11">
        <v>20</v>
      </c>
      <c r="D11" t="s">
        <v>8221</v>
      </c>
      <c r="E11">
        <v>10</v>
      </c>
      <c r="G11" s="12" t="s">
        <v>8415</v>
      </c>
      <c r="H11" s="12">
        <v>26456</v>
      </c>
    </row>
    <row r="12" spans="1:8" x14ac:dyDescent="0.35">
      <c r="A12" t="s">
        <v>8219</v>
      </c>
      <c r="B12">
        <v>19</v>
      </c>
      <c r="D12" t="s">
        <v>8221</v>
      </c>
      <c r="E12">
        <v>10</v>
      </c>
      <c r="G12" s="12" t="s">
        <v>8407</v>
      </c>
      <c r="H12" s="12">
        <v>1</v>
      </c>
    </row>
    <row r="13" spans="1:8" x14ac:dyDescent="0.35">
      <c r="A13" t="s">
        <v>8219</v>
      </c>
      <c r="B13">
        <v>75</v>
      </c>
      <c r="D13" t="s">
        <v>8221</v>
      </c>
      <c r="E13">
        <v>1</v>
      </c>
      <c r="G13" s="12" t="s">
        <v>8408</v>
      </c>
      <c r="H13" s="12">
        <v>26457</v>
      </c>
    </row>
    <row r="14" spans="1:8" x14ac:dyDescent="0.35">
      <c r="A14" t="s">
        <v>8219</v>
      </c>
      <c r="B14">
        <v>827</v>
      </c>
      <c r="D14" t="s">
        <v>8221</v>
      </c>
      <c r="E14">
        <v>0</v>
      </c>
      <c r="G14" s="12" t="s">
        <v>8416</v>
      </c>
      <c r="H14" s="12">
        <v>424819</v>
      </c>
    </row>
    <row r="15" spans="1:8" ht="15" thickBot="1" x14ac:dyDescent="0.4">
      <c r="A15" t="s">
        <v>8219</v>
      </c>
      <c r="B15">
        <v>51</v>
      </c>
      <c r="D15" t="s">
        <v>8221</v>
      </c>
      <c r="E15">
        <v>0</v>
      </c>
      <c r="G15" s="13" t="s">
        <v>8417</v>
      </c>
      <c r="H15" s="13">
        <v>2185</v>
      </c>
    </row>
    <row r="16" spans="1:8" ht="15" thickBot="1" x14ac:dyDescent="0.4">
      <c r="A16" t="s">
        <v>8219</v>
      </c>
      <c r="B16">
        <v>41</v>
      </c>
      <c r="D16" t="s">
        <v>8221</v>
      </c>
      <c r="E16">
        <v>0</v>
      </c>
    </row>
    <row r="17" spans="1:8" x14ac:dyDescent="0.35">
      <c r="A17" t="s">
        <v>8219</v>
      </c>
      <c r="B17">
        <v>98</v>
      </c>
      <c r="D17" t="s">
        <v>8221</v>
      </c>
      <c r="E17">
        <v>26</v>
      </c>
      <c r="G17" s="14" t="s">
        <v>8418</v>
      </c>
      <c r="H17" s="14"/>
    </row>
    <row r="18" spans="1:8" x14ac:dyDescent="0.35">
      <c r="A18" t="s">
        <v>8219</v>
      </c>
      <c r="B18">
        <v>70</v>
      </c>
      <c r="D18" t="s">
        <v>8221</v>
      </c>
      <c r="E18">
        <v>0</v>
      </c>
      <c r="G18" s="12"/>
      <c r="H18" s="12"/>
    </row>
    <row r="19" spans="1:8" x14ac:dyDescent="0.35">
      <c r="A19" t="s">
        <v>8219</v>
      </c>
      <c r="B19">
        <v>36</v>
      </c>
      <c r="D19" t="s">
        <v>8221</v>
      </c>
      <c r="E19">
        <v>7</v>
      </c>
      <c r="G19" s="12" t="s">
        <v>8405</v>
      </c>
      <c r="H19" s="12">
        <v>17.709803921568628</v>
      </c>
    </row>
    <row r="20" spans="1:8" x14ac:dyDescent="0.35">
      <c r="A20" t="s">
        <v>8219</v>
      </c>
      <c r="B20">
        <v>342</v>
      </c>
      <c r="D20" t="s">
        <v>8221</v>
      </c>
      <c r="E20">
        <v>0</v>
      </c>
      <c r="G20" s="12" t="s">
        <v>8410</v>
      </c>
      <c r="H20" s="12">
        <v>1.5709140254854737</v>
      </c>
    </row>
    <row r="21" spans="1:8" x14ac:dyDescent="0.35">
      <c r="A21" t="s">
        <v>8219</v>
      </c>
      <c r="B21">
        <v>22</v>
      </c>
      <c r="D21" t="s">
        <v>8221</v>
      </c>
      <c r="E21">
        <v>2</v>
      </c>
      <c r="G21" s="12" t="s">
        <v>8406</v>
      </c>
      <c r="H21" s="12">
        <v>4</v>
      </c>
    </row>
    <row r="22" spans="1:8" x14ac:dyDescent="0.35">
      <c r="A22" t="s">
        <v>8219</v>
      </c>
      <c r="B22">
        <v>25</v>
      </c>
      <c r="D22" t="s">
        <v>8221</v>
      </c>
      <c r="E22">
        <v>13</v>
      </c>
      <c r="G22" s="12" t="s">
        <v>8411</v>
      </c>
      <c r="H22" s="12">
        <v>0</v>
      </c>
    </row>
    <row r="23" spans="1:8" x14ac:dyDescent="0.35">
      <c r="A23" t="s">
        <v>8219</v>
      </c>
      <c r="B23">
        <v>101</v>
      </c>
      <c r="D23" t="s">
        <v>8221</v>
      </c>
      <c r="E23">
        <v>4</v>
      </c>
      <c r="G23" s="12" t="s">
        <v>8409</v>
      </c>
      <c r="H23" s="12">
        <v>61.446638959868842</v>
      </c>
    </row>
    <row r="24" spans="1:8" x14ac:dyDescent="0.35">
      <c r="A24" t="s">
        <v>8219</v>
      </c>
      <c r="B24">
        <v>8</v>
      </c>
      <c r="D24" t="s">
        <v>8221</v>
      </c>
      <c r="E24">
        <v>0</v>
      </c>
      <c r="G24" s="12" t="s">
        <v>8412</v>
      </c>
      <c r="H24" s="12">
        <v>3775.6894394644714</v>
      </c>
    </row>
    <row r="25" spans="1:8" x14ac:dyDescent="0.35">
      <c r="A25" t="s">
        <v>8219</v>
      </c>
      <c r="B25">
        <v>23</v>
      </c>
      <c r="D25" t="s">
        <v>8221</v>
      </c>
      <c r="E25">
        <v>12</v>
      </c>
      <c r="G25" s="12" t="s">
        <v>8413</v>
      </c>
      <c r="H25" s="12">
        <v>193.27585405994381</v>
      </c>
    </row>
    <row r="26" spans="1:8" x14ac:dyDescent="0.35">
      <c r="A26" t="s">
        <v>8219</v>
      </c>
      <c r="B26">
        <v>574</v>
      </c>
      <c r="D26" t="s">
        <v>8221</v>
      </c>
      <c r="E26">
        <v>2</v>
      </c>
      <c r="G26" s="12" t="s">
        <v>8414</v>
      </c>
      <c r="H26" s="12">
        <v>11.831541000922531</v>
      </c>
    </row>
    <row r="27" spans="1:8" x14ac:dyDescent="0.35">
      <c r="A27" t="s">
        <v>8219</v>
      </c>
      <c r="B27">
        <v>14</v>
      </c>
      <c r="D27" t="s">
        <v>8221</v>
      </c>
      <c r="E27">
        <v>10</v>
      </c>
      <c r="G27" s="12" t="s">
        <v>8415</v>
      </c>
      <c r="H27" s="12">
        <v>1293</v>
      </c>
    </row>
    <row r="28" spans="1:8" x14ac:dyDescent="0.35">
      <c r="A28" t="s">
        <v>8219</v>
      </c>
      <c r="B28">
        <v>19</v>
      </c>
      <c r="D28" t="s">
        <v>8221</v>
      </c>
      <c r="E28">
        <v>0</v>
      </c>
      <c r="G28" s="12" t="s">
        <v>8407</v>
      </c>
      <c r="H28" s="12">
        <v>0</v>
      </c>
    </row>
    <row r="29" spans="1:8" x14ac:dyDescent="0.35">
      <c r="A29" t="s">
        <v>8219</v>
      </c>
      <c r="B29">
        <v>150</v>
      </c>
      <c r="D29" t="s">
        <v>8221</v>
      </c>
      <c r="E29">
        <v>5</v>
      </c>
      <c r="G29" s="12" t="s">
        <v>8408</v>
      </c>
      <c r="H29" s="12">
        <v>1293</v>
      </c>
    </row>
    <row r="30" spans="1:8" x14ac:dyDescent="0.35">
      <c r="A30" t="s">
        <v>8219</v>
      </c>
      <c r="B30">
        <v>71</v>
      </c>
      <c r="D30" t="s">
        <v>8221</v>
      </c>
      <c r="E30">
        <v>0</v>
      </c>
      <c r="G30" s="12" t="s">
        <v>8416</v>
      </c>
      <c r="H30" s="12">
        <v>27096</v>
      </c>
    </row>
    <row r="31" spans="1:8" ht="15" thickBot="1" x14ac:dyDescent="0.4">
      <c r="A31" t="s">
        <v>8219</v>
      </c>
      <c r="B31">
        <v>117</v>
      </c>
      <c r="D31" t="s">
        <v>8221</v>
      </c>
      <c r="E31">
        <v>5</v>
      </c>
      <c r="G31" s="13" t="s">
        <v>8417</v>
      </c>
      <c r="H31" s="13">
        <v>1530</v>
      </c>
    </row>
    <row r="32" spans="1:8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ellIs" dxfId="11" priority="9" operator="equal">
      <formula>"failed"</formula>
    </cfRule>
    <cfRule type="cellIs" dxfId="10" priority="10" operator="equal">
      <formula>"live"</formula>
    </cfRule>
    <cfRule type="cellIs" dxfId="9" priority="11" operator="equal">
      <formula>"successful"</formula>
    </cfRule>
    <cfRule type="cellIs" dxfId="8" priority="12" operator="equal">
      <formula>"canceled"</formula>
    </cfRule>
  </conditionalFormatting>
  <conditionalFormatting sqref="D2:D1531 D1533:D1538">
    <cfRule type="cellIs" dxfId="7" priority="5" operator="equal">
      <formula>"failed"</formula>
    </cfRule>
    <cfRule type="cellIs" dxfId="6" priority="6" operator="equal">
      <formula>"live"</formula>
    </cfRule>
    <cfRule type="cellIs" dxfId="5" priority="7" operator="equal">
      <formula>"successful"</formula>
    </cfRule>
    <cfRule type="cellIs" dxfId="4" priority="8" operator="equal">
      <formula>"canceled"</formula>
    </cfRule>
  </conditionalFormatting>
  <conditionalFormatting sqref="A2188:A2193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 My Chart</vt:lpstr>
      <vt:lpstr>Category Pivot Table</vt:lpstr>
      <vt:lpstr>Category Stacked Column</vt:lpstr>
      <vt:lpstr>Year Pivot Chart</vt:lpstr>
      <vt:lpstr>Bonus</vt:lpstr>
      <vt:lpstr>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Duenas</cp:lastModifiedBy>
  <dcterms:created xsi:type="dcterms:W3CDTF">2017-04-20T15:17:24Z</dcterms:created>
  <dcterms:modified xsi:type="dcterms:W3CDTF">2019-06-10T23:19:05Z</dcterms:modified>
</cp:coreProperties>
</file>