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esusv/Dropbox/1 - DOCENCIA/0 - 2017 - AAAEE/2023-24/"/>
    </mc:Choice>
  </mc:AlternateContent>
  <xr:revisionPtr revIDLastSave="0" documentId="8_{22A3D8AD-E880-458B-A9CE-8C4687888551}" xr6:coauthVersionLast="47" xr6:coauthVersionMax="47" xr10:uidLastSave="{00000000-0000-0000-0000-000000000000}"/>
  <bookViews>
    <workbookView xWindow="0" yWindow="560" windowWidth="28800" windowHeight="15900" xr2:uid="{9E77D7C1-CA18-4740-B8A9-0AED30C9856C}"/>
  </bookViews>
  <sheets>
    <sheet name="ENTREGA 1" sheetId="7" r:id="rId1"/>
  </sheets>
  <calcPr calcId="191028"/>
  <pivotCaches>
    <pivotCache cacheId="390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7" l="1"/>
  <c r="F20" i="7"/>
  <c r="F19" i="7"/>
  <c r="F18" i="7"/>
  <c r="F17" i="7"/>
  <c r="F16" i="7"/>
  <c r="F15" i="7"/>
  <c r="E15" i="7"/>
  <c r="H32" i="7"/>
  <c r="H38" i="7"/>
  <c r="H37" i="7"/>
  <c r="H36" i="7"/>
  <c r="H35" i="7"/>
  <c r="H34" i="7"/>
  <c r="H33" i="7"/>
  <c r="H31" i="7"/>
  <c r="H30" i="7"/>
  <c r="H29" i="7"/>
  <c r="G37" i="7"/>
  <c r="G38" i="7"/>
  <c r="G36" i="7"/>
  <c r="G35" i="7"/>
  <c r="G34" i="7"/>
  <c r="G32" i="7"/>
  <c r="G33" i="7"/>
  <c r="G31" i="7"/>
  <c r="G30" i="7"/>
  <c r="G29" i="7"/>
  <c r="L33" i="7"/>
  <c r="L31" i="7"/>
  <c r="J10" i="7"/>
  <c r="H10" i="7"/>
  <c r="E16" i="7" s="1"/>
  <c r="H12" i="7"/>
  <c r="E17" i="7" l="1"/>
  <c r="E18" i="7" l="1"/>
  <c r="E19" i="7" l="1"/>
  <c r="E20" i="7" l="1"/>
  <c r="E21" i="7" l="1"/>
  <c r="E24" i="7" l="1"/>
</calcChain>
</file>

<file path=xl/sharedStrings.xml><?xml version="1.0" encoding="utf-8"?>
<sst xmlns="http://schemas.openxmlformats.org/spreadsheetml/2006/main" count="70" uniqueCount="56">
  <si>
    <t>(A)</t>
  </si>
  <si>
    <t>Una máquina de pago con monedas y billetes tiene que dar el cambio a los usuarios. Determina el número de monedas de cada tipo que</t>
  </si>
  <si>
    <t>tiene que devolver la máquina si el coste de la compra está en la casilla amarilla y la cantidad de dinero entregada en la casilla verde.</t>
  </si>
  <si>
    <t>Considerar solo monedas de euro de curso legal y que no se entrega mas del 50% del cost de lo que se compra.</t>
  </si>
  <si>
    <t>Coste de la compra:</t>
  </si>
  <si>
    <t>Dinero de vuelta:</t>
  </si>
  <si>
    <t>Condición 50%</t>
  </si>
  <si>
    <t>Total entregado:</t>
  </si>
  <si>
    <t>Mitad coste:</t>
  </si>
  <si>
    <t>Nºmonedas</t>
  </si>
  <si>
    <t>RESTO</t>
  </si>
  <si>
    <t>VALOR</t>
  </si>
  <si>
    <t>Monedas de 1 euro:</t>
  </si>
  <si>
    <t>Monedas de 50 céntimos:</t>
  </si>
  <si>
    <t>Monedas de 20 céntimos:</t>
  </si>
  <si>
    <t>Monedas de 10 céntimos:</t>
  </si>
  <si>
    <t>Monedas de 5 céntimos:</t>
  </si>
  <si>
    <t>Monedas de 2 céntimos:</t>
  </si>
  <si>
    <t>Monedas de 1 céntimo:</t>
  </si>
  <si>
    <t>SUMA TOTAL:</t>
  </si>
  <si>
    <t>DIAMETRO (Menor que/Mayor que)</t>
  </si>
  <si>
    <t>Altura (Menor que/Mayor que)</t>
  </si>
  <si>
    <t>Criterio Diámetro</t>
  </si>
  <si>
    <t>Criterio Altura</t>
  </si>
  <si>
    <t>15 &gt; D &gt; 25</t>
  </si>
  <si>
    <t>2 &gt; A &gt; 3</t>
  </si>
  <si>
    <t>(B)</t>
  </si>
  <si>
    <t>Fecha</t>
  </si>
  <si>
    <t>Tortilla</t>
  </si>
  <si>
    <t>Diámetro</t>
  </si>
  <si>
    <t>Altura</t>
  </si>
  <si>
    <t>Color</t>
  </si>
  <si>
    <t>Diámetro OK?</t>
  </si>
  <si>
    <t>Altura OK?</t>
  </si>
  <si>
    <t>Color OK?</t>
  </si>
  <si>
    <t>Escribir las fórmulas para responder a las siguientes preguntas:</t>
  </si>
  <si>
    <t>miel</t>
  </si>
  <si>
    <t>teja</t>
  </si>
  <si>
    <t>B.1)</t>
  </si>
  <si>
    <t>¿Cuántas tortillas se han hecho en esos días?</t>
  </si>
  <si>
    <t>Miel</t>
  </si>
  <si>
    <t>B.2)</t>
  </si>
  <si>
    <t>¿Cuántas tortillas han superado los controles de validación del Diametro y la Altura?</t>
  </si>
  <si>
    <t>tostada</t>
  </si>
  <si>
    <t>B.3)</t>
  </si>
  <si>
    <t>Genera una tabla dinámica donde se vean las tortillas según su color frente a su valor medio de Diámetro y Altura.</t>
  </si>
  <si>
    <t>B.4)</t>
  </si>
  <si>
    <t>En este ejemplo, los criterios de validación de Diámetro y Altura se refieren a valores fijos. ¿cómo se podría hacer para qué</t>
  </si>
  <si>
    <t>la fórmulas dependen de unos valores que podamos cambiar sin tener que modificar la fórmula? Es decir, parametriza las</t>
  </si>
  <si>
    <t>fórmulas actuales para el criterio de Diámetro y de Altura. Si quieres añade otras dos columnas para visualizar el resultado.</t>
  </si>
  <si>
    <t>Promedio de Diámetro</t>
  </si>
  <si>
    <t>Promedio de Altura</t>
  </si>
  <si>
    <t>B.5)</t>
  </si>
  <si>
    <t>Realiza lo que necesites para obtener un gráfico en el que se represente fecha (eje de las Xs),</t>
  </si>
  <si>
    <t>frente al de tamaño medio de diámetro y altura de tortilla para cada día (eje de las Ys).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</si>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</sst>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left"/>
    </xf>
    <xf numFmtId="44" fontId="0" fillId="2" borderId="0" xfId="1" applyFont="1" applyFill="1"/>
    <xf numFmtId="44" fontId="0" fillId="3" borderId="0" xfId="1" applyFont="1" applyFill="1"/>
    <xf numFmtId="1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4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pivotButton="1"/>
    <xf numFmtId="0" fontId="6" fillId="0" borderId="0" xfId="0" applyFont="1"/>
    <xf numFmtId="0" fontId="7" fillId="0" borderId="0" xfId="0" applyFont="1"/>
    <xf numFmtId="1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[Entrega 1 1.xlsx]ENTREGA 1!TablaDinámica1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Promedio diámetro y altura respecto fecha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'ENTREGA 1'!$G$41</c:f>
              <c:strCache>
                <c:ptCount val="1"/>
                <c:pt idx="0">
                  <c:v>Promedio de Diámetro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'ENTREGA 1'!$F$42:$F$45</c:f>
              <c:strCache>
                <c:ptCount val="3"/>
                <c:pt idx="0">
                  <c:v>05/01/2023</c:v>
                </c:pt>
                <c:pt idx="1">
                  <c:v>06/01/2023</c:v>
                </c:pt>
                <c:pt idx="2">
                  <c:v>07/01/2023</c:v>
                </c:pt>
              </c:strCache>
            </c:strRef>
          </c:cat>
          <c:val>
            <c:numRef>
              <c:f>'ENTREGA 1'!$G$42:$G$45</c:f>
              <c:numCache>
                <c:formatCode>General</c:formatCode>
                <c:ptCount val="3"/>
                <c:pt idx="0">
                  <c:v>22</c:v>
                </c:pt>
                <c:pt idx="1">
                  <c:v>17.666666666666668</c:v>
                </c:pt>
                <c:pt idx="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41-415A-939C-8E48AB567DE1}"/>
            </c:ext>
          </c:extLst>
        </c:ser>
        <c:ser>
          <c:idx val="1"/>
          <c:order val="1"/>
          <c:tx>
            <c:strRef>
              <c:f>'ENTREGA 1'!$H$41</c:f>
              <c:strCache>
                <c:ptCount val="1"/>
                <c:pt idx="0">
                  <c:v>Promedio de Altura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'ENTREGA 1'!$F$42:$F$45</c:f>
              <c:strCache>
                <c:ptCount val="3"/>
                <c:pt idx="0">
                  <c:v>05/01/2023</c:v>
                </c:pt>
                <c:pt idx="1">
                  <c:v>06/01/2023</c:v>
                </c:pt>
                <c:pt idx="2">
                  <c:v>07/01/2023</c:v>
                </c:pt>
              </c:strCache>
            </c:strRef>
          </c:cat>
          <c:val>
            <c:numRef>
              <c:f>'ENTREGA 1'!$H$42:$H$45</c:f>
              <c:numCache>
                <c:formatCode>General</c:formatCode>
                <c:ptCount val="3"/>
                <c:pt idx="0">
                  <c:v>2.2166666666666668</c:v>
                </c:pt>
                <c:pt idx="1">
                  <c:v>2.2999999999999998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41-415A-939C-8E48AB567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93192"/>
        <c:axId val="812153512"/>
      </c:lineChart>
      <c:catAx>
        <c:axId val="687893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153512"/>
        <c:crosses val="autoZero"/>
        <c:auto val="1"/>
        <c:lblAlgn val="ctr"/>
        <c:lblOffset val="100"/>
        <c:noMultiLvlLbl val="0"/>
      </c:catAx>
      <c:valAx>
        <c:axId val="812153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93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42</xdr:row>
      <xdr:rowOff>171450</xdr:rowOff>
    </xdr:from>
    <xdr:to>
      <xdr:col>16</xdr:col>
      <xdr:colOff>381000</xdr:colOff>
      <xdr:row>56</xdr:row>
      <xdr:rowOff>114300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90BFEDE-6F6E-4E46-CCAE-C3C33A9C2E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175.950336921298" createdVersion="8" refreshedVersion="8" minRefreshableVersion="3" recordCount="10" xr:uid="{61EAEA7B-DDBC-49E8-B54B-BB3047C060B7}">
  <cacheSource type="worksheet">
    <worksheetSource ref="B28:H38" sheet="ENTREGA 1"/>
  </cacheSource>
  <cacheFields count="7">
    <cacheField name="Fecha" numFmtId="14">
      <sharedItems containsSemiMixedTypes="0" containsNonDate="0" containsDate="1" containsString="0" minDate="2023-01-05T00:00:00" maxDate="2023-01-08T00:00:00" count="3">
        <d v="2023-01-05T00:00:00"/>
        <d v="2023-01-06T00:00:00"/>
        <d v="2023-01-07T00:00:00"/>
      </sharedItems>
    </cacheField>
    <cacheField name="Tortilla" numFmtId="0">
      <sharedItems containsSemiMixedTypes="0" containsString="0" containsNumber="1" containsInteger="1" minValue="1" maxValue="6"/>
    </cacheField>
    <cacheField name="Diámetro" numFmtId="0">
      <sharedItems containsSemiMixedTypes="0" containsString="0" containsNumber="1" containsInteger="1" minValue="11" maxValue="24" count="8">
        <n v="20"/>
        <n v="22"/>
        <n v="21"/>
        <n v="24"/>
        <n v="23"/>
        <n v="11"/>
        <n v="19"/>
        <n v="18"/>
      </sharedItems>
    </cacheField>
    <cacheField name="Altura" numFmtId="0">
      <sharedItems containsSemiMixedTypes="0" containsString="0" containsNumber="1" minValue="2" maxValue="2.5"/>
    </cacheField>
    <cacheField name="Color" numFmtId="0">
      <sharedItems count="3">
        <s v="miel"/>
        <s v="teja"/>
        <s v="tostada"/>
      </sharedItems>
    </cacheField>
    <cacheField name="Diámetro OK?" numFmtId="0">
      <sharedItems containsSemiMixedTypes="0" containsString="0" containsNumber="1" containsInteger="1" minValue="0" maxValue="1"/>
    </cacheField>
    <cacheField name="Altura OK?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 pivotCacheId="147818613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1"/>
    <x v="0"/>
    <n v="2.2000000000000002"/>
    <x v="0"/>
    <n v="1"/>
    <n v="1"/>
  </r>
  <r>
    <x v="0"/>
    <n v="2"/>
    <x v="1"/>
    <n v="2.4"/>
    <x v="1"/>
    <n v="1"/>
    <n v="1"/>
  </r>
  <r>
    <x v="0"/>
    <n v="3"/>
    <x v="2"/>
    <n v="2"/>
    <x v="0"/>
    <n v="1"/>
    <n v="0"/>
  </r>
  <r>
    <x v="0"/>
    <n v="4"/>
    <x v="1"/>
    <n v="2.5"/>
    <x v="0"/>
    <n v="1"/>
    <n v="1"/>
  </r>
  <r>
    <x v="0"/>
    <n v="5"/>
    <x v="3"/>
    <n v="2.2000000000000002"/>
    <x v="1"/>
    <n v="1"/>
    <n v="1"/>
  </r>
  <r>
    <x v="0"/>
    <n v="6"/>
    <x v="4"/>
    <n v="2"/>
    <x v="2"/>
    <n v="1"/>
    <n v="0"/>
  </r>
  <r>
    <x v="1"/>
    <n v="1"/>
    <x v="4"/>
    <n v="2.4"/>
    <x v="1"/>
    <n v="1"/>
    <n v="1"/>
  </r>
  <r>
    <x v="1"/>
    <n v="2"/>
    <x v="5"/>
    <n v="2.2000000000000002"/>
    <x v="2"/>
    <n v="0"/>
    <n v="1"/>
  </r>
  <r>
    <x v="1"/>
    <n v="3"/>
    <x v="6"/>
    <n v="2.2999999999999998"/>
    <x v="0"/>
    <n v="1"/>
    <n v="1"/>
  </r>
  <r>
    <x v="2"/>
    <n v="1"/>
    <x v="7"/>
    <n v="2"/>
    <x v="0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6AC696-CF86-48DA-9B7C-B826EDBB477B}" name="Tabla dinámica1" cacheId="390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5">
  <location ref="B41:D45" firstHeaderRow="0" firstDataRow="1" firstDataCol="1"/>
  <pivotFields count="7">
    <pivotField compact="0" numFmtId="14" outline="0" showAll="0">
      <items count="4">
        <item x="0"/>
        <item x="1"/>
        <item x="2"/>
        <item t="default"/>
      </items>
    </pivotField>
    <pivotField compact="0" outline="0" showAll="0"/>
    <pivotField dataField="1" compact="0" outline="0" showAll="0">
      <items count="9">
        <item x="5"/>
        <item x="7"/>
        <item x="6"/>
        <item x="0"/>
        <item x="2"/>
        <item x="1"/>
        <item x="4"/>
        <item x="3"/>
        <item t="default"/>
      </items>
    </pivotField>
    <pivotField dataField="1" compact="0" outline="0" showAll="0"/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Diámetro" fld="2" subtotal="average" baseField="0" baseItem="0"/>
    <dataField name="Promedio de Altura" fld="3" subtotal="average" baseField="0" baseItem="0"/>
  </dataField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661F2D-5A86-48D7-AB64-3DEE7DFE8DA8}" name="TablaDinámica1" cacheId="390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6">
  <location ref="F41:H45" firstHeaderRow="0" firstDataRow="1" firstDataCol="1"/>
  <pivotFields count="7">
    <pivotField axis="axisRow" compact="0" numFmtId="14" outline="0" showAll="0">
      <items count="4">
        <item x="0"/>
        <item x="1"/>
        <item x="2"/>
        <item t="default"/>
      </items>
    </pivotField>
    <pivotField compact="0" outline="0" showAll="0"/>
    <pivotField dataField="1" compact="0" outline="0" showAll="0">
      <items count="9">
        <item x="5"/>
        <item x="7"/>
        <item x="6"/>
        <item x="0"/>
        <item x="2"/>
        <item x="1"/>
        <item x="4"/>
        <item x="3"/>
        <item t="default"/>
      </items>
    </pivotField>
    <pivotField dataField="1"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Diámetro" fld="2" subtotal="average" baseField="0" baseItem="0"/>
    <dataField name="Promedio de Altura" fld="3" subtotal="average" baseField="0" baseItem="0"/>
  </dataField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1858-EB64-6B45-AD1F-7AE52FE5A0F2}">
  <dimension ref="A5:O45"/>
  <sheetViews>
    <sheetView tabSelected="1" workbookViewId="0">
      <selection activeCell="F22" sqref="F22"/>
    </sheetView>
  </sheetViews>
  <sheetFormatPr defaultColWidth="11" defaultRowHeight="15.95"/>
  <cols>
    <col min="2" max="2" width="11.875" bestFit="1" customWidth="1"/>
    <col min="3" max="3" width="20.125" bestFit="1" customWidth="1"/>
    <col min="4" max="4" width="17.5" customWidth="1"/>
    <col min="5" max="5" width="17.5" bestFit="1" customWidth="1"/>
    <col min="6" max="6" width="11.875" bestFit="1" customWidth="1"/>
    <col min="7" max="7" width="20.125" customWidth="1"/>
    <col min="8" max="8" width="17.5" customWidth="1"/>
    <col min="9" max="9" width="17.5" bestFit="1" customWidth="1"/>
    <col min="10" max="10" width="6.625" customWidth="1"/>
  </cols>
  <sheetData>
    <row r="5" spans="1:10">
      <c r="A5" s="5" t="s">
        <v>0</v>
      </c>
      <c r="B5" t="s">
        <v>1</v>
      </c>
    </row>
    <row r="6" spans="1:10">
      <c r="B6" t="s">
        <v>2</v>
      </c>
    </row>
    <row r="7" spans="1:10">
      <c r="B7" t="s">
        <v>3</v>
      </c>
    </row>
    <row r="10" spans="1:10" ht="15.75">
      <c r="C10" s="16" t="s">
        <v>4</v>
      </c>
      <c r="E10" s="9">
        <v>18.2</v>
      </c>
      <c r="G10" s="13" t="s">
        <v>5</v>
      </c>
      <c r="H10" s="15">
        <f>E12-E10</f>
        <v>3.1099999999999994</v>
      </c>
      <c r="I10" s="17" t="s">
        <v>6</v>
      </c>
      <c r="J10">
        <f>IF(H10&gt;H12,H12,H10)</f>
        <v>3.1099999999999994</v>
      </c>
    </row>
    <row r="12" spans="1:10" ht="15.75">
      <c r="C12" s="17" t="s">
        <v>7</v>
      </c>
      <c r="E12" s="10">
        <v>21.31</v>
      </c>
      <c r="G12" s="13" t="s">
        <v>8</v>
      </c>
      <c r="H12" s="15">
        <f>E10/2</f>
        <v>9.1</v>
      </c>
    </row>
    <row r="14" spans="1:10" ht="16.5">
      <c r="E14" s="14" t="s">
        <v>9</v>
      </c>
      <c r="F14" s="13" t="s">
        <v>10</v>
      </c>
      <c r="G14" s="13" t="s">
        <v>11</v>
      </c>
    </row>
    <row r="15" spans="1:10">
      <c r="C15" t="s">
        <v>12</v>
      </c>
      <c r="E15" s="11">
        <f>QUOTIENT(J10,G15)</f>
        <v>3</v>
      </c>
      <c r="F15" s="12">
        <f>ROUND(H10,2)-E15*G15</f>
        <v>0.10999999999999988</v>
      </c>
      <c r="G15" s="12">
        <v>1</v>
      </c>
      <c r="H15" s="11"/>
    </row>
    <row r="16" spans="1:10">
      <c r="C16" t="s">
        <v>13</v>
      </c>
      <c r="E16" s="11">
        <f>QUOTIENT(F15,G16)</f>
        <v>0</v>
      </c>
      <c r="F16" s="12">
        <f>ROUND(F15,2)-G16*E16</f>
        <v>0.11</v>
      </c>
      <c r="G16" s="12">
        <v>0.5</v>
      </c>
    </row>
    <row r="17" spans="1:15">
      <c r="C17" t="s">
        <v>14</v>
      </c>
      <c r="E17" s="11">
        <f>QUOTIENT(F16,G17)</f>
        <v>0</v>
      </c>
      <c r="F17" s="12">
        <f>ROUND(F16,2)-G17*E17</f>
        <v>0.11</v>
      </c>
      <c r="G17" s="12">
        <v>0.2</v>
      </c>
    </row>
    <row r="18" spans="1:15">
      <c r="C18" t="s">
        <v>15</v>
      </c>
      <c r="E18" s="11">
        <f>QUOTIENT(F17,G18)</f>
        <v>1</v>
      </c>
      <c r="F18" s="12">
        <f>ROUND(F17,2)-G18*E18</f>
        <v>9.999999999999995E-3</v>
      </c>
      <c r="G18" s="12">
        <v>0.1</v>
      </c>
    </row>
    <row r="19" spans="1:15">
      <c r="C19" t="s">
        <v>16</v>
      </c>
      <c r="E19" s="11">
        <f>QUOTIENT(F18,G19)</f>
        <v>0</v>
      </c>
      <c r="F19" s="12">
        <f>ROUND(F18,2)-G19*E19</f>
        <v>0.01</v>
      </c>
      <c r="G19" s="12">
        <v>0.05</v>
      </c>
    </row>
    <row r="20" spans="1:15">
      <c r="C20" s="4" t="s">
        <v>17</v>
      </c>
      <c r="E20" s="11">
        <f>QUOTIENT(F19,G20)</f>
        <v>0</v>
      </c>
      <c r="F20" s="12">
        <f>ROUND(F19,2)-G20*E20</f>
        <v>0.01</v>
      </c>
      <c r="G20" s="12">
        <v>0.02</v>
      </c>
    </row>
    <row r="21" spans="1:15">
      <c r="C21" t="s">
        <v>18</v>
      </c>
      <c r="E21" s="11">
        <f>F20/G21</f>
        <v>1</v>
      </c>
      <c r="F21" s="12">
        <f>ROUND(F20,2)-G21*E21</f>
        <v>0</v>
      </c>
      <c r="G21" s="12">
        <v>0.01</v>
      </c>
    </row>
    <row r="22" spans="1:15">
      <c r="E22" s="11"/>
      <c r="F22" s="11"/>
      <c r="G22" s="12"/>
    </row>
    <row r="23" spans="1:15">
      <c r="E23" s="11"/>
    </row>
    <row r="24" spans="1:15" ht="15.75">
      <c r="D24" s="17" t="s">
        <v>19</v>
      </c>
      <c r="E24" s="11">
        <f>SUM(E15:E22)</f>
        <v>5</v>
      </c>
    </row>
    <row r="25" spans="1:15" ht="15.75">
      <c r="J25" s="19" t="s">
        <v>20</v>
      </c>
      <c r="N25" s="20" t="s">
        <v>21</v>
      </c>
    </row>
    <row r="26" spans="1:15">
      <c r="G26" s="7" t="s">
        <v>22</v>
      </c>
      <c r="H26" s="7" t="s">
        <v>23</v>
      </c>
      <c r="J26">
        <v>25</v>
      </c>
      <c r="K26">
        <v>15</v>
      </c>
      <c r="N26">
        <v>3</v>
      </c>
      <c r="O26">
        <v>2</v>
      </c>
    </row>
    <row r="27" spans="1:15">
      <c r="B27" s="1"/>
      <c r="C27" s="1"/>
      <c r="D27" s="1"/>
      <c r="E27" s="1"/>
      <c r="F27" s="1"/>
      <c r="G27" s="6" t="s">
        <v>24</v>
      </c>
      <c r="H27" s="6" t="s">
        <v>25</v>
      </c>
      <c r="I27" s="1"/>
    </row>
    <row r="28" spans="1:15">
      <c r="A28" s="1" t="s">
        <v>26</v>
      </c>
      <c r="B28" s="2" t="s">
        <v>27</v>
      </c>
      <c r="C28" s="2" t="s">
        <v>28</v>
      </c>
      <c r="D28" s="2" t="s">
        <v>29</v>
      </c>
      <c r="E28" s="2" t="s">
        <v>30</v>
      </c>
      <c r="F28" s="2" t="s">
        <v>31</v>
      </c>
      <c r="G28" s="2" t="s">
        <v>32</v>
      </c>
      <c r="H28" s="2" t="s">
        <v>33</v>
      </c>
      <c r="I28" s="2" t="s">
        <v>34</v>
      </c>
      <c r="K28" s="8" t="s">
        <v>35</v>
      </c>
    </row>
    <row r="29" spans="1:15">
      <c r="B29" s="3">
        <v>44931</v>
      </c>
      <c r="C29" s="1">
        <v>1</v>
      </c>
      <c r="D29" s="1">
        <v>20</v>
      </c>
      <c r="E29" s="1">
        <v>2.2000000000000002</v>
      </c>
      <c r="F29" s="1" t="s">
        <v>36</v>
      </c>
      <c r="G29" s="1">
        <f>IF(AND(D29&gt;K26,D29&lt;J26),1,0)</f>
        <v>1</v>
      </c>
      <c r="H29" s="1">
        <f>IF(AND(E29&gt;O26,E29&lt;N26),1,0)</f>
        <v>1</v>
      </c>
      <c r="I29" s="1"/>
    </row>
    <row r="30" spans="1:15">
      <c r="B30" s="3">
        <v>44931</v>
      </c>
      <c r="C30" s="1">
        <v>2</v>
      </c>
      <c r="D30" s="1">
        <v>22</v>
      </c>
      <c r="E30" s="1">
        <v>2.4</v>
      </c>
      <c r="F30" s="1" t="s">
        <v>37</v>
      </c>
      <c r="G30" s="1">
        <f>IF(AND(D30&gt;K26,D30&lt;J26),1,0)</f>
        <v>1</v>
      </c>
      <c r="H30" s="1">
        <f>IF(AND(E30&gt;O26,E30&lt;N26),1,0)</f>
        <v>1</v>
      </c>
      <c r="I30" s="1"/>
      <c r="K30" t="s">
        <v>38</v>
      </c>
      <c r="L30" t="s">
        <v>39</v>
      </c>
    </row>
    <row r="31" spans="1:15">
      <c r="B31" s="3">
        <v>44931</v>
      </c>
      <c r="C31" s="1">
        <v>3</v>
      </c>
      <c r="D31" s="1">
        <v>21</v>
      </c>
      <c r="E31" s="1">
        <v>2</v>
      </c>
      <c r="F31" s="1" t="s">
        <v>36</v>
      </c>
      <c r="G31" s="1">
        <f>IF(AND(D31&gt;K26,D31&lt;J26),1,0)</f>
        <v>1</v>
      </c>
      <c r="H31" s="1">
        <f>IF(AND(E31&gt;O26,E31&lt;N26),1,0)</f>
        <v>0</v>
      </c>
      <c r="I31" s="1"/>
      <c r="L31">
        <f>SUM(C29:C38)</f>
        <v>28</v>
      </c>
    </row>
    <row r="32" spans="1:15">
      <c r="B32" s="3">
        <v>44931</v>
      </c>
      <c r="C32" s="1">
        <v>4</v>
      </c>
      <c r="D32" s="1">
        <v>22</v>
      </c>
      <c r="E32" s="1">
        <v>2.5</v>
      </c>
      <c r="F32" s="1" t="s">
        <v>40</v>
      </c>
      <c r="G32" s="1">
        <f>IF(AND(D32&gt;K26,D32&lt;J26),1,0)</f>
        <v>1</v>
      </c>
      <c r="H32" s="1">
        <f>IF(AND(E32&gt;O26,E32&lt;N26),1,0)</f>
        <v>1</v>
      </c>
      <c r="I32" s="1"/>
      <c r="K32" t="s">
        <v>41</v>
      </c>
      <c r="L32" t="s">
        <v>42</v>
      </c>
    </row>
    <row r="33" spans="2:12">
      <c r="B33" s="3">
        <v>44931</v>
      </c>
      <c r="C33" s="1">
        <v>5</v>
      </c>
      <c r="D33" s="1">
        <v>24</v>
      </c>
      <c r="E33" s="1">
        <v>2.2000000000000002</v>
      </c>
      <c r="F33" s="1" t="s">
        <v>37</v>
      </c>
      <c r="G33" s="1">
        <f>IF(AND(D33&gt;K26,D33&lt;J26),1,0)</f>
        <v>1</v>
      </c>
      <c r="H33" s="1">
        <f>IF(AND(E33&gt;O26,E33&lt;N26),1,0)</f>
        <v>1</v>
      </c>
      <c r="I33" s="1"/>
      <c r="L33">
        <f>SUMIFS(C29:C38,G29:G38,1,H29:H38,1)</f>
        <v>16</v>
      </c>
    </row>
    <row r="34" spans="2:12">
      <c r="B34" s="3">
        <v>44931</v>
      </c>
      <c r="C34" s="1">
        <v>6</v>
      </c>
      <c r="D34" s="1">
        <v>23</v>
      </c>
      <c r="E34" s="1">
        <v>2</v>
      </c>
      <c r="F34" s="1" t="s">
        <v>43</v>
      </c>
      <c r="G34" s="1">
        <f>IF(AND(D34&gt;K26,D34&lt;J26),1,0)</f>
        <v>1</v>
      </c>
      <c r="H34" s="1">
        <f>IF(AND(E34&gt;O26,E34&lt;N26),1,0)</f>
        <v>0</v>
      </c>
      <c r="I34" s="1"/>
    </row>
    <row r="35" spans="2:12">
      <c r="B35" s="3">
        <v>44932</v>
      </c>
      <c r="C35" s="1">
        <v>1</v>
      </c>
      <c r="D35" s="1">
        <v>23</v>
      </c>
      <c r="E35" s="1">
        <v>2.4</v>
      </c>
      <c r="F35" s="1" t="s">
        <v>37</v>
      </c>
      <c r="G35" s="1">
        <f>IF(AND(D35&gt;K26,D35&lt;J26),1,0)</f>
        <v>1</v>
      </c>
      <c r="H35" s="1">
        <f>IF(AND(E35&gt;O26,E35&lt;N26),1,0)</f>
        <v>1</v>
      </c>
      <c r="I35" s="1"/>
      <c r="K35" t="s">
        <v>44</v>
      </c>
      <c r="L35" t="s">
        <v>45</v>
      </c>
    </row>
    <row r="36" spans="2:12">
      <c r="B36" s="3">
        <v>44932</v>
      </c>
      <c r="C36" s="1">
        <v>2</v>
      </c>
      <c r="D36" s="1">
        <v>11</v>
      </c>
      <c r="E36" s="1">
        <v>2.2000000000000002</v>
      </c>
      <c r="F36" s="1" t="s">
        <v>43</v>
      </c>
      <c r="G36" s="1">
        <f>IF(AND(D36&gt;K26,D36&lt;J26),1,0)</f>
        <v>0</v>
      </c>
      <c r="H36" s="1">
        <f>IF(AND(E36&gt;O26,E36&lt;N26),1,0)</f>
        <v>1</v>
      </c>
      <c r="I36" s="1"/>
    </row>
    <row r="37" spans="2:12">
      <c r="B37" s="3">
        <v>44932</v>
      </c>
      <c r="C37" s="1">
        <v>3</v>
      </c>
      <c r="D37" s="1">
        <v>19</v>
      </c>
      <c r="E37" s="1">
        <v>2.2999999999999998</v>
      </c>
      <c r="F37" s="1" t="s">
        <v>36</v>
      </c>
      <c r="G37" s="1">
        <f>IF(AND(D37&gt;K26,D37&lt;J26),1,0)</f>
        <v>1</v>
      </c>
      <c r="H37" s="1">
        <f>IF(AND(E37&gt;O26,E37&lt;N26),1,0)</f>
        <v>1</v>
      </c>
      <c r="I37" s="1"/>
      <c r="K37" t="s">
        <v>46</v>
      </c>
      <c r="L37" t="s">
        <v>47</v>
      </c>
    </row>
    <row r="38" spans="2:12">
      <c r="B38" s="3">
        <v>44933</v>
      </c>
      <c r="C38" s="1">
        <v>1</v>
      </c>
      <c r="D38" s="1">
        <v>18</v>
      </c>
      <c r="E38" s="1">
        <v>2</v>
      </c>
      <c r="F38" s="1" t="s">
        <v>36</v>
      </c>
      <c r="G38" s="1">
        <f>IF(AND(D38&gt;K26,D38&lt;J26),1,0)</f>
        <v>1</v>
      </c>
      <c r="H38" s="1">
        <f>IF(AND(E38&gt;O26,E38&lt;N26),1,0)</f>
        <v>0</v>
      </c>
      <c r="I38" s="1"/>
      <c r="L38" t="s">
        <v>48</v>
      </c>
    </row>
    <row r="39" spans="2:12">
      <c r="L39" t="s">
        <v>49</v>
      </c>
    </row>
    <row r="41" spans="2:12">
      <c r="B41" s="18" t="s">
        <v>31</v>
      </c>
      <c r="C41" t="s">
        <v>50</v>
      </c>
      <c r="D41" t="s">
        <v>51</v>
      </c>
      <c r="F41" s="18" t="s">
        <v>27</v>
      </c>
      <c r="G41" t="s">
        <v>50</v>
      </c>
      <c r="H41" t="s">
        <v>51</v>
      </c>
      <c r="K41" t="s">
        <v>52</v>
      </c>
      <c r="L41" t="s">
        <v>53</v>
      </c>
    </row>
    <row r="42" spans="2:12">
      <c r="B42" t="s">
        <v>36</v>
      </c>
      <c r="C42">
        <v>20</v>
      </c>
      <c r="D42">
        <v>2.2000000000000002</v>
      </c>
      <c r="F42" s="21">
        <v>44931</v>
      </c>
      <c r="G42">
        <v>22</v>
      </c>
      <c r="H42">
        <v>2.2166666666666668</v>
      </c>
      <c r="L42" t="s">
        <v>54</v>
      </c>
    </row>
    <row r="43" spans="2:12">
      <c r="B43" t="s">
        <v>37</v>
      </c>
      <c r="C43">
        <v>23</v>
      </c>
      <c r="D43">
        <v>2.3333333333333335</v>
      </c>
      <c r="F43" s="21">
        <v>44932</v>
      </c>
      <c r="G43">
        <v>17.666666666666668</v>
      </c>
      <c r="H43">
        <v>2.2999999999999998</v>
      </c>
    </row>
    <row r="44" spans="2:12">
      <c r="B44" t="s">
        <v>43</v>
      </c>
      <c r="C44">
        <v>17</v>
      </c>
      <c r="D44">
        <v>2.1</v>
      </c>
      <c r="F44" s="21">
        <v>44933</v>
      </c>
      <c r="G44">
        <v>18</v>
      </c>
      <c r="H44">
        <v>2</v>
      </c>
    </row>
    <row r="45" spans="2:12">
      <c r="B45" t="s">
        <v>55</v>
      </c>
      <c r="C45">
        <v>20.3</v>
      </c>
      <c r="D45">
        <v>2.2199999999999998</v>
      </c>
      <c r="F45" s="21" t="s">
        <v>55</v>
      </c>
      <c r="G45">
        <v>20.3</v>
      </c>
      <c r="H45">
        <v>2.2200000000000002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2021-08-19T20:05:41Z</dcterms:created>
  <dcterms:modified xsi:type="dcterms:W3CDTF">2023-09-07T17:16:24Z</dcterms:modified>
  <cp:category/>
  <cp:contentStatus/>
</cp:coreProperties>
</file>