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7.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8.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9.xml" ContentType="application/vnd.openxmlformats-officedocument.drawing+xml"/>
  <Override PartName="/xl/comments5.xml" ContentType="application/vnd.openxmlformats-officedocument.spreadsheetml.comments+xml"/>
  <Override PartName="/xl/threadedComments/threadedComment5.xml" ContentType="application/vnd.ms-excel.threadedcomments+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0.xml" ContentType="application/vnd.openxmlformats-officedocument.drawing+xml"/>
  <Override PartName="/xl/comments6.xml" ContentType="application/vnd.openxmlformats-officedocument.spreadsheetml.comments+xml"/>
  <Override PartName="/xl/threadedComments/threadedComment6.xml" ContentType="application/vnd.ms-excel.threadedcomments+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1.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14" codeName="{1976965A-4D05-D629-99FE-D24ACEFE15D7}"/>
  <workbookPr codeName="EstaPastaDeTrabalho" defaultThemeVersion="166925"/>
  <mc:AlternateContent xmlns:mc="http://schemas.openxmlformats.org/markup-compatibility/2006">
    <mc:Choice Requires="x15">
      <x15ac:absPath xmlns:x15ac="http://schemas.microsoft.com/office/spreadsheetml/2010/11/ac" url="C:\Users\Eduardo\Google Drive\Meus Projetos\xlDESSAZ\"/>
    </mc:Choice>
  </mc:AlternateContent>
  <xr:revisionPtr revIDLastSave="0" documentId="13_ncr:1_{F34E00EF-7505-4EDC-94A9-C6CCBC0CD804}" xr6:coauthVersionLast="47" xr6:coauthVersionMax="47" xr10:uidLastSave="{00000000-0000-0000-0000-000000000000}"/>
  <bookViews>
    <workbookView xWindow="-28920" yWindow="-120" windowWidth="29040" windowHeight="15840" xr2:uid="{F29B9D70-8009-4EED-BCE5-54F79349A668}"/>
  </bookViews>
  <sheets>
    <sheet name="General" sheetId="7" r:id="rId1"/>
    <sheet name="Installation" sheetId="10" r:id="rId2"/>
    <sheet name="Step-by-Step" sheetId="3" r:id="rId3"/>
    <sheet name="Quarterly - GDP" sheetId="1" r:id="rId4"/>
    <sheet name="Monthly - IBC-Br" sheetId="5" r:id="rId5"/>
    <sheet name="Monthly - Ind Prod" sheetId="6" r:id="rId6"/>
    <sheet name="Appending Forecasts" sheetId="8" r:id="rId7"/>
    <sheet name="Mult series same spec" sheetId="4" r:id="rId8"/>
    <sheet name="Mult series mult spec" sheetId="9" r:id="rId9"/>
    <sheet name="Decomp" sheetId="11" r:id="rId10"/>
    <sheet name="Spans" sheetId="12" r:id="rId11"/>
    <sheet name="Forecasts" sheetId="13" r:id="rId12"/>
    <sheet name="Specs" sheetId="2" r:id="rId13"/>
  </sheets>
  <functionGroups builtInGroupCount="19"/>
  <externalReferences>
    <externalReference r:id="rId14"/>
  </externalReferences>
  <definedNames>
    <definedName name="_xlpm.x" hidden="1" xlm="1">#NAME?</definedName>
    <definedName name="Holidays">[1]Holidays!$A$2:$A$937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8" i="12" l="1"/>
  <c r="B2" i="13"/>
  <c r="N247" i="12"/>
  <c r="M247" i="12"/>
  <c r="N246" i="12"/>
  <c r="M246" i="12"/>
  <c r="N245" i="12"/>
  <c r="M245" i="12"/>
  <c r="N244" i="12"/>
  <c r="M244" i="12"/>
  <c r="N243" i="12"/>
  <c r="M243" i="12"/>
  <c r="N242" i="12"/>
  <c r="M242" i="12"/>
  <c r="N241" i="12"/>
  <c r="M241" i="12"/>
  <c r="N240" i="12"/>
  <c r="M240" i="12"/>
  <c r="N239" i="12"/>
  <c r="M239" i="12"/>
  <c r="N238" i="12"/>
  <c r="M238" i="12"/>
  <c r="N237" i="12"/>
  <c r="M237" i="12"/>
  <c r="N236" i="12"/>
  <c r="M236" i="12"/>
  <c r="N235" i="12"/>
  <c r="M235" i="12"/>
  <c r="N234" i="12"/>
  <c r="M234" i="12"/>
  <c r="N233" i="12"/>
  <c r="M233" i="12"/>
  <c r="N232" i="12"/>
  <c r="M232" i="12"/>
  <c r="N231" i="12"/>
  <c r="M231" i="12"/>
  <c r="N230" i="12"/>
  <c r="M230" i="12"/>
  <c r="N229" i="12"/>
  <c r="M229" i="12"/>
  <c r="N228" i="12"/>
  <c r="M228" i="12"/>
  <c r="N227" i="12"/>
  <c r="M227" i="12"/>
  <c r="N226" i="12"/>
  <c r="M226" i="12"/>
  <c r="N225" i="12"/>
  <c r="M225" i="12"/>
  <c r="N224" i="12"/>
  <c r="M224" i="12"/>
  <c r="N223" i="12"/>
  <c r="M223" i="12"/>
  <c r="N222" i="12"/>
  <c r="M222" i="12"/>
  <c r="N221" i="12"/>
  <c r="M221" i="12"/>
  <c r="N220" i="12"/>
  <c r="M220" i="12"/>
  <c r="N219" i="12"/>
  <c r="M219" i="12"/>
  <c r="N218" i="12"/>
  <c r="M218" i="12"/>
  <c r="N217" i="12"/>
  <c r="M217" i="12"/>
  <c r="N216" i="12"/>
  <c r="M216" i="12"/>
  <c r="N215" i="12"/>
  <c r="M215" i="12"/>
  <c r="N214" i="12"/>
  <c r="M214" i="12"/>
  <c r="N213" i="12"/>
  <c r="M213" i="12"/>
  <c r="N212" i="12"/>
  <c r="M212" i="12"/>
  <c r="N211" i="12"/>
  <c r="M211" i="12"/>
  <c r="N210" i="12"/>
  <c r="M210" i="12"/>
  <c r="N209" i="12"/>
  <c r="M209" i="12"/>
  <c r="N208" i="12"/>
  <c r="M208" i="12"/>
  <c r="N207" i="12"/>
  <c r="M207" i="12"/>
  <c r="N206" i="12"/>
  <c r="M206" i="12"/>
  <c r="N205" i="12"/>
  <c r="M205" i="12"/>
  <c r="N204" i="12"/>
  <c r="M204" i="12"/>
  <c r="N203" i="12"/>
  <c r="M203" i="12"/>
  <c r="N202" i="12"/>
  <c r="M202" i="12"/>
  <c r="N201" i="12"/>
  <c r="M201" i="12"/>
  <c r="N200" i="12"/>
  <c r="M200" i="12"/>
  <c r="N199" i="12"/>
  <c r="M199" i="12"/>
  <c r="N198" i="12"/>
  <c r="M198" i="12"/>
  <c r="N197" i="12"/>
  <c r="M197" i="12"/>
  <c r="N196" i="12"/>
  <c r="M196" i="12"/>
  <c r="N195" i="12"/>
  <c r="M195" i="12"/>
  <c r="N194" i="12"/>
  <c r="M194" i="12"/>
  <c r="N193" i="12"/>
  <c r="M193" i="12"/>
  <c r="N192" i="12"/>
  <c r="M192" i="12"/>
  <c r="N191" i="12"/>
  <c r="M191" i="12"/>
  <c r="N190" i="12"/>
  <c r="M190" i="12"/>
  <c r="N189" i="12"/>
  <c r="M189" i="12"/>
  <c r="N188" i="12"/>
  <c r="M188" i="12"/>
  <c r="N187" i="12"/>
  <c r="M187" i="12"/>
  <c r="N186" i="12"/>
  <c r="M186" i="12"/>
  <c r="N185" i="12"/>
  <c r="M185" i="12"/>
  <c r="N184" i="12"/>
  <c r="M184" i="12"/>
  <c r="N183" i="12"/>
  <c r="M183" i="12"/>
  <c r="N182" i="12"/>
  <c r="M182" i="12"/>
  <c r="N181" i="12"/>
  <c r="M181" i="12"/>
  <c r="N180" i="12"/>
  <c r="M180" i="12"/>
  <c r="N179" i="12"/>
  <c r="M179" i="12"/>
  <c r="N178" i="12"/>
  <c r="M178" i="12"/>
  <c r="N177" i="12"/>
  <c r="M177" i="12"/>
  <c r="N176" i="12"/>
  <c r="M176" i="12"/>
  <c r="N175" i="12"/>
  <c r="M175" i="12"/>
  <c r="N174" i="12"/>
  <c r="M174" i="12"/>
  <c r="N173" i="12"/>
  <c r="M173" i="12"/>
  <c r="N172" i="12"/>
  <c r="M172" i="12"/>
  <c r="N171" i="12"/>
  <c r="M171" i="12"/>
  <c r="N170" i="12"/>
  <c r="M170" i="12"/>
  <c r="N169" i="12"/>
  <c r="M169" i="12"/>
  <c r="N168" i="12"/>
  <c r="M168" i="12"/>
  <c r="N167" i="12"/>
  <c r="M167" i="12"/>
  <c r="N166" i="12"/>
  <c r="M166" i="12"/>
  <c r="N165" i="12"/>
  <c r="M165" i="12"/>
  <c r="N164" i="12"/>
  <c r="M164" i="12"/>
  <c r="N163" i="12"/>
  <c r="M163" i="12"/>
  <c r="N162" i="12"/>
  <c r="M162" i="12"/>
  <c r="N161" i="12"/>
  <c r="M161" i="12"/>
  <c r="N160" i="12"/>
  <c r="M160" i="12"/>
  <c r="N159" i="12"/>
  <c r="M159" i="12"/>
  <c r="N158" i="12"/>
  <c r="M158" i="12"/>
  <c r="N157" i="12"/>
  <c r="M157" i="12"/>
  <c r="N156" i="12"/>
  <c r="M156" i="12"/>
  <c r="N155" i="12"/>
  <c r="M155" i="12"/>
  <c r="N154" i="12"/>
  <c r="M154" i="12"/>
  <c r="N153" i="12"/>
  <c r="M153" i="12"/>
  <c r="N152" i="12"/>
  <c r="M152" i="12"/>
  <c r="N151" i="12"/>
  <c r="M151" i="12"/>
  <c r="N150" i="12"/>
  <c r="M150" i="12"/>
  <c r="N149" i="12"/>
  <c r="M149" i="12"/>
  <c r="N148" i="12"/>
  <c r="M148" i="12"/>
  <c r="N147" i="12"/>
  <c r="M147" i="12"/>
  <c r="N146" i="12"/>
  <c r="M146" i="12"/>
  <c r="N145" i="12"/>
  <c r="M145" i="12"/>
  <c r="N144" i="12"/>
  <c r="M144" i="12"/>
  <c r="N143" i="12"/>
  <c r="M143" i="12"/>
  <c r="N142" i="12"/>
  <c r="M142" i="12"/>
  <c r="N141" i="12"/>
  <c r="M141" i="12"/>
  <c r="N140" i="12"/>
  <c r="M140" i="12"/>
  <c r="N139" i="12"/>
  <c r="M139" i="12"/>
  <c r="N138" i="12"/>
  <c r="M138" i="12"/>
  <c r="N137" i="12"/>
  <c r="M137" i="12"/>
  <c r="N136" i="12"/>
  <c r="M136" i="12"/>
  <c r="N135" i="12"/>
  <c r="M135" i="12"/>
  <c r="N134" i="12"/>
  <c r="M134" i="12"/>
  <c r="N133" i="12"/>
  <c r="M133" i="12"/>
  <c r="N132" i="12"/>
  <c r="M132" i="12"/>
  <c r="N131" i="12"/>
  <c r="M131" i="12"/>
  <c r="N130" i="12"/>
  <c r="M130" i="12"/>
  <c r="N129" i="12"/>
  <c r="M129" i="12"/>
  <c r="N128" i="12"/>
  <c r="M128" i="12"/>
  <c r="N127" i="12"/>
  <c r="M127" i="12"/>
  <c r="N126" i="12"/>
  <c r="M126" i="12"/>
  <c r="N125" i="12"/>
  <c r="M125" i="12"/>
  <c r="N124" i="12"/>
  <c r="M124" i="12"/>
  <c r="N123" i="12"/>
  <c r="M123" i="12"/>
  <c r="N122" i="12"/>
  <c r="M122" i="12"/>
  <c r="N121" i="12"/>
  <c r="M121" i="12"/>
  <c r="N120" i="12"/>
  <c r="M120" i="12"/>
  <c r="N119" i="12"/>
  <c r="M119" i="12"/>
  <c r="N118" i="12"/>
  <c r="M118" i="12"/>
  <c r="N117" i="12"/>
  <c r="M117" i="12"/>
  <c r="N116" i="12"/>
  <c r="M116" i="12"/>
  <c r="N115" i="12"/>
  <c r="M115" i="12"/>
  <c r="N114" i="12"/>
  <c r="M114" i="12"/>
  <c r="N113" i="12"/>
  <c r="M113" i="12"/>
  <c r="N112" i="12"/>
  <c r="M112" i="12"/>
  <c r="N111" i="12"/>
  <c r="M111" i="12"/>
  <c r="N110" i="12"/>
  <c r="M110" i="12"/>
  <c r="N109" i="12"/>
  <c r="M109" i="12"/>
  <c r="N108" i="12"/>
  <c r="M108" i="12"/>
  <c r="N107" i="12"/>
  <c r="M107" i="12"/>
  <c r="N106" i="12"/>
  <c r="M106" i="12"/>
  <c r="N105" i="12"/>
  <c r="M105" i="12"/>
  <c r="N104" i="12"/>
  <c r="M104" i="12"/>
  <c r="N103" i="12"/>
  <c r="M103" i="12"/>
  <c r="N102" i="12"/>
  <c r="M102" i="12"/>
  <c r="N101" i="12"/>
  <c r="M101" i="12"/>
  <c r="N100" i="12"/>
  <c r="M100" i="12"/>
  <c r="N99" i="12"/>
  <c r="M99" i="12"/>
  <c r="N98" i="12"/>
  <c r="M98" i="12"/>
  <c r="N97" i="12"/>
  <c r="M97" i="12"/>
  <c r="N96" i="12"/>
  <c r="M96" i="12"/>
  <c r="N95" i="12"/>
  <c r="M95" i="12"/>
  <c r="N94" i="12"/>
  <c r="M94" i="12"/>
  <c r="N93" i="12"/>
  <c r="M93" i="12"/>
  <c r="N92" i="12"/>
  <c r="M92" i="12"/>
  <c r="N91" i="12"/>
  <c r="M91" i="12"/>
  <c r="N90" i="12"/>
  <c r="M90" i="12"/>
  <c r="N89" i="12"/>
  <c r="M89" i="12"/>
  <c r="N88" i="12"/>
  <c r="M88" i="12"/>
  <c r="N87" i="12"/>
  <c r="M87" i="12"/>
  <c r="N86" i="12"/>
  <c r="M86" i="12"/>
  <c r="N85" i="12"/>
  <c r="M85" i="12"/>
  <c r="N84" i="12"/>
  <c r="M84" i="12"/>
  <c r="N83" i="12"/>
  <c r="M83" i="12"/>
  <c r="N82" i="12"/>
  <c r="M82" i="12"/>
  <c r="N81" i="12"/>
  <c r="M81" i="12"/>
  <c r="N80" i="12"/>
  <c r="M80" i="12"/>
  <c r="N79" i="12"/>
  <c r="M79" i="12"/>
  <c r="N78" i="12"/>
  <c r="M78" i="12"/>
  <c r="N77" i="12"/>
  <c r="M77" i="12"/>
  <c r="N76" i="12"/>
  <c r="M76" i="12"/>
  <c r="N75" i="12"/>
  <c r="M75" i="12"/>
  <c r="N74" i="12"/>
  <c r="M74" i="12"/>
  <c r="N73" i="12"/>
  <c r="M73" i="12"/>
  <c r="N72" i="12"/>
  <c r="M72" i="12"/>
  <c r="N71" i="12"/>
  <c r="M71" i="12"/>
  <c r="N70" i="12"/>
  <c r="M70" i="12"/>
  <c r="N69" i="12"/>
  <c r="M69" i="12"/>
  <c r="N68" i="12"/>
  <c r="M68" i="12"/>
  <c r="N67" i="12"/>
  <c r="M67" i="12"/>
  <c r="N66" i="12"/>
  <c r="M66" i="12"/>
  <c r="N65" i="12"/>
  <c r="M65" i="12"/>
  <c r="N64" i="12"/>
  <c r="M64" i="12"/>
  <c r="N63" i="12"/>
  <c r="M63" i="12"/>
  <c r="N62" i="12"/>
  <c r="M62" i="12"/>
  <c r="N61" i="12"/>
  <c r="M61" i="12"/>
  <c r="N60" i="12"/>
  <c r="M60" i="12"/>
  <c r="N59" i="12"/>
  <c r="M59" i="12"/>
  <c r="N58" i="12"/>
  <c r="M58" i="12"/>
  <c r="N57" i="12"/>
  <c r="M57" i="12"/>
  <c r="N56" i="12"/>
  <c r="M56" i="12"/>
  <c r="N55" i="12"/>
  <c r="M55" i="12"/>
  <c r="N54" i="12"/>
  <c r="M54" i="12"/>
  <c r="N53" i="12"/>
  <c r="M53" i="12"/>
  <c r="N52" i="12"/>
  <c r="M52" i="12"/>
  <c r="N51" i="12"/>
  <c r="M51" i="12"/>
  <c r="N50" i="12"/>
  <c r="M50" i="12"/>
  <c r="N49" i="12"/>
  <c r="M49" i="12"/>
  <c r="N48" i="12"/>
  <c r="M48" i="12"/>
  <c r="N47" i="12"/>
  <c r="M47" i="12"/>
  <c r="N46" i="12"/>
  <c r="M46" i="12"/>
  <c r="N45" i="12"/>
  <c r="M45" i="12"/>
  <c r="N44" i="12"/>
  <c r="M44" i="12"/>
  <c r="N43" i="12"/>
  <c r="M43" i="12"/>
  <c r="N42" i="12"/>
  <c r="M42" i="12"/>
  <c r="N41" i="12"/>
  <c r="M41" i="12"/>
  <c r="N40" i="12"/>
  <c r="M40" i="12"/>
  <c r="N39" i="12"/>
  <c r="M39" i="12"/>
  <c r="N38" i="12"/>
  <c r="M38" i="12"/>
  <c r="N37" i="12"/>
  <c r="M37" i="12"/>
  <c r="N36" i="12"/>
  <c r="M36" i="12"/>
  <c r="N35" i="12"/>
  <c r="M35" i="12"/>
  <c r="N34" i="12"/>
  <c r="M34" i="12"/>
  <c r="N33" i="12"/>
  <c r="M33" i="12"/>
  <c r="N32" i="12"/>
  <c r="M32" i="12"/>
  <c r="N31" i="12"/>
  <c r="M31" i="12"/>
  <c r="N30" i="12"/>
  <c r="M30" i="12"/>
  <c r="N29" i="12"/>
  <c r="M29" i="12"/>
  <c r="N28" i="12"/>
  <c r="M28" i="12"/>
  <c r="N27" i="12"/>
  <c r="M27" i="12"/>
  <c r="N26" i="12"/>
  <c r="M26" i="12"/>
  <c r="N25" i="12"/>
  <c r="M25" i="12"/>
  <c r="N24" i="12"/>
  <c r="M24" i="12"/>
  <c r="N23" i="12"/>
  <c r="M23" i="12"/>
  <c r="N22" i="12"/>
  <c r="M22" i="12"/>
  <c r="N21" i="12"/>
  <c r="M21" i="12"/>
  <c r="N20" i="12"/>
  <c r="M20" i="12"/>
  <c r="N19" i="12"/>
  <c r="M19" i="12"/>
  <c r="N18" i="12"/>
  <c r="M18" i="12"/>
  <c r="N17" i="12"/>
  <c r="M17" i="12"/>
  <c r="N16" i="12"/>
  <c r="M16" i="12"/>
  <c r="N15" i="12"/>
  <c r="M15" i="12"/>
  <c r="N14" i="12"/>
  <c r="M14" i="12"/>
  <c r="N13" i="12"/>
  <c r="M13" i="12"/>
  <c r="N12" i="12"/>
  <c r="M12" i="12"/>
  <c r="N11" i="12"/>
  <c r="M11" i="12"/>
  <c r="N10" i="12"/>
  <c r="M10" i="12"/>
  <c r="N9" i="12"/>
  <c r="M9" i="12"/>
  <c r="N8" i="12"/>
  <c r="M8" i="12"/>
  <c r="B2" i="12"/>
  <c r="N242" i="11"/>
  <c r="M242" i="11"/>
  <c r="N241" i="11"/>
  <c r="M241" i="11"/>
  <c r="N240" i="11"/>
  <c r="M240" i="11"/>
  <c r="N239" i="11"/>
  <c r="M239" i="11"/>
  <c r="N238" i="11"/>
  <c r="M238" i="11"/>
  <c r="N237" i="11"/>
  <c r="M237" i="11"/>
  <c r="N236" i="11"/>
  <c r="M236" i="11"/>
  <c r="N235" i="11"/>
  <c r="M235" i="11"/>
  <c r="N234" i="11"/>
  <c r="M234" i="11"/>
  <c r="N233" i="11"/>
  <c r="M233" i="11"/>
  <c r="N232" i="11"/>
  <c r="M232" i="11"/>
  <c r="N231" i="11"/>
  <c r="M231" i="11"/>
  <c r="N230" i="11"/>
  <c r="M230" i="11"/>
  <c r="N229" i="11"/>
  <c r="M229" i="11"/>
  <c r="N228" i="11"/>
  <c r="M228" i="11"/>
  <c r="N227" i="11"/>
  <c r="M227" i="11"/>
  <c r="N226" i="11"/>
  <c r="M226" i="11"/>
  <c r="N225" i="11"/>
  <c r="M225" i="11"/>
  <c r="N224" i="11"/>
  <c r="M224" i="11"/>
  <c r="N223" i="11"/>
  <c r="M223" i="11"/>
  <c r="N222" i="11"/>
  <c r="M222" i="11"/>
  <c r="N221" i="11"/>
  <c r="M221" i="11"/>
  <c r="N220" i="11"/>
  <c r="M220" i="11"/>
  <c r="N219" i="11"/>
  <c r="M219" i="11"/>
  <c r="N218" i="11"/>
  <c r="M218" i="11"/>
  <c r="N217" i="11"/>
  <c r="M217" i="11"/>
  <c r="N216" i="11"/>
  <c r="M216" i="11"/>
  <c r="N215" i="11"/>
  <c r="M215" i="11"/>
  <c r="N214" i="11"/>
  <c r="M214" i="11"/>
  <c r="N213" i="11"/>
  <c r="M213" i="11"/>
  <c r="N212" i="11"/>
  <c r="M212" i="11"/>
  <c r="N211" i="11"/>
  <c r="M211" i="11"/>
  <c r="N210" i="11"/>
  <c r="M210" i="11"/>
  <c r="N209" i="11"/>
  <c r="M209" i="11"/>
  <c r="N208" i="11"/>
  <c r="M208" i="11"/>
  <c r="N207" i="11"/>
  <c r="M207" i="11"/>
  <c r="N206" i="11"/>
  <c r="M206" i="11"/>
  <c r="N205" i="11"/>
  <c r="M205" i="11"/>
  <c r="N204" i="11"/>
  <c r="M204" i="11"/>
  <c r="N203" i="11"/>
  <c r="M203" i="11"/>
  <c r="N202" i="11"/>
  <c r="M202" i="11"/>
  <c r="N201" i="11"/>
  <c r="M201" i="11"/>
  <c r="N200" i="11"/>
  <c r="M200" i="11"/>
  <c r="N199" i="11"/>
  <c r="M199" i="11"/>
  <c r="N198" i="11"/>
  <c r="M198" i="11"/>
  <c r="N197" i="11"/>
  <c r="M197" i="11"/>
  <c r="N196" i="11"/>
  <c r="M196" i="11"/>
  <c r="N195" i="11"/>
  <c r="M195" i="11"/>
  <c r="N194" i="11"/>
  <c r="M194" i="11"/>
  <c r="N193" i="11"/>
  <c r="M193" i="11"/>
  <c r="N192" i="11"/>
  <c r="M192" i="11"/>
  <c r="N191" i="11"/>
  <c r="M191" i="11"/>
  <c r="N190" i="11"/>
  <c r="M190" i="11"/>
  <c r="N189" i="11"/>
  <c r="M189" i="11"/>
  <c r="N188" i="11"/>
  <c r="M188" i="11"/>
  <c r="N187" i="11"/>
  <c r="M187" i="11"/>
  <c r="N186" i="11"/>
  <c r="M186" i="11"/>
  <c r="N185" i="11"/>
  <c r="M185" i="11"/>
  <c r="N184" i="11"/>
  <c r="M184" i="11"/>
  <c r="N183" i="11"/>
  <c r="M183" i="11"/>
  <c r="N182" i="11"/>
  <c r="M182" i="11"/>
  <c r="N181" i="11"/>
  <c r="M181" i="11"/>
  <c r="N180" i="11"/>
  <c r="M180" i="11"/>
  <c r="N179" i="11"/>
  <c r="M179" i="11"/>
  <c r="N178" i="11"/>
  <c r="M178" i="11"/>
  <c r="N177" i="11"/>
  <c r="M177" i="11"/>
  <c r="N176" i="11"/>
  <c r="M176" i="11"/>
  <c r="N175" i="11"/>
  <c r="M175" i="11"/>
  <c r="N174" i="11"/>
  <c r="M174" i="11"/>
  <c r="N173" i="11"/>
  <c r="M173" i="11"/>
  <c r="N172" i="11"/>
  <c r="M172" i="11"/>
  <c r="N171" i="11"/>
  <c r="M171" i="11"/>
  <c r="N170" i="11"/>
  <c r="M170" i="11"/>
  <c r="N169" i="11"/>
  <c r="M169" i="11"/>
  <c r="N168" i="11"/>
  <c r="M168" i="11"/>
  <c r="N167" i="11"/>
  <c r="M167" i="11"/>
  <c r="N166" i="11"/>
  <c r="M166" i="11"/>
  <c r="N165" i="11"/>
  <c r="M165" i="11"/>
  <c r="N164" i="11"/>
  <c r="M164" i="11"/>
  <c r="N163" i="11"/>
  <c r="M163" i="11"/>
  <c r="N162" i="11"/>
  <c r="M162" i="11"/>
  <c r="N161" i="11"/>
  <c r="M161" i="11"/>
  <c r="N160" i="11"/>
  <c r="M160" i="11"/>
  <c r="N159" i="11"/>
  <c r="M159" i="11"/>
  <c r="N158" i="11"/>
  <c r="M158" i="11"/>
  <c r="N157" i="11"/>
  <c r="M157" i="11"/>
  <c r="N156" i="11"/>
  <c r="M156" i="11"/>
  <c r="N155" i="11"/>
  <c r="M155" i="11"/>
  <c r="N154" i="11"/>
  <c r="M154" i="11"/>
  <c r="N153" i="11"/>
  <c r="M153" i="11"/>
  <c r="N152" i="11"/>
  <c r="M152" i="11"/>
  <c r="N151" i="11"/>
  <c r="M151" i="11"/>
  <c r="N150" i="11"/>
  <c r="M150" i="11"/>
  <c r="N149" i="11"/>
  <c r="M149" i="11"/>
  <c r="N148" i="11"/>
  <c r="M148" i="11"/>
  <c r="N147" i="11"/>
  <c r="M147" i="11"/>
  <c r="N146" i="11"/>
  <c r="M146" i="11"/>
  <c r="N145" i="11"/>
  <c r="M145" i="11"/>
  <c r="N144" i="11"/>
  <c r="M144" i="11"/>
  <c r="N143" i="11"/>
  <c r="M143" i="11"/>
  <c r="N142" i="11"/>
  <c r="M142" i="11"/>
  <c r="N141" i="11"/>
  <c r="M141" i="11"/>
  <c r="N140" i="11"/>
  <c r="M140" i="11"/>
  <c r="N139" i="11"/>
  <c r="M139" i="11"/>
  <c r="N138" i="11"/>
  <c r="M138" i="11"/>
  <c r="N137" i="11"/>
  <c r="M137" i="11"/>
  <c r="N136" i="11"/>
  <c r="M136" i="11"/>
  <c r="N135" i="11"/>
  <c r="M135" i="11"/>
  <c r="N134" i="11"/>
  <c r="M134" i="11"/>
  <c r="N133" i="11"/>
  <c r="M133" i="11"/>
  <c r="N132" i="11"/>
  <c r="M132" i="11"/>
  <c r="N131" i="11"/>
  <c r="M131" i="11"/>
  <c r="N130" i="11"/>
  <c r="M130" i="11"/>
  <c r="N129" i="11"/>
  <c r="M129" i="11"/>
  <c r="N128" i="11"/>
  <c r="M128" i="11"/>
  <c r="N127" i="11"/>
  <c r="M127" i="11"/>
  <c r="N126" i="11"/>
  <c r="M126" i="11"/>
  <c r="N125" i="11"/>
  <c r="M125" i="11"/>
  <c r="N124" i="11"/>
  <c r="M124" i="11"/>
  <c r="N123" i="11"/>
  <c r="M123" i="11"/>
  <c r="N122" i="11"/>
  <c r="M122" i="11"/>
  <c r="N121" i="11"/>
  <c r="M121" i="11"/>
  <c r="N120" i="11"/>
  <c r="M120" i="11"/>
  <c r="N119" i="11"/>
  <c r="M119" i="11"/>
  <c r="N118" i="11"/>
  <c r="M118" i="11"/>
  <c r="N117" i="11"/>
  <c r="M117" i="11"/>
  <c r="N116" i="11"/>
  <c r="M116" i="11"/>
  <c r="N115" i="11"/>
  <c r="M115" i="11"/>
  <c r="N114" i="11"/>
  <c r="M114" i="11"/>
  <c r="N113" i="11"/>
  <c r="M113" i="11"/>
  <c r="N112" i="11"/>
  <c r="M112" i="11"/>
  <c r="N111" i="11"/>
  <c r="M111" i="11"/>
  <c r="N110" i="11"/>
  <c r="M110" i="11"/>
  <c r="N109" i="11"/>
  <c r="M109" i="11"/>
  <c r="N108" i="11"/>
  <c r="M108" i="11"/>
  <c r="N107" i="11"/>
  <c r="M107" i="11"/>
  <c r="N106" i="11"/>
  <c r="M106" i="11"/>
  <c r="N105" i="11"/>
  <c r="M105" i="11"/>
  <c r="N104" i="11"/>
  <c r="M104" i="11"/>
  <c r="N103" i="11"/>
  <c r="M103" i="11"/>
  <c r="N102" i="11"/>
  <c r="M102" i="11"/>
  <c r="N101" i="11"/>
  <c r="M101" i="11"/>
  <c r="N100" i="11"/>
  <c r="M100" i="11"/>
  <c r="N99" i="11"/>
  <c r="M99" i="11"/>
  <c r="N98" i="11"/>
  <c r="M98" i="11"/>
  <c r="N97" i="11"/>
  <c r="M97" i="11"/>
  <c r="N96" i="11"/>
  <c r="M96" i="11"/>
  <c r="N95" i="11"/>
  <c r="M95" i="11"/>
  <c r="N94" i="11"/>
  <c r="M94" i="11"/>
  <c r="N93" i="11"/>
  <c r="M93" i="11"/>
  <c r="N92" i="11"/>
  <c r="M92" i="11"/>
  <c r="N91" i="11"/>
  <c r="M91" i="11"/>
  <c r="N90" i="11"/>
  <c r="M90" i="11"/>
  <c r="N89" i="11"/>
  <c r="M89" i="11"/>
  <c r="N88" i="11"/>
  <c r="M88" i="11"/>
  <c r="N87" i="11"/>
  <c r="M87" i="11"/>
  <c r="N86" i="11"/>
  <c r="M86" i="11"/>
  <c r="N85" i="11"/>
  <c r="M85" i="11"/>
  <c r="N84" i="11"/>
  <c r="M84" i="11"/>
  <c r="N83" i="11"/>
  <c r="M83" i="11"/>
  <c r="N82" i="11"/>
  <c r="M82" i="11"/>
  <c r="N81" i="11"/>
  <c r="M81" i="11"/>
  <c r="N80" i="11"/>
  <c r="M80" i="11"/>
  <c r="N79" i="11"/>
  <c r="M79" i="11"/>
  <c r="N78" i="11"/>
  <c r="M78" i="11"/>
  <c r="N77" i="11"/>
  <c r="M77" i="11"/>
  <c r="N76" i="11"/>
  <c r="M76" i="11"/>
  <c r="N75" i="11"/>
  <c r="M75" i="11"/>
  <c r="N74" i="11"/>
  <c r="M74" i="11"/>
  <c r="N73" i="11"/>
  <c r="M73" i="11"/>
  <c r="N72" i="11"/>
  <c r="M72" i="11"/>
  <c r="N71" i="11"/>
  <c r="M71" i="11"/>
  <c r="N70" i="11"/>
  <c r="M70" i="11"/>
  <c r="N69" i="11"/>
  <c r="M69" i="11"/>
  <c r="N68" i="11"/>
  <c r="M68" i="11"/>
  <c r="N67" i="11"/>
  <c r="M67" i="11"/>
  <c r="N66" i="11"/>
  <c r="M66" i="11"/>
  <c r="N65" i="11"/>
  <c r="M65" i="11"/>
  <c r="N64" i="11"/>
  <c r="M64" i="11"/>
  <c r="N63" i="11"/>
  <c r="M63" i="11"/>
  <c r="N62" i="11"/>
  <c r="M62" i="11"/>
  <c r="N61" i="11"/>
  <c r="M61" i="11"/>
  <c r="N60" i="11"/>
  <c r="M60" i="11"/>
  <c r="N59" i="11"/>
  <c r="M59" i="11"/>
  <c r="N58" i="11"/>
  <c r="M58" i="11"/>
  <c r="N57" i="11"/>
  <c r="M57" i="11"/>
  <c r="N56" i="11"/>
  <c r="M56" i="11"/>
  <c r="N55" i="11"/>
  <c r="M55" i="11"/>
  <c r="N54" i="11"/>
  <c r="M54" i="11"/>
  <c r="N53" i="11"/>
  <c r="M53" i="11"/>
  <c r="N52" i="11"/>
  <c r="M52" i="11"/>
  <c r="N51" i="11"/>
  <c r="M51" i="11"/>
  <c r="N50" i="11"/>
  <c r="M50" i="11"/>
  <c r="N49" i="11"/>
  <c r="M49" i="11"/>
  <c r="N48" i="11"/>
  <c r="M48" i="11"/>
  <c r="N47" i="11"/>
  <c r="M47" i="11"/>
  <c r="N46" i="11"/>
  <c r="M46" i="11"/>
  <c r="N45" i="11"/>
  <c r="M45" i="11"/>
  <c r="N44" i="11"/>
  <c r="M44" i="11"/>
  <c r="N43" i="11"/>
  <c r="M43" i="11"/>
  <c r="N42" i="11"/>
  <c r="M42" i="11"/>
  <c r="N41" i="11"/>
  <c r="M41" i="11"/>
  <c r="N40" i="11"/>
  <c r="M40" i="11"/>
  <c r="N39" i="11"/>
  <c r="M39" i="11"/>
  <c r="N38" i="11"/>
  <c r="M38" i="11"/>
  <c r="N37" i="11"/>
  <c r="M37" i="11"/>
  <c r="N36" i="11"/>
  <c r="M36" i="11"/>
  <c r="N35" i="11"/>
  <c r="M35" i="11"/>
  <c r="N34" i="11"/>
  <c r="M34" i="11"/>
  <c r="N33" i="11"/>
  <c r="M33" i="11"/>
  <c r="N32" i="11"/>
  <c r="M32" i="11"/>
  <c r="N31" i="11"/>
  <c r="M31" i="11"/>
  <c r="N30" i="11"/>
  <c r="M30" i="11"/>
  <c r="N29" i="11"/>
  <c r="M29" i="11"/>
  <c r="N28" i="11"/>
  <c r="M28" i="11"/>
  <c r="N27" i="11"/>
  <c r="M27" i="11"/>
  <c r="N26" i="11"/>
  <c r="M26" i="11"/>
  <c r="N25" i="11"/>
  <c r="M25" i="11"/>
  <c r="N24" i="11"/>
  <c r="M24" i="11"/>
  <c r="N23" i="11"/>
  <c r="M23" i="11"/>
  <c r="N22" i="11"/>
  <c r="M22" i="11"/>
  <c r="N21" i="11"/>
  <c r="M21" i="11"/>
  <c r="N20" i="11"/>
  <c r="M20" i="11"/>
  <c r="N19" i="11"/>
  <c r="M19" i="11"/>
  <c r="N18" i="11"/>
  <c r="M18" i="11"/>
  <c r="N17" i="11"/>
  <c r="M17" i="11"/>
  <c r="N16" i="11"/>
  <c r="M16" i="11"/>
  <c r="N15" i="11"/>
  <c r="M15" i="11"/>
  <c r="N14" i="11"/>
  <c r="M14" i="11"/>
  <c r="N13" i="11"/>
  <c r="M13" i="11"/>
  <c r="N12" i="11"/>
  <c r="M12" i="11"/>
  <c r="N11" i="11"/>
  <c r="M11" i="11"/>
  <c r="N10" i="11"/>
  <c r="M10" i="11"/>
  <c r="N9" i="11"/>
  <c r="M9" i="11"/>
  <c r="N8" i="11"/>
  <c r="M8" i="11"/>
  <c r="N7" i="11"/>
  <c r="M7" i="11"/>
  <c r="N6" i="11"/>
  <c r="M6" i="11"/>
  <c r="N5" i="11"/>
  <c r="M5" i="11"/>
  <c r="N4" i="11"/>
  <c r="M4" i="11"/>
  <c r="N3" i="11"/>
  <c r="M3" i="11"/>
  <c r="D2" i="9"/>
  <c r="C2" i="9"/>
  <c r="B2" i="9"/>
  <c r="F11" i="13" a="1"/>
  <c r="E11" i="13" a="1"/>
  <c r="E8" i="12" a="1"/>
  <c r="E3" i="11" a="1"/>
  <c r="I4" i="9" a="1"/>
  <c r="G4" i="4" a="1"/>
  <c r="E4" i="8" a="1"/>
  <c r="E3" i="6" a="1"/>
  <c r="E3" i="5" a="1"/>
  <c r="H7" i="3" a="1"/>
  <c r="G7" i="3" a="1"/>
  <c r="F7" i="3" a="1"/>
  <c r="E7" i="3" a="1"/>
  <c r="D7" i="3" a="1"/>
  <c r="E3" i="1" a="1"/>
  <c r="C4" i="10" a="1"/>
  <c r="AB2" i="6" a="1"/>
  <c r="X2" i="1" a="1"/>
  <c r="AB2" i="5" a="1"/>
  <c r="F11" i="13" l="1"/>
  <c r="E11" i="13"/>
  <c r="E8" i="12"/>
  <c r="E3" i="11"/>
  <c r="I4" i="9"/>
  <c r="G4" i="4"/>
  <c r="E4" i="8"/>
  <c r="E3" i="6"/>
  <c r="E3" i="5"/>
  <c r="H7" i="3"/>
  <c r="G7" i="3"/>
  <c r="F7" i="3"/>
  <c r="E7" i="3"/>
  <c r="D7" i="3"/>
  <c r="E3" i="1"/>
  <c r="C4" i="10"/>
  <c r="J227" i="3"/>
  <c r="J235" i="3"/>
  <c r="J243" i="3"/>
  <c r="J251" i="3"/>
  <c r="J259" i="3"/>
  <c r="J228" i="3"/>
  <c r="J236" i="3"/>
  <c r="J244" i="3"/>
  <c r="J252" i="3"/>
  <c r="J229" i="3"/>
  <c r="J237" i="3"/>
  <c r="J245" i="3"/>
  <c r="J253" i="3"/>
  <c r="J230" i="3"/>
  <c r="J238" i="3"/>
  <c r="J246" i="3"/>
  <c r="J254" i="3"/>
  <c r="J231" i="3"/>
  <c r="J239" i="3"/>
  <c r="J247" i="3"/>
  <c r="J255" i="3"/>
  <c r="J232" i="3"/>
  <c r="J240" i="3"/>
  <c r="J248" i="3"/>
  <c r="J256" i="3"/>
  <c r="J233" i="3"/>
  <c r="J241" i="3"/>
  <c r="J249" i="3"/>
  <c r="J257" i="3"/>
  <c r="J234" i="3"/>
  <c r="J242" i="3"/>
  <c r="J250" i="3"/>
  <c r="J258" i="3"/>
  <c r="K227" i="3"/>
  <c r="K235" i="3"/>
  <c r="K243" i="3"/>
  <c r="K251" i="3"/>
  <c r="K259" i="3"/>
  <c r="K228" i="3"/>
  <c r="K236" i="3"/>
  <c r="K244" i="3"/>
  <c r="K252" i="3"/>
  <c r="K229" i="3"/>
  <c r="K237" i="3"/>
  <c r="K245" i="3"/>
  <c r="K253" i="3"/>
  <c r="K230" i="3"/>
  <c r="K238" i="3"/>
  <c r="K246" i="3"/>
  <c r="K254" i="3"/>
  <c r="K231" i="3"/>
  <c r="K239" i="3"/>
  <c r="K247" i="3"/>
  <c r="K255" i="3"/>
  <c r="K232" i="3"/>
  <c r="K240" i="3"/>
  <c r="K248" i="3"/>
  <c r="K256" i="3"/>
  <c r="K233" i="3"/>
  <c r="K241" i="3"/>
  <c r="K249" i="3"/>
  <c r="K257" i="3"/>
  <c r="K234" i="3"/>
  <c r="K242" i="3"/>
  <c r="K250" i="3"/>
  <c r="K258" i="3"/>
  <c r="J246" i="12"/>
  <c r="J244" i="12"/>
  <c r="J242" i="12"/>
  <c r="J240" i="12"/>
  <c r="J238" i="12"/>
  <c r="J236" i="12"/>
  <c r="J234" i="12"/>
  <c r="J232" i="12"/>
  <c r="J230" i="12"/>
  <c r="J228" i="12"/>
  <c r="J226" i="12"/>
  <c r="J224" i="12"/>
  <c r="J222" i="12"/>
  <c r="J220" i="12"/>
  <c r="J218" i="12"/>
  <c r="J216" i="12"/>
  <c r="J214" i="12"/>
  <c r="J212" i="12"/>
  <c r="J210" i="12"/>
  <c r="J208" i="12"/>
  <c r="J206" i="12"/>
  <c r="J204" i="12"/>
  <c r="J202" i="12"/>
  <c r="J200" i="12"/>
  <c r="J198" i="12"/>
  <c r="J196" i="12"/>
  <c r="J194" i="12"/>
  <c r="J192" i="12"/>
  <c r="J190" i="12"/>
  <c r="J188" i="12"/>
  <c r="J186" i="12"/>
  <c r="J184" i="12"/>
  <c r="J182" i="12"/>
  <c r="J180" i="12"/>
  <c r="J178" i="12"/>
  <c r="J176" i="12"/>
  <c r="J174" i="12"/>
  <c r="J172" i="12"/>
  <c r="J170" i="12"/>
  <c r="J168" i="12"/>
  <c r="J166" i="12"/>
  <c r="J164" i="12"/>
  <c r="J162" i="12"/>
  <c r="J160" i="12"/>
  <c r="J158" i="12"/>
  <c r="J156" i="12"/>
  <c r="J154" i="12"/>
  <c r="J152" i="12"/>
  <c r="J150" i="12"/>
  <c r="J148" i="12"/>
  <c r="J146" i="12"/>
  <c r="J144" i="12"/>
  <c r="J142" i="12"/>
  <c r="J140" i="12"/>
  <c r="J138" i="12"/>
  <c r="J136" i="12"/>
  <c r="J134" i="12"/>
  <c r="J132" i="12"/>
  <c r="J130" i="12"/>
  <c r="J128" i="12"/>
  <c r="J126" i="12"/>
  <c r="J124" i="12"/>
  <c r="J122" i="12"/>
  <c r="J120" i="12"/>
  <c r="J118" i="12"/>
  <c r="J116" i="12"/>
  <c r="J114" i="12"/>
  <c r="J112" i="12"/>
  <c r="J110" i="12"/>
  <c r="J108" i="12"/>
  <c r="J106" i="12"/>
  <c r="J104" i="12"/>
  <c r="J102" i="12"/>
  <c r="J100" i="12"/>
  <c r="J98" i="12"/>
  <c r="J96" i="12"/>
  <c r="J94" i="12"/>
  <c r="J92" i="12"/>
  <c r="J90" i="12"/>
  <c r="J88" i="12"/>
  <c r="J86" i="12"/>
  <c r="J84" i="12"/>
  <c r="J82" i="12"/>
  <c r="J80" i="12"/>
  <c r="J78" i="12"/>
  <c r="S247" i="12"/>
  <c r="S245" i="12"/>
  <c r="S243" i="12"/>
  <c r="S241" i="12"/>
  <c r="S239" i="12"/>
  <c r="S237" i="12"/>
  <c r="S235" i="12"/>
  <c r="S233" i="12"/>
  <c r="S231" i="12"/>
  <c r="S229" i="12"/>
  <c r="S227" i="12"/>
  <c r="S225" i="12"/>
  <c r="S223" i="12"/>
  <c r="S221" i="12"/>
  <c r="S219" i="12"/>
  <c r="S217" i="12"/>
  <c r="S215" i="12"/>
  <c r="S213" i="12"/>
  <c r="S211" i="12"/>
  <c r="S209" i="12"/>
  <c r="S207" i="12"/>
  <c r="S205" i="12"/>
  <c r="S203" i="12"/>
  <c r="S201" i="12"/>
  <c r="S199" i="12"/>
  <c r="S197" i="12"/>
  <c r="S195" i="12"/>
  <c r="S193" i="12"/>
  <c r="S191" i="12"/>
  <c r="S189" i="12"/>
  <c r="S187" i="12"/>
  <c r="S185" i="12"/>
  <c r="S183" i="12"/>
  <c r="S181" i="12"/>
  <c r="S179" i="12"/>
  <c r="S177" i="12"/>
  <c r="S175" i="12"/>
  <c r="S173" i="12"/>
  <c r="S171" i="12"/>
  <c r="S169" i="12"/>
  <c r="S167" i="12"/>
  <c r="S165" i="12"/>
  <c r="S163" i="12"/>
  <c r="S161" i="12"/>
  <c r="S159" i="12"/>
  <c r="S157" i="12"/>
  <c r="S155" i="12"/>
  <c r="S153" i="12"/>
  <c r="S151" i="12"/>
  <c r="S149" i="12"/>
  <c r="S147" i="12"/>
  <c r="S145" i="12"/>
  <c r="S143" i="12"/>
  <c r="S141" i="12"/>
  <c r="S139" i="12"/>
  <c r="S137" i="12"/>
  <c r="S135" i="12"/>
  <c r="S133" i="12"/>
  <c r="S131" i="12"/>
  <c r="S129" i="12"/>
  <c r="Q247" i="12"/>
  <c r="Q245" i="12"/>
  <c r="Q243" i="12"/>
  <c r="Q241" i="12"/>
  <c r="Q239" i="12"/>
  <c r="Q237" i="12"/>
  <c r="Q235" i="12"/>
  <c r="Q233" i="12"/>
  <c r="Q231" i="12"/>
  <c r="Q229" i="12"/>
  <c r="Q227" i="12"/>
  <c r="Q225" i="12"/>
  <c r="Q223" i="12"/>
  <c r="Q221" i="12"/>
  <c r="Q219" i="12"/>
  <c r="Q217" i="12"/>
  <c r="Q215" i="12"/>
  <c r="Q213" i="12"/>
  <c r="Q211" i="12"/>
  <c r="Q209" i="12"/>
  <c r="Q207" i="12"/>
  <c r="Q205" i="12"/>
  <c r="Q203" i="12"/>
  <c r="Q201" i="12"/>
  <c r="Q199" i="12"/>
  <c r="Q197" i="12"/>
  <c r="Q195" i="12"/>
  <c r="Q193" i="12"/>
  <c r="Q191" i="12"/>
  <c r="Q189" i="12"/>
  <c r="Q187" i="12"/>
  <c r="Q185" i="12"/>
  <c r="Q183" i="12"/>
  <c r="Q181" i="12"/>
  <c r="Q179" i="12"/>
  <c r="Q177" i="12"/>
  <c r="Q175" i="12"/>
  <c r="Q173" i="12"/>
  <c r="Q171" i="12"/>
  <c r="Q169" i="12"/>
  <c r="Q167" i="12"/>
  <c r="Q165" i="12"/>
  <c r="Q163" i="12"/>
  <c r="Q161" i="12"/>
  <c r="Q159" i="12"/>
  <c r="Q157" i="12"/>
  <c r="Q155" i="12"/>
  <c r="Q153" i="12"/>
  <c r="Q151" i="12"/>
  <c r="Q149" i="12"/>
  <c r="Q147" i="12"/>
  <c r="Q145" i="12"/>
  <c r="Q143" i="12"/>
  <c r="Q141" i="12"/>
  <c r="Q139" i="12"/>
  <c r="Q137" i="12"/>
  <c r="Q135" i="12"/>
  <c r="P247" i="12"/>
  <c r="P245" i="12"/>
  <c r="P243" i="12"/>
  <c r="P241" i="12"/>
  <c r="P239" i="12"/>
  <c r="P237" i="12"/>
  <c r="P235" i="12"/>
  <c r="P233" i="12"/>
  <c r="P231" i="12"/>
  <c r="P229" i="12"/>
  <c r="P227" i="12"/>
  <c r="P225" i="12"/>
  <c r="P223" i="12"/>
  <c r="P221" i="12"/>
  <c r="P219" i="12"/>
  <c r="P217" i="12"/>
  <c r="P215" i="12"/>
  <c r="P213" i="12"/>
  <c r="P211" i="12"/>
  <c r="P209" i="12"/>
  <c r="P207" i="12"/>
  <c r="P205" i="12"/>
  <c r="P203" i="12"/>
  <c r="P201" i="12"/>
  <c r="P199" i="12"/>
  <c r="P197" i="12"/>
  <c r="P195" i="12"/>
  <c r="P193" i="12"/>
  <c r="P191" i="12"/>
  <c r="P189" i="12"/>
  <c r="P187" i="12"/>
  <c r="P185" i="12"/>
  <c r="P183" i="12"/>
  <c r="P181" i="12"/>
  <c r="P179" i="12"/>
  <c r="P177" i="12"/>
  <c r="P175" i="12"/>
  <c r="P173" i="12"/>
  <c r="P171" i="12"/>
  <c r="P169" i="12"/>
  <c r="P167" i="12"/>
  <c r="P165" i="12"/>
  <c r="P163" i="12"/>
  <c r="P161" i="12"/>
  <c r="P159" i="12"/>
  <c r="P157" i="12"/>
  <c r="P155" i="12"/>
  <c r="P153" i="12"/>
  <c r="P151" i="12"/>
  <c r="P149" i="12"/>
  <c r="P147" i="12"/>
  <c r="P145" i="12"/>
  <c r="P143" i="12"/>
  <c r="P141" i="12"/>
  <c r="P139" i="12"/>
  <c r="P137" i="12"/>
  <c r="P135" i="12"/>
  <c r="P133" i="12"/>
  <c r="P131" i="12"/>
  <c r="L247" i="12"/>
  <c r="L245" i="12"/>
  <c r="L243" i="12"/>
  <c r="L241" i="12"/>
  <c r="L239" i="12"/>
  <c r="L237" i="12"/>
  <c r="L235" i="12"/>
  <c r="L233" i="12"/>
  <c r="L231" i="12"/>
  <c r="L229" i="12"/>
  <c r="L227" i="12"/>
  <c r="L225" i="12"/>
  <c r="L223" i="12"/>
  <c r="L221" i="12"/>
  <c r="L219" i="12"/>
  <c r="L217" i="12"/>
  <c r="L215" i="12"/>
  <c r="L213" i="12"/>
  <c r="L211" i="12"/>
  <c r="L209" i="12"/>
  <c r="L207" i="12"/>
  <c r="L205" i="12"/>
  <c r="L203" i="12"/>
  <c r="L201" i="12"/>
  <c r="L199" i="12"/>
  <c r="L197" i="12"/>
  <c r="L195" i="12"/>
  <c r="L193" i="12"/>
  <c r="L191" i="12"/>
  <c r="L189" i="12"/>
  <c r="L187" i="12"/>
  <c r="L185" i="12"/>
  <c r="L183" i="12"/>
  <c r="L181" i="12"/>
  <c r="L179" i="12"/>
  <c r="L177" i="12"/>
  <c r="L175" i="12"/>
  <c r="L173" i="12"/>
  <c r="L171" i="12"/>
  <c r="L169" i="12"/>
  <c r="L167" i="12"/>
  <c r="L165" i="12"/>
  <c r="L163" i="12"/>
  <c r="K247" i="12"/>
  <c r="K245" i="12"/>
  <c r="K243" i="12"/>
  <c r="K241" i="12"/>
  <c r="K239" i="12"/>
  <c r="K237" i="12"/>
  <c r="K235" i="12"/>
  <c r="K233" i="12"/>
  <c r="K231" i="12"/>
  <c r="K229" i="12"/>
  <c r="K227" i="12"/>
  <c r="K225" i="12"/>
  <c r="K223" i="12"/>
  <c r="K221" i="12"/>
  <c r="K219" i="12"/>
  <c r="K217" i="12"/>
  <c r="K215" i="12"/>
  <c r="K213" i="12"/>
  <c r="K211" i="12"/>
  <c r="K209" i="12"/>
  <c r="K207" i="12"/>
  <c r="K205" i="12"/>
  <c r="K203" i="12"/>
  <c r="K201" i="12"/>
  <c r="K199" i="12"/>
  <c r="K197" i="12"/>
  <c r="K195" i="12"/>
  <c r="K193" i="12"/>
  <c r="K191" i="12"/>
  <c r="K189" i="12"/>
  <c r="K187" i="12"/>
  <c r="K185" i="12"/>
  <c r="K183" i="12"/>
  <c r="K181" i="12"/>
  <c r="K179" i="12"/>
  <c r="K177" i="12"/>
  <c r="K175" i="12"/>
  <c r="K173" i="12"/>
  <c r="K171" i="12"/>
  <c r="K169" i="12"/>
  <c r="K167" i="12"/>
  <c r="K165" i="12"/>
  <c r="J247" i="12"/>
  <c r="J245" i="12"/>
  <c r="J243" i="12"/>
  <c r="J241" i="12"/>
  <c r="J239" i="12"/>
  <c r="J237" i="12"/>
  <c r="J235" i="12"/>
  <c r="J233" i="12"/>
  <c r="J231" i="12"/>
  <c r="J229" i="12"/>
  <c r="J227" i="12"/>
  <c r="J225" i="12"/>
  <c r="J223" i="12"/>
  <c r="J221" i="12"/>
  <c r="J219" i="12"/>
  <c r="J217" i="12"/>
  <c r="J215" i="12"/>
  <c r="J213" i="12"/>
  <c r="J211" i="12"/>
  <c r="J209" i="12"/>
  <c r="J207" i="12"/>
  <c r="J205" i="12"/>
  <c r="J203" i="12"/>
  <c r="J201" i="12"/>
  <c r="J199" i="12"/>
  <c r="J197" i="12"/>
  <c r="J195" i="12"/>
  <c r="J193" i="12"/>
  <c r="J191" i="12"/>
  <c r="J189" i="12"/>
  <c r="J187" i="12"/>
  <c r="J185" i="12"/>
  <c r="J183" i="12"/>
  <c r="J181" i="12"/>
  <c r="J179" i="12"/>
  <c r="J177" i="12"/>
  <c r="J175" i="12"/>
  <c r="J173" i="12"/>
  <c r="J171" i="12"/>
  <c r="J169" i="12"/>
  <c r="J167" i="12"/>
  <c r="J165" i="12"/>
  <c r="J163" i="12"/>
  <c r="J161" i="12"/>
  <c r="J159" i="12"/>
  <c r="J157" i="12"/>
  <c r="J155" i="12"/>
  <c r="J153" i="12"/>
  <c r="J151" i="12"/>
  <c r="J149" i="12"/>
  <c r="J147" i="12"/>
  <c r="J145" i="12"/>
  <c r="J143" i="12"/>
  <c r="J141" i="12"/>
  <c r="J139" i="12"/>
  <c r="J137" i="12"/>
  <c r="J135" i="12"/>
  <c r="J133" i="12"/>
  <c r="J131" i="12"/>
  <c r="J129" i="12"/>
  <c r="S246" i="12"/>
  <c r="S244" i="12"/>
  <c r="S242" i="12"/>
  <c r="S240" i="12"/>
  <c r="S238" i="12"/>
  <c r="S236" i="12"/>
  <c r="S234" i="12"/>
  <c r="S232" i="12"/>
  <c r="S230" i="12"/>
  <c r="S228" i="12"/>
  <c r="S226" i="12"/>
  <c r="S224" i="12"/>
  <c r="S222" i="12"/>
  <c r="S220" i="12"/>
  <c r="S218" i="12"/>
  <c r="S216" i="12"/>
  <c r="S214" i="12"/>
  <c r="S212" i="12"/>
  <c r="S210" i="12"/>
  <c r="S208" i="12"/>
  <c r="S206" i="12"/>
  <c r="S204" i="12"/>
  <c r="S202" i="12"/>
  <c r="S200" i="12"/>
  <c r="S198" i="12"/>
  <c r="S196" i="12"/>
  <c r="S194" i="12"/>
  <c r="S192" i="12"/>
  <c r="S190" i="12"/>
  <c r="S188" i="12"/>
  <c r="S186" i="12"/>
  <c r="S184" i="12"/>
  <c r="S182" i="12"/>
  <c r="S180" i="12"/>
  <c r="S178" i="12"/>
  <c r="S176" i="12"/>
  <c r="S174" i="12"/>
  <c r="S172" i="12"/>
  <c r="S170" i="12"/>
  <c r="S168" i="12"/>
  <c r="S166" i="12"/>
  <c r="S164" i="12"/>
  <c r="S162" i="12"/>
  <c r="S160" i="12"/>
  <c r="S158" i="12"/>
  <c r="S156" i="12"/>
  <c r="S154" i="12"/>
  <c r="S152" i="12"/>
  <c r="S150" i="12"/>
  <c r="S148" i="12"/>
  <c r="S146" i="12"/>
  <c r="S144" i="12"/>
  <c r="S142" i="12"/>
  <c r="S140" i="12"/>
  <c r="S138" i="12"/>
  <c r="Q246" i="12"/>
  <c r="Q244" i="12"/>
  <c r="Q242" i="12"/>
  <c r="Q240" i="12"/>
  <c r="Q238" i="12"/>
  <c r="Q236" i="12"/>
  <c r="Q234" i="12"/>
  <c r="Q232" i="12"/>
  <c r="Q230" i="12"/>
  <c r="Q228" i="12"/>
  <c r="Q226" i="12"/>
  <c r="Q224" i="12"/>
  <c r="Q222" i="12"/>
  <c r="Q220" i="12"/>
  <c r="Q218" i="12"/>
  <c r="Q216" i="12"/>
  <c r="Q214" i="12"/>
  <c r="Q212" i="12"/>
  <c r="Q210" i="12"/>
  <c r="Q208" i="12"/>
  <c r="Q206" i="12"/>
  <c r="Q204" i="12"/>
  <c r="Q202" i="12"/>
  <c r="Q200" i="12"/>
  <c r="Q198" i="12"/>
  <c r="Q196" i="12"/>
  <c r="Q194" i="12"/>
  <c r="Q192" i="12"/>
  <c r="Q190" i="12"/>
  <c r="Q188" i="12"/>
  <c r="Q186" i="12"/>
  <c r="Q184" i="12"/>
  <c r="Q182" i="12"/>
  <c r="Q180" i="12"/>
  <c r="Q178" i="12"/>
  <c r="Q176" i="12"/>
  <c r="Q174" i="12"/>
  <c r="Q172" i="12"/>
  <c r="Q170" i="12"/>
  <c r="Q168" i="12"/>
  <c r="Q166" i="12"/>
  <c r="Q164" i="12"/>
  <c r="Q162" i="12"/>
  <c r="Q160" i="12"/>
  <c r="Q158" i="12"/>
  <c r="Q156" i="12"/>
  <c r="Q154" i="12"/>
  <c r="Q152" i="12"/>
  <c r="Q150" i="12"/>
  <c r="Q148" i="12"/>
  <c r="Q146" i="12"/>
  <c r="Q144" i="12"/>
  <c r="Q142" i="12"/>
  <c r="Q140" i="12"/>
  <c r="Q138" i="12"/>
  <c r="Q136" i="12"/>
  <c r="Q134" i="12"/>
  <c r="Q132" i="12"/>
  <c r="Q130" i="12"/>
  <c r="Q128" i="12"/>
  <c r="P246" i="12"/>
  <c r="P244" i="12"/>
  <c r="P242" i="12"/>
  <c r="P240" i="12"/>
  <c r="P238" i="12"/>
  <c r="P236" i="12"/>
  <c r="P234" i="12"/>
  <c r="P232" i="12"/>
  <c r="P230" i="12"/>
  <c r="P228" i="12"/>
  <c r="P226" i="12"/>
  <c r="P224" i="12"/>
  <c r="P222" i="12"/>
  <c r="P220" i="12"/>
  <c r="P218" i="12"/>
  <c r="P216" i="12"/>
  <c r="P214" i="12"/>
  <c r="P212" i="12"/>
  <c r="P210" i="12"/>
  <c r="P208" i="12"/>
  <c r="P206" i="12"/>
  <c r="P204" i="12"/>
  <c r="P202" i="12"/>
  <c r="P200" i="12"/>
  <c r="P198" i="12"/>
  <c r="P196" i="12"/>
  <c r="P194" i="12"/>
  <c r="P192" i="12"/>
  <c r="P190" i="12"/>
  <c r="P188" i="12"/>
  <c r="P186" i="12"/>
  <c r="P184" i="12"/>
  <c r="P182" i="12"/>
  <c r="P180" i="12"/>
  <c r="P178" i="12"/>
  <c r="P176" i="12"/>
  <c r="P174" i="12"/>
  <c r="P172" i="12"/>
  <c r="P170" i="12"/>
  <c r="P168" i="12"/>
  <c r="P166" i="12"/>
  <c r="P164" i="12"/>
  <c r="P162" i="12"/>
  <c r="P160" i="12"/>
  <c r="P158" i="12"/>
  <c r="P156" i="12"/>
  <c r="P154" i="12"/>
  <c r="P152" i="12"/>
  <c r="K246" i="12"/>
  <c r="K244" i="12"/>
  <c r="K242" i="12"/>
  <c r="K240" i="12"/>
  <c r="K238" i="12"/>
  <c r="K236" i="12"/>
  <c r="K234" i="12"/>
  <c r="K232" i="12"/>
  <c r="K230" i="12"/>
  <c r="K228" i="12"/>
  <c r="K226" i="12"/>
  <c r="K224" i="12"/>
  <c r="K222" i="12"/>
  <c r="K220" i="12"/>
  <c r="K218" i="12"/>
  <c r="K216" i="12"/>
  <c r="K214" i="12"/>
  <c r="K212" i="12"/>
  <c r="K210" i="12"/>
  <c r="K208" i="12"/>
  <c r="K206" i="12"/>
  <c r="K204" i="12"/>
  <c r="K202" i="12"/>
  <c r="K200" i="12"/>
  <c r="K198" i="12"/>
  <c r="K196" i="12"/>
  <c r="K194" i="12"/>
  <c r="K192" i="12"/>
  <c r="K190" i="12"/>
  <c r="K188" i="12"/>
  <c r="K186" i="12"/>
  <c r="K184" i="12"/>
  <c r="K182" i="12"/>
  <c r="K180" i="12"/>
  <c r="K178" i="12"/>
  <c r="K176" i="12"/>
  <c r="K174" i="12"/>
  <c r="K172" i="12"/>
  <c r="K170" i="12"/>
  <c r="K168" i="12"/>
  <c r="K166" i="12"/>
  <c r="K164" i="12"/>
  <c r="K162" i="12"/>
  <c r="K160" i="12"/>
  <c r="K158" i="12"/>
  <c r="K156" i="12"/>
  <c r="K154" i="12"/>
  <c r="K152" i="12"/>
  <c r="L216" i="12"/>
  <c r="L184" i="12"/>
  <c r="L155" i="12"/>
  <c r="P150" i="12"/>
  <c r="L147" i="12"/>
  <c r="L140" i="12"/>
  <c r="P136" i="12"/>
  <c r="P130" i="12"/>
  <c r="K128" i="12"/>
  <c r="S125" i="12"/>
  <c r="Q123" i="12"/>
  <c r="P121" i="12"/>
  <c r="L115" i="12"/>
  <c r="K113" i="12"/>
  <c r="J111" i="12"/>
  <c r="S108" i="12"/>
  <c r="Q106" i="12"/>
  <c r="P104" i="12"/>
  <c r="L98" i="12"/>
  <c r="K96" i="12"/>
  <c r="S93" i="12"/>
  <c r="Q91" i="12"/>
  <c r="P89" i="12"/>
  <c r="L83" i="12"/>
  <c r="K81" i="12"/>
  <c r="J79" i="12"/>
  <c r="S76" i="12"/>
  <c r="S74" i="12"/>
  <c r="S72" i="12"/>
  <c r="S70" i="12"/>
  <c r="S68" i="12"/>
  <c r="S66" i="12"/>
  <c r="S64" i="12"/>
  <c r="S62" i="12"/>
  <c r="S60" i="12"/>
  <c r="S58" i="12"/>
  <c r="S56" i="12"/>
  <c r="S54" i="12"/>
  <c r="S52" i="12"/>
  <c r="S50" i="12"/>
  <c r="S48" i="12"/>
  <c r="S46" i="12"/>
  <c r="S44" i="12"/>
  <c r="S42" i="12"/>
  <c r="S40" i="12"/>
  <c r="S38" i="12"/>
  <c r="S36" i="12"/>
  <c r="S34" i="12"/>
  <c r="S32" i="12"/>
  <c r="S30" i="12"/>
  <c r="S28" i="12"/>
  <c r="S26" i="12"/>
  <c r="S24" i="12"/>
  <c r="S22" i="12"/>
  <c r="S20" i="12"/>
  <c r="S18" i="12"/>
  <c r="S16" i="12"/>
  <c r="S14" i="12"/>
  <c r="S12" i="12"/>
  <c r="S10" i="12"/>
  <c r="Q8" i="12"/>
  <c r="L222" i="12"/>
  <c r="L190" i="12"/>
  <c r="K155" i="12"/>
  <c r="K147" i="12"/>
  <c r="K140" i="12"/>
  <c r="S127" i="12"/>
  <c r="Q125" i="12"/>
  <c r="P123" i="12"/>
  <c r="L117" i="12"/>
  <c r="K115" i="12"/>
  <c r="J113" i="12"/>
  <c r="S110" i="12"/>
  <c r="Q108" i="12"/>
  <c r="P106" i="12"/>
  <c r="L100" i="12"/>
  <c r="K98" i="12"/>
  <c r="S95" i="12"/>
  <c r="Q93" i="12"/>
  <c r="P91" i="12"/>
  <c r="L85" i="12"/>
  <c r="K83" i="12"/>
  <c r="J81" i="12"/>
  <c r="S78" i="12"/>
  <c r="Q76" i="12"/>
  <c r="Q74" i="12"/>
  <c r="Q72" i="12"/>
  <c r="Q70" i="12"/>
  <c r="Q68" i="12"/>
  <c r="Q66" i="12"/>
  <c r="Q64" i="12"/>
  <c r="Q62" i="12"/>
  <c r="Q60" i="12"/>
  <c r="Q58" i="12"/>
  <c r="Q56" i="12"/>
  <c r="Q54" i="12"/>
  <c r="Q52" i="12"/>
  <c r="Q50" i="12"/>
  <c r="Q48" i="12"/>
  <c r="Q46" i="12"/>
  <c r="Q44" i="12"/>
  <c r="Q42" i="12"/>
  <c r="Q40" i="12"/>
  <c r="Q38" i="12"/>
  <c r="Q36" i="12"/>
  <c r="Q34" i="12"/>
  <c r="Q32" i="12"/>
  <c r="Q30" i="12"/>
  <c r="Q28" i="12"/>
  <c r="Q26" i="12"/>
  <c r="Q24" i="12"/>
  <c r="Q22" i="12"/>
  <c r="Q20" i="12"/>
  <c r="Q18" i="12"/>
  <c r="Q16" i="12"/>
  <c r="Q14" i="12"/>
  <c r="Q12" i="12"/>
  <c r="Q10" i="12"/>
  <c r="P8" i="12"/>
  <c r="L228" i="12"/>
  <c r="L196" i="12"/>
  <c r="L164" i="12"/>
  <c r="L159" i="12"/>
  <c r="P146" i="12"/>
  <c r="L143" i="12"/>
  <c r="L133" i="12"/>
  <c r="Q127" i="12"/>
  <c r="P125" i="12"/>
  <c r="L119" i="12"/>
  <c r="K117" i="12"/>
  <c r="J115" i="12"/>
  <c r="S112" i="12"/>
  <c r="Q110" i="12"/>
  <c r="P108" i="12"/>
  <c r="L102" i="12"/>
  <c r="K100" i="12"/>
  <c r="S97" i="12"/>
  <c r="Q95" i="12"/>
  <c r="P93" i="12"/>
  <c r="L87" i="12"/>
  <c r="K85" i="12"/>
  <c r="J83" i="12"/>
  <c r="S80" i="12"/>
  <c r="Q78" i="12"/>
  <c r="P76" i="12"/>
  <c r="P74" i="12"/>
  <c r="P72" i="12"/>
  <c r="P70" i="12"/>
  <c r="P68" i="12"/>
  <c r="P66" i="12"/>
  <c r="P64" i="12"/>
  <c r="P62" i="12"/>
  <c r="P60" i="12"/>
  <c r="P58" i="12"/>
  <c r="P56" i="12"/>
  <c r="P54" i="12"/>
  <c r="P52" i="12"/>
  <c r="P50" i="12"/>
  <c r="P48" i="12"/>
  <c r="P46" i="12"/>
  <c r="P44" i="12"/>
  <c r="P42" i="12"/>
  <c r="P40" i="12"/>
  <c r="P38" i="12"/>
  <c r="P36" i="12"/>
  <c r="P34" i="12"/>
  <c r="P32" i="12"/>
  <c r="P30" i="12"/>
  <c r="P28" i="12"/>
  <c r="P26" i="12"/>
  <c r="P24" i="12"/>
  <c r="P22" i="12"/>
  <c r="L234" i="12"/>
  <c r="L202" i="12"/>
  <c r="L170" i="12"/>
  <c r="K159" i="12"/>
  <c r="L150" i="12"/>
  <c r="K143" i="12"/>
  <c r="L136" i="12"/>
  <c r="K133" i="12"/>
  <c r="L130" i="12"/>
  <c r="P127" i="12"/>
  <c r="L121" i="12"/>
  <c r="K119" i="12"/>
  <c r="J117" i="12"/>
  <c r="S114" i="12"/>
  <c r="Q112" i="12"/>
  <c r="P110" i="12"/>
  <c r="L104" i="12"/>
  <c r="K102" i="12"/>
  <c r="S99" i="12"/>
  <c r="Q97" i="12"/>
  <c r="P95" i="12"/>
  <c r="L89" i="12"/>
  <c r="K87" i="12"/>
  <c r="J85" i="12"/>
  <c r="S82" i="12"/>
  <c r="Q80" i="12"/>
  <c r="P78" i="12"/>
  <c r="L240" i="12"/>
  <c r="L208" i="12"/>
  <c r="L176" i="12"/>
  <c r="L154" i="12"/>
  <c r="K150" i="12"/>
  <c r="P142" i="12"/>
  <c r="L139" i="12"/>
  <c r="K136" i="12"/>
  <c r="S132" i="12"/>
  <c r="K130" i="12"/>
  <c r="L123" i="12"/>
  <c r="K121" i="12"/>
  <c r="J119" i="12"/>
  <c r="S116" i="12"/>
  <c r="Q114" i="12"/>
  <c r="P112" i="12"/>
  <c r="L106" i="12"/>
  <c r="K104" i="12"/>
  <c r="S101" i="12"/>
  <c r="Q99" i="12"/>
  <c r="P97" i="12"/>
  <c r="L91" i="12"/>
  <c r="K89" i="12"/>
  <c r="J87" i="12"/>
  <c r="S84" i="12"/>
  <c r="Q82" i="12"/>
  <c r="P80" i="12"/>
  <c r="L8" i="12"/>
  <c r="L246" i="12"/>
  <c r="L214" i="12"/>
  <c r="L182" i="12"/>
  <c r="K163" i="12"/>
  <c r="L146" i="12"/>
  <c r="K139" i="12"/>
  <c r="P132" i="12"/>
  <c r="Q129" i="12"/>
  <c r="L125" i="12"/>
  <c r="K123" i="12"/>
  <c r="J121" i="12"/>
  <c r="S118" i="12"/>
  <c r="Q116" i="12"/>
  <c r="P114" i="12"/>
  <c r="L108" i="12"/>
  <c r="K106" i="12"/>
  <c r="S103" i="12"/>
  <c r="Q101" i="12"/>
  <c r="P99" i="12"/>
  <c r="L93" i="12"/>
  <c r="K91" i="12"/>
  <c r="J89" i="12"/>
  <c r="S86" i="12"/>
  <c r="Q84" i="12"/>
  <c r="P82" i="12"/>
  <c r="L76" i="12"/>
  <c r="L74" i="12"/>
  <c r="L72" i="12"/>
  <c r="L70" i="12"/>
  <c r="L68" i="12"/>
  <c r="L66" i="12"/>
  <c r="L64" i="12"/>
  <c r="L62" i="12"/>
  <c r="L60" i="12"/>
  <c r="L58" i="12"/>
  <c r="L56" i="12"/>
  <c r="L54" i="12"/>
  <c r="L52" i="12"/>
  <c r="L50" i="12"/>
  <c r="L48" i="12"/>
  <c r="L46" i="12"/>
  <c r="L44" i="12"/>
  <c r="L42" i="12"/>
  <c r="L40" i="12"/>
  <c r="L38" i="12"/>
  <c r="L36" i="12"/>
  <c r="L34" i="12"/>
  <c r="L32" i="12"/>
  <c r="L30" i="12"/>
  <c r="L28" i="12"/>
  <c r="L26" i="12"/>
  <c r="L24" i="12"/>
  <c r="L22" i="12"/>
  <c r="L20" i="12"/>
  <c r="L18" i="12"/>
  <c r="L16" i="12"/>
  <c r="L14" i="12"/>
  <c r="L12" i="12"/>
  <c r="L10" i="12"/>
  <c r="K8" i="12"/>
  <c r="L220" i="12"/>
  <c r="L188" i="12"/>
  <c r="L158" i="12"/>
  <c r="K146" i="12"/>
  <c r="P138" i="12"/>
  <c r="P129" i="12"/>
  <c r="L127" i="12"/>
  <c r="K125" i="12"/>
  <c r="J123" i="12"/>
  <c r="S120" i="12"/>
  <c r="Q118" i="12"/>
  <c r="P116" i="12"/>
  <c r="L110" i="12"/>
  <c r="K108" i="12"/>
  <c r="S105" i="12"/>
  <c r="Q103" i="12"/>
  <c r="P101" i="12"/>
  <c r="L95" i="12"/>
  <c r="K93" i="12"/>
  <c r="J91" i="12"/>
  <c r="S88" i="12"/>
  <c r="Q86" i="12"/>
  <c r="P84" i="12"/>
  <c r="L78" i="12"/>
  <c r="K76" i="12"/>
  <c r="K74" i="12"/>
  <c r="K72" i="12"/>
  <c r="K70" i="12"/>
  <c r="K68" i="12"/>
  <c r="K66" i="12"/>
  <c r="K64" i="12"/>
  <c r="K62" i="12"/>
  <c r="K60" i="12"/>
  <c r="K58" i="12"/>
  <c r="K56" i="12"/>
  <c r="K54" i="12"/>
  <c r="K52" i="12"/>
  <c r="K50" i="12"/>
  <c r="K48" i="12"/>
  <c r="K46" i="12"/>
  <c r="K44" i="12"/>
  <c r="K42" i="12"/>
  <c r="K40" i="12"/>
  <c r="K38" i="12"/>
  <c r="K36" i="12"/>
  <c r="K34" i="12"/>
  <c r="K32" i="12"/>
  <c r="K30" i="12"/>
  <c r="K28" i="12"/>
  <c r="K26" i="12"/>
  <c r="K24" i="12"/>
  <c r="K22" i="12"/>
  <c r="K20" i="12"/>
  <c r="K18" i="12"/>
  <c r="K16" i="12"/>
  <c r="K14" i="12"/>
  <c r="K12" i="12"/>
  <c r="K10" i="12"/>
  <c r="L226" i="12"/>
  <c r="L194" i="12"/>
  <c r="L153" i="12"/>
  <c r="L149" i="12"/>
  <c r="L142" i="12"/>
  <c r="L135" i="12"/>
  <c r="K127" i="12"/>
  <c r="J125" i="12"/>
  <c r="S122" i="12"/>
  <c r="Q120" i="12"/>
  <c r="P118" i="12"/>
  <c r="L112" i="12"/>
  <c r="K110" i="12"/>
  <c r="S107" i="12"/>
  <c r="Q105" i="12"/>
  <c r="P103" i="12"/>
  <c r="L97" i="12"/>
  <c r="K95" i="12"/>
  <c r="J93" i="12"/>
  <c r="S90" i="12"/>
  <c r="Q88" i="12"/>
  <c r="P86" i="12"/>
  <c r="L80" i="12"/>
  <c r="K78" i="12"/>
  <c r="J76" i="12"/>
  <c r="J74" i="12"/>
  <c r="J72" i="12"/>
  <c r="J70" i="12"/>
  <c r="J68" i="12"/>
  <c r="J66" i="12"/>
  <c r="J64" i="12"/>
  <c r="J62" i="12"/>
  <c r="J60" i="12"/>
  <c r="J58" i="12"/>
  <c r="J56" i="12"/>
  <c r="J54" i="12"/>
  <c r="J52" i="12"/>
  <c r="J50" i="12"/>
  <c r="J48" i="12"/>
  <c r="J46" i="12"/>
  <c r="J44" i="12"/>
  <c r="J42" i="12"/>
  <c r="J40" i="12"/>
  <c r="J38" i="12"/>
  <c r="J36" i="12"/>
  <c r="J34" i="12"/>
  <c r="J32" i="12"/>
  <c r="J30" i="12"/>
  <c r="J28" i="12"/>
  <c r="J26" i="12"/>
  <c r="J24" i="12"/>
  <c r="J22" i="12"/>
  <c r="J20" i="12"/>
  <c r="J18" i="12"/>
  <c r="J16" i="12"/>
  <c r="J14" i="12"/>
  <c r="J12" i="12"/>
  <c r="J10" i="12"/>
  <c r="L232" i="12"/>
  <c r="L200" i="12"/>
  <c r="L168" i="12"/>
  <c r="L162" i="12"/>
  <c r="K153" i="12"/>
  <c r="K149" i="12"/>
  <c r="K142" i="12"/>
  <c r="K135" i="12"/>
  <c r="L132" i="12"/>
  <c r="J127" i="12"/>
  <c r="S124" i="12"/>
  <c r="Q122" i="12"/>
  <c r="P120" i="12"/>
  <c r="L114" i="12"/>
  <c r="K112" i="12"/>
  <c r="S109" i="12"/>
  <c r="Q107" i="12"/>
  <c r="P105" i="12"/>
  <c r="L99" i="12"/>
  <c r="K97" i="12"/>
  <c r="J95" i="12"/>
  <c r="S92" i="12"/>
  <c r="Q90" i="12"/>
  <c r="P88" i="12"/>
  <c r="L82" i="12"/>
  <c r="K80" i="12"/>
  <c r="S77" i="12"/>
  <c r="S75" i="12"/>
  <c r="S73" i="12"/>
  <c r="S71" i="12"/>
  <c r="S69" i="12"/>
  <c r="S67" i="12"/>
  <c r="S65" i="12"/>
  <c r="S63" i="12"/>
  <c r="S61" i="12"/>
  <c r="S59" i="12"/>
  <c r="S57" i="12"/>
  <c r="S55" i="12"/>
  <c r="S53" i="12"/>
  <c r="S51" i="12"/>
  <c r="S49" i="12"/>
  <c r="S47" i="12"/>
  <c r="S45" i="12"/>
  <c r="S43" i="12"/>
  <c r="S41" i="12"/>
  <c r="S39" i="12"/>
  <c r="S37" i="12"/>
  <c r="S35" i="12"/>
  <c r="S33" i="12"/>
  <c r="L238" i="12"/>
  <c r="L206" i="12"/>
  <c r="L174" i="12"/>
  <c r="L157" i="12"/>
  <c r="P148" i="12"/>
  <c r="L145" i="12"/>
  <c r="L138" i="12"/>
  <c r="S134" i="12"/>
  <c r="K132" i="12"/>
  <c r="L129" i="12"/>
  <c r="S126" i="12"/>
  <c r="Q124" i="12"/>
  <c r="P122" i="12"/>
  <c r="L116" i="12"/>
  <c r="K114" i="12"/>
  <c r="S111" i="12"/>
  <c r="Q109" i="12"/>
  <c r="P107" i="12"/>
  <c r="L101" i="12"/>
  <c r="K99" i="12"/>
  <c r="J97" i="12"/>
  <c r="S94" i="12"/>
  <c r="Q92" i="12"/>
  <c r="P90" i="12"/>
  <c r="L84" i="12"/>
  <c r="K82" i="12"/>
  <c r="S79" i="12"/>
  <c r="Q77" i="12"/>
  <c r="Q75" i="12"/>
  <c r="Q73" i="12"/>
  <c r="Q71" i="12"/>
  <c r="Q69" i="12"/>
  <c r="Q67" i="12"/>
  <c r="Q65" i="12"/>
  <c r="Q63" i="12"/>
  <c r="Q61" i="12"/>
  <c r="Q59" i="12"/>
  <c r="Q57" i="12"/>
  <c r="Q55" i="12"/>
  <c r="Q53" i="12"/>
  <c r="Q51" i="12"/>
  <c r="Q49" i="12"/>
  <c r="Q47" i="12"/>
  <c r="Q45" i="12"/>
  <c r="Q43" i="12"/>
  <c r="Q41" i="12"/>
  <c r="Q39" i="12"/>
  <c r="Q37" i="12"/>
  <c r="Q35" i="12"/>
  <c r="Q33" i="12"/>
  <c r="Q31" i="12"/>
  <c r="Q29" i="12"/>
  <c r="Q27" i="12"/>
  <c r="Q25" i="12"/>
  <c r="Q23" i="12"/>
  <c r="Q21" i="12"/>
  <c r="L244" i="12"/>
  <c r="L212" i="12"/>
  <c r="L180" i="12"/>
  <c r="K157" i="12"/>
  <c r="K145" i="12"/>
  <c r="K138" i="12"/>
  <c r="P134" i="12"/>
  <c r="Q131" i="12"/>
  <c r="K129" i="12"/>
  <c r="Q126" i="12"/>
  <c r="P124" i="12"/>
  <c r="L118" i="12"/>
  <c r="K116" i="12"/>
  <c r="S113" i="12"/>
  <c r="Q111" i="12"/>
  <c r="P109" i="12"/>
  <c r="L103" i="12"/>
  <c r="K101" i="12"/>
  <c r="J99" i="12"/>
  <c r="S96" i="12"/>
  <c r="Q94" i="12"/>
  <c r="P92" i="12"/>
  <c r="L86" i="12"/>
  <c r="K84" i="12"/>
  <c r="S81" i="12"/>
  <c r="Q79" i="12"/>
  <c r="P77" i="12"/>
  <c r="P75" i="12"/>
  <c r="P73" i="12"/>
  <c r="P71" i="12"/>
  <c r="P69" i="12"/>
  <c r="P67" i="12"/>
  <c r="P65" i="12"/>
  <c r="P63" i="12"/>
  <c r="P61" i="12"/>
  <c r="P59" i="12"/>
  <c r="P57" i="12"/>
  <c r="P55" i="12"/>
  <c r="P53" i="12"/>
  <c r="P51" i="12"/>
  <c r="P49" i="12"/>
  <c r="P47" i="12"/>
  <c r="P45" i="12"/>
  <c r="P43" i="12"/>
  <c r="P41" i="12"/>
  <c r="L218" i="12"/>
  <c r="L186" i="12"/>
  <c r="L161" i="12"/>
  <c r="L152" i="12"/>
  <c r="P144" i="12"/>
  <c r="L141" i="12"/>
  <c r="S128" i="12"/>
  <c r="P126" i="12"/>
  <c r="L120" i="12"/>
  <c r="K118" i="12"/>
  <c r="S115" i="12"/>
  <c r="Q113" i="12"/>
  <c r="P111" i="12"/>
  <c r="L105" i="12"/>
  <c r="K103" i="12"/>
  <c r="J101" i="12"/>
  <c r="S98" i="12"/>
  <c r="Q96" i="12"/>
  <c r="P94" i="12"/>
  <c r="L88" i="12"/>
  <c r="K86" i="12"/>
  <c r="S83" i="12"/>
  <c r="Q81" i="12"/>
  <c r="P79" i="12"/>
  <c r="L224" i="12"/>
  <c r="L192" i="12"/>
  <c r="K161" i="12"/>
  <c r="L148" i="12"/>
  <c r="K141" i="12"/>
  <c r="P128" i="12"/>
  <c r="L122" i="12"/>
  <c r="K120" i="12"/>
  <c r="S117" i="12"/>
  <c r="Q115" i="12"/>
  <c r="P113" i="12"/>
  <c r="L107" i="12"/>
  <c r="K105" i="12"/>
  <c r="J103" i="12"/>
  <c r="S100" i="12"/>
  <c r="Q98" i="12"/>
  <c r="P96" i="12"/>
  <c r="L90" i="12"/>
  <c r="K88" i="12"/>
  <c r="S85" i="12"/>
  <c r="Q83" i="12"/>
  <c r="P81" i="12"/>
  <c r="L230" i="12"/>
  <c r="L198" i="12"/>
  <c r="L166" i="12"/>
  <c r="L156" i="12"/>
  <c r="K148" i="12"/>
  <c r="P140" i="12"/>
  <c r="L137" i="12"/>
  <c r="L134" i="12"/>
  <c r="L131" i="12"/>
  <c r="L124" i="12"/>
  <c r="K122" i="12"/>
  <c r="S119" i="12"/>
  <c r="Q117" i="12"/>
  <c r="P115" i="12"/>
  <c r="L109" i="12"/>
  <c r="K107" i="12"/>
  <c r="J105" i="12"/>
  <c r="S102" i="12"/>
  <c r="Q100" i="12"/>
  <c r="P98" i="12"/>
  <c r="L92" i="12"/>
  <c r="K90" i="12"/>
  <c r="S87" i="12"/>
  <c r="Q85" i="12"/>
  <c r="P83" i="12"/>
  <c r="L77" i="12"/>
  <c r="L75" i="12"/>
  <c r="L73" i="12"/>
  <c r="L71" i="12"/>
  <c r="L69" i="12"/>
  <c r="L67" i="12"/>
  <c r="L65" i="12"/>
  <c r="L63" i="12"/>
  <c r="L61" i="12"/>
  <c r="L59" i="12"/>
  <c r="L57" i="12"/>
  <c r="L55" i="12"/>
  <c r="L53" i="12"/>
  <c r="L51" i="12"/>
  <c r="L49" i="12"/>
  <c r="L47" i="12"/>
  <c r="K111" i="12"/>
  <c r="P87" i="12"/>
  <c r="L81" i="12"/>
  <c r="J65" i="12"/>
  <c r="J49" i="12"/>
  <c r="S27" i="12"/>
  <c r="K21" i="12"/>
  <c r="S17" i="12"/>
  <c r="L15" i="12"/>
  <c r="L178" i="12"/>
  <c r="S104" i="12"/>
  <c r="K75" i="12"/>
  <c r="K59" i="12"/>
  <c r="L39" i="12"/>
  <c r="L35" i="12"/>
  <c r="P27" i="12"/>
  <c r="J21" i="12"/>
  <c r="Q17" i="12"/>
  <c r="K15" i="12"/>
  <c r="S11" i="12"/>
  <c r="L9" i="12"/>
  <c r="K134" i="12"/>
  <c r="L128" i="12"/>
  <c r="Q104" i="12"/>
  <c r="J75" i="12"/>
  <c r="J59" i="12"/>
  <c r="L43" i="12"/>
  <c r="K39" i="12"/>
  <c r="K35" i="12"/>
  <c r="L31" i="12"/>
  <c r="S23" i="12"/>
  <c r="P20" i="12"/>
  <c r="P17" i="12"/>
  <c r="J15" i="12"/>
  <c r="Q11" i="12"/>
  <c r="K9" i="12"/>
  <c r="Q133" i="12"/>
  <c r="S121" i="12"/>
  <c r="K92" i="12"/>
  <c r="K69" i="12"/>
  <c r="K53" i="12"/>
  <c r="K43" i="12"/>
  <c r="J39" i="12"/>
  <c r="J35" i="12"/>
  <c r="K31" i="12"/>
  <c r="P23" i="12"/>
  <c r="P14" i="12"/>
  <c r="P11" i="12"/>
  <c r="J9" i="12"/>
  <c r="Q121" i="12"/>
  <c r="S91" i="12"/>
  <c r="J69" i="12"/>
  <c r="J53" i="12"/>
  <c r="J43" i="12"/>
  <c r="J31" i="12"/>
  <c r="L27" i="12"/>
  <c r="K109" i="12"/>
  <c r="P85" i="12"/>
  <c r="L79" i="12"/>
  <c r="K63" i="12"/>
  <c r="K47" i="12"/>
  <c r="K27" i="12"/>
  <c r="S19" i="12"/>
  <c r="L17" i="12"/>
  <c r="J109" i="12"/>
  <c r="K79" i="12"/>
  <c r="J63" i="12"/>
  <c r="J47" i="12"/>
  <c r="P37" i="12"/>
  <c r="P33" i="12"/>
  <c r="J27" i="12"/>
  <c r="L23" i="12"/>
  <c r="Q19" i="12"/>
  <c r="K17" i="12"/>
  <c r="S13" i="12"/>
  <c r="L11" i="12"/>
  <c r="L160" i="12"/>
  <c r="L126" i="12"/>
  <c r="Q102" i="12"/>
  <c r="K73" i="12"/>
  <c r="K57" i="12"/>
  <c r="S29" i="12"/>
  <c r="K23" i="12"/>
  <c r="P19" i="12"/>
  <c r="J17" i="12"/>
  <c r="Q13" i="12"/>
  <c r="K11" i="12"/>
  <c r="K126" i="12"/>
  <c r="P102" i="12"/>
  <c r="L96" i="12"/>
  <c r="J73" i="12"/>
  <c r="J57" i="12"/>
  <c r="P29" i="12"/>
  <c r="J23" i="12"/>
  <c r="P16" i="12"/>
  <c r="P13" i="12"/>
  <c r="J11" i="12"/>
  <c r="Q119" i="12"/>
  <c r="S89" i="12"/>
  <c r="K67" i="12"/>
  <c r="K51" i="12"/>
  <c r="L41" i="12"/>
  <c r="L37" i="12"/>
  <c r="L33" i="12"/>
  <c r="S25" i="12"/>
  <c r="P10" i="12"/>
  <c r="L236" i="12"/>
  <c r="L151" i="12"/>
  <c r="L144" i="12"/>
  <c r="K137" i="12"/>
  <c r="K131" i="12"/>
  <c r="P119" i="12"/>
  <c r="L113" i="12"/>
  <c r="Q89" i="12"/>
  <c r="J67" i="12"/>
  <c r="J51" i="12"/>
  <c r="K41" i="12"/>
  <c r="K37" i="12"/>
  <c r="K33" i="12"/>
  <c r="P25" i="12"/>
  <c r="L19" i="12"/>
  <c r="K151" i="12"/>
  <c r="K144" i="12"/>
  <c r="S136" i="12"/>
  <c r="S130" i="12"/>
  <c r="J107" i="12"/>
  <c r="K77" i="12"/>
  <c r="K61" i="12"/>
  <c r="L45" i="12"/>
  <c r="J41" i="12"/>
  <c r="J37" i="12"/>
  <c r="J33" i="12"/>
  <c r="L29" i="12"/>
  <c r="S21" i="12"/>
  <c r="K19" i="12"/>
  <c r="S15" i="12"/>
  <c r="L13" i="12"/>
  <c r="L204" i="12"/>
  <c r="S106" i="12"/>
  <c r="J77" i="12"/>
  <c r="J61" i="12"/>
  <c r="K45" i="12"/>
  <c r="K29" i="12"/>
  <c r="P21" i="12"/>
  <c r="J19" i="12"/>
  <c r="Q15" i="12"/>
  <c r="K13" i="12"/>
  <c r="S9" i="12"/>
  <c r="L242" i="12"/>
  <c r="K124" i="12"/>
  <c r="P100" i="12"/>
  <c r="L94" i="12"/>
  <c r="K71" i="12"/>
  <c r="K55" i="12"/>
  <c r="J45" i="12"/>
  <c r="J29" i="12"/>
  <c r="L25" i="12"/>
  <c r="P18" i="12"/>
  <c r="P15" i="12"/>
  <c r="J13" i="12"/>
  <c r="Q9" i="12"/>
  <c r="P9" i="12"/>
  <c r="P35" i="12"/>
  <c r="L111" i="12"/>
  <c r="Q87" i="12"/>
  <c r="K65" i="12"/>
  <c r="P117" i="12"/>
  <c r="L21" i="12"/>
  <c r="K49" i="12"/>
  <c r="P12" i="12"/>
  <c r="L172" i="12"/>
  <c r="K94" i="12"/>
  <c r="J71" i="12"/>
  <c r="S123" i="12"/>
  <c r="J55" i="12"/>
  <c r="P39" i="12"/>
  <c r="L210" i="12"/>
  <c r="P31" i="12"/>
  <c r="J25" i="12"/>
  <c r="K25" i="12"/>
  <c r="S31" i="12"/>
  <c r="N217" i="5"/>
  <c r="O216" i="5"/>
  <c r="O208" i="5"/>
  <c r="O200" i="5"/>
  <c r="O192" i="5"/>
  <c r="O184" i="5"/>
  <c r="O176" i="5"/>
  <c r="O168" i="5"/>
  <c r="O160" i="5"/>
  <c r="O152" i="5"/>
  <c r="O144" i="5"/>
  <c r="N222" i="5"/>
  <c r="N214" i="5"/>
  <c r="N206" i="5"/>
  <c r="N198" i="5"/>
  <c r="N190" i="5"/>
  <c r="N182" i="5"/>
  <c r="N174" i="5"/>
  <c r="N166" i="5"/>
  <c r="O221" i="5"/>
  <c r="O213" i="5"/>
  <c r="O205" i="5"/>
  <c r="O197" i="5"/>
  <c r="O189" i="5"/>
  <c r="O181" i="5"/>
  <c r="O173" i="5"/>
  <c r="O165" i="5"/>
  <c r="O157" i="5"/>
  <c r="O149" i="5"/>
  <c r="O222" i="5"/>
  <c r="O211" i="5"/>
  <c r="N202" i="5"/>
  <c r="N192" i="5"/>
  <c r="O182" i="5"/>
  <c r="N172" i="5"/>
  <c r="O162" i="5"/>
  <c r="O153" i="5"/>
  <c r="N144" i="5"/>
  <c r="N136" i="5"/>
  <c r="N128" i="5"/>
  <c r="N120" i="5"/>
  <c r="N112" i="5"/>
  <c r="Q104" i="5"/>
  <c r="O99" i="5"/>
  <c r="N94" i="5"/>
  <c r="Q88" i="5"/>
  <c r="O83" i="5"/>
  <c r="N78" i="5"/>
  <c r="Q72" i="5"/>
  <c r="O67" i="5"/>
  <c r="N62" i="5"/>
  <c r="Q56" i="5"/>
  <c r="O51" i="5"/>
  <c r="N46" i="5"/>
  <c r="Q40" i="5"/>
  <c r="O35" i="5"/>
  <c r="N30" i="5"/>
  <c r="Q24" i="5"/>
  <c r="O19" i="5"/>
  <c r="N14" i="5"/>
  <c r="Q8" i="5"/>
  <c r="N3" i="5"/>
  <c r="O12" i="5"/>
  <c r="O120" i="5"/>
  <c r="Q83" i="5"/>
  <c r="O62" i="5"/>
  <c r="Q35" i="5"/>
  <c r="O3" i="5"/>
  <c r="N221" i="5"/>
  <c r="N211" i="5"/>
  <c r="O201" i="5"/>
  <c r="O191" i="5"/>
  <c r="N181" i="5"/>
  <c r="O171" i="5"/>
  <c r="N162" i="5"/>
  <c r="N153" i="5"/>
  <c r="O143" i="5"/>
  <c r="O135" i="5"/>
  <c r="O127" i="5"/>
  <c r="O119" i="5"/>
  <c r="O111" i="5"/>
  <c r="O104" i="5"/>
  <c r="N99" i="5"/>
  <c r="Q93" i="5"/>
  <c r="O88" i="5"/>
  <c r="N83" i="5"/>
  <c r="Q77" i="5"/>
  <c r="O72" i="5"/>
  <c r="N67" i="5"/>
  <c r="Q61" i="5"/>
  <c r="O56" i="5"/>
  <c r="N51" i="5"/>
  <c r="Q45" i="5"/>
  <c r="O40" i="5"/>
  <c r="N35" i="5"/>
  <c r="Q29" i="5"/>
  <c r="O24" i="5"/>
  <c r="N19" i="5"/>
  <c r="Q13" i="5"/>
  <c r="O8" i="5"/>
  <c r="N93" i="5"/>
  <c r="Q71" i="5"/>
  <c r="N61" i="5"/>
  <c r="O50" i="5"/>
  <c r="N45" i="5"/>
  <c r="O34" i="5"/>
  <c r="Q23" i="5"/>
  <c r="O18" i="5"/>
  <c r="Q7" i="5"/>
  <c r="Q12" i="5"/>
  <c r="Q17" i="5"/>
  <c r="O220" i="5"/>
  <c r="O210" i="5"/>
  <c r="N201" i="5"/>
  <c r="N191" i="5"/>
  <c r="O180" i="5"/>
  <c r="N171" i="5"/>
  <c r="O161" i="5"/>
  <c r="N152" i="5"/>
  <c r="N143" i="5"/>
  <c r="N135" i="5"/>
  <c r="N127" i="5"/>
  <c r="N119" i="5"/>
  <c r="N111" i="5"/>
  <c r="N104" i="5"/>
  <c r="Q98" i="5"/>
  <c r="O93" i="5"/>
  <c r="N88" i="5"/>
  <c r="Q82" i="5"/>
  <c r="O77" i="5"/>
  <c r="N72" i="5"/>
  <c r="Q66" i="5"/>
  <c r="O61" i="5"/>
  <c r="N56" i="5"/>
  <c r="Q50" i="5"/>
  <c r="O45" i="5"/>
  <c r="N40" i="5"/>
  <c r="Q34" i="5"/>
  <c r="O29" i="5"/>
  <c r="N24" i="5"/>
  <c r="Q18" i="5"/>
  <c r="O13" i="5"/>
  <c r="N8" i="5"/>
  <c r="N220" i="5"/>
  <c r="N210" i="5"/>
  <c r="N200" i="5"/>
  <c r="O190" i="5"/>
  <c r="N180" i="5"/>
  <c r="O170" i="5"/>
  <c r="N161" i="5"/>
  <c r="O151" i="5"/>
  <c r="O142" i="5"/>
  <c r="O134" i="5"/>
  <c r="O126" i="5"/>
  <c r="O118" i="5"/>
  <c r="O110" i="5"/>
  <c r="Q103" i="5"/>
  <c r="O98" i="5"/>
  <c r="Q87" i="5"/>
  <c r="O82" i="5"/>
  <c r="N77" i="5"/>
  <c r="O66" i="5"/>
  <c r="Q55" i="5"/>
  <c r="Q39" i="5"/>
  <c r="N29" i="5"/>
  <c r="N13" i="5"/>
  <c r="N23" i="5"/>
  <c r="O30" i="5"/>
  <c r="O219" i="5"/>
  <c r="O209" i="5"/>
  <c r="O199" i="5"/>
  <c r="N189" i="5"/>
  <c r="O179" i="5"/>
  <c r="N170" i="5"/>
  <c r="N160" i="5"/>
  <c r="N151" i="5"/>
  <c r="N142" i="5"/>
  <c r="N134" i="5"/>
  <c r="N126" i="5"/>
  <c r="N118" i="5"/>
  <c r="N110" i="5"/>
  <c r="O103" i="5"/>
  <c r="N98" i="5"/>
  <c r="Q92" i="5"/>
  <c r="O87" i="5"/>
  <c r="N82" i="5"/>
  <c r="Q76" i="5"/>
  <c r="O71" i="5"/>
  <c r="N66" i="5"/>
  <c r="Q60" i="5"/>
  <c r="O55" i="5"/>
  <c r="N50" i="5"/>
  <c r="Q44" i="5"/>
  <c r="O39" i="5"/>
  <c r="N34" i="5"/>
  <c r="Q28" i="5"/>
  <c r="O23" i="5"/>
  <c r="N18" i="5"/>
  <c r="O7" i="5"/>
  <c r="N7" i="5"/>
  <c r="N219" i="5"/>
  <c r="N209" i="5"/>
  <c r="N199" i="5"/>
  <c r="O188" i="5"/>
  <c r="N179" i="5"/>
  <c r="O169" i="5"/>
  <c r="O159" i="5"/>
  <c r="O150" i="5"/>
  <c r="O141" i="5"/>
  <c r="O133" i="5"/>
  <c r="O125" i="5"/>
  <c r="O117" i="5"/>
  <c r="O109" i="5"/>
  <c r="N103" i="5"/>
  <c r="Q97" i="5"/>
  <c r="O92" i="5"/>
  <c r="N87" i="5"/>
  <c r="Q81" i="5"/>
  <c r="O76" i="5"/>
  <c r="N71" i="5"/>
  <c r="Q65" i="5"/>
  <c r="O60" i="5"/>
  <c r="N55" i="5"/>
  <c r="Q49" i="5"/>
  <c r="O44" i="5"/>
  <c r="N39" i="5"/>
  <c r="Q33" i="5"/>
  <c r="O28" i="5"/>
  <c r="O218" i="5"/>
  <c r="N208" i="5"/>
  <c r="O198" i="5"/>
  <c r="N188" i="5"/>
  <c r="O178" i="5"/>
  <c r="N169" i="5"/>
  <c r="N159" i="5"/>
  <c r="N150" i="5"/>
  <c r="N141" i="5"/>
  <c r="N133" i="5"/>
  <c r="N125" i="5"/>
  <c r="N117" i="5"/>
  <c r="N109" i="5"/>
  <c r="Q102" i="5"/>
  <c r="O97" i="5"/>
  <c r="N92" i="5"/>
  <c r="Q86" i="5"/>
  <c r="O81" i="5"/>
  <c r="N76" i="5"/>
  <c r="Q70" i="5"/>
  <c r="O65" i="5"/>
  <c r="N60" i="5"/>
  <c r="Q54" i="5"/>
  <c r="O49" i="5"/>
  <c r="N44" i="5"/>
  <c r="Q38" i="5"/>
  <c r="O33" i="5"/>
  <c r="N28" i="5"/>
  <c r="Q22" i="5"/>
  <c r="O17" i="5"/>
  <c r="N12" i="5"/>
  <c r="Q6" i="5"/>
  <c r="O43" i="5"/>
  <c r="N22" i="5"/>
  <c r="O11" i="5"/>
  <c r="N27" i="5"/>
  <c r="N145" i="5"/>
  <c r="N218" i="5"/>
  <c r="O207" i="5"/>
  <c r="N197" i="5"/>
  <c r="O187" i="5"/>
  <c r="N178" i="5"/>
  <c r="N168" i="5"/>
  <c r="O158" i="5"/>
  <c r="N149" i="5"/>
  <c r="O140" i="5"/>
  <c r="O132" i="5"/>
  <c r="O124" i="5"/>
  <c r="O116" i="5"/>
  <c r="O108" i="5"/>
  <c r="O102" i="5"/>
  <c r="N97" i="5"/>
  <c r="Q91" i="5"/>
  <c r="O86" i="5"/>
  <c r="N81" i="5"/>
  <c r="Q75" i="5"/>
  <c r="O70" i="5"/>
  <c r="N65" i="5"/>
  <c r="Q59" i="5"/>
  <c r="O54" i="5"/>
  <c r="N49" i="5"/>
  <c r="Q43" i="5"/>
  <c r="O38" i="5"/>
  <c r="N33" i="5"/>
  <c r="Q27" i="5"/>
  <c r="O22" i="5"/>
  <c r="N17" i="5"/>
  <c r="Q11" i="5"/>
  <c r="O6" i="5"/>
  <c r="O16" i="5"/>
  <c r="O69" i="5"/>
  <c r="O5" i="5"/>
  <c r="O217" i="5"/>
  <c r="N207" i="5"/>
  <c r="O196" i="5"/>
  <c r="N187" i="5"/>
  <c r="O177" i="5"/>
  <c r="O167" i="5"/>
  <c r="N158" i="5"/>
  <c r="O148" i="5"/>
  <c r="N140" i="5"/>
  <c r="N132" i="5"/>
  <c r="N124" i="5"/>
  <c r="N116" i="5"/>
  <c r="N108" i="5"/>
  <c r="N102" i="5"/>
  <c r="Q96" i="5"/>
  <c r="O91" i="5"/>
  <c r="N86" i="5"/>
  <c r="Q80" i="5"/>
  <c r="O75" i="5"/>
  <c r="N70" i="5"/>
  <c r="Q64" i="5"/>
  <c r="O59" i="5"/>
  <c r="N54" i="5"/>
  <c r="Q48" i="5"/>
  <c r="N38" i="5"/>
  <c r="Q32" i="5"/>
  <c r="O27" i="5"/>
  <c r="Q16" i="5"/>
  <c r="N6" i="5"/>
  <c r="N216" i="5"/>
  <c r="O206" i="5"/>
  <c r="N196" i="5"/>
  <c r="O186" i="5"/>
  <c r="N177" i="5"/>
  <c r="N167" i="5"/>
  <c r="N157" i="5"/>
  <c r="N148" i="5"/>
  <c r="O139" i="5"/>
  <c r="O131" i="5"/>
  <c r="O123" i="5"/>
  <c r="O115" i="5"/>
  <c r="O107" i="5"/>
  <c r="Q101" i="5"/>
  <c r="O96" i="5"/>
  <c r="N91" i="5"/>
  <c r="Q85" i="5"/>
  <c r="O80" i="5"/>
  <c r="N75" i="5"/>
  <c r="Q69" i="5"/>
  <c r="O64" i="5"/>
  <c r="N59" i="5"/>
  <c r="Q53" i="5"/>
  <c r="O48" i="5"/>
  <c r="N43" i="5"/>
  <c r="Q37" i="5"/>
  <c r="O32" i="5"/>
  <c r="Q21" i="5"/>
  <c r="N11" i="5"/>
  <c r="Q5" i="5"/>
  <c r="O85" i="5"/>
  <c r="O53" i="5"/>
  <c r="Q42" i="5"/>
  <c r="N32" i="5"/>
  <c r="O21" i="5"/>
  <c r="Q10" i="5"/>
  <c r="N193" i="5"/>
  <c r="N183" i="5"/>
  <c r="O172" i="5"/>
  <c r="N154" i="5"/>
  <c r="O136" i="5"/>
  <c r="N105" i="5"/>
  <c r="Q99" i="5"/>
  <c r="O94" i="5"/>
  <c r="O78" i="5"/>
  <c r="Q67" i="5"/>
  <c r="O46" i="5"/>
  <c r="O14" i="5"/>
  <c r="O215" i="5"/>
  <c r="N205" i="5"/>
  <c r="O195" i="5"/>
  <c r="N186" i="5"/>
  <c r="N176" i="5"/>
  <c r="O166" i="5"/>
  <c r="O156" i="5"/>
  <c r="O147" i="5"/>
  <c r="N139" i="5"/>
  <c r="N131" i="5"/>
  <c r="N123" i="5"/>
  <c r="N115" i="5"/>
  <c r="N107" i="5"/>
  <c r="O101" i="5"/>
  <c r="N96" i="5"/>
  <c r="Q90" i="5"/>
  <c r="N80" i="5"/>
  <c r="Q74" i="5"/>
  <c r="N64" i="5"/>
  <c r="Q58" i="5"/>
  <c r="N48" i="5"/>
  <c r="O37" i="5"/>
  <c r="Q26" i="5"/>
  <c r="N16" i="5"/>
  <c r="N215" i="5"/>
  <c r="O204" i="5"/>
  <c r="N195" i="5"/>
  <c r="O185" i="5"/>
  <c r="O175" i="5"/>
  <c r="N165" i="5"/>
  <c r="N156" i="5"/>
  <c r="N147" i="5"/>
  <c r="O138" i="5"/>
  <c r="O130" i="5"/>
  <c r="O122" i="5"/>
  <c r="O114" i="5"/>
  <c r="O106" i="5"/>
  <c r="N101" i="5"/>
  <c r="Q95" i="5"/>
  <c r="O90" i="5"/>
  <c r="N85" i="5"/>
  <c r="Q79" i="5"/>
  <c r="O74" i="5"/>
  <c r="N69" i="5"/>
  <c r="Q63" i="5"/>
  <c r="O58" i="5"/>
  <c r="N53" i="5"/>
  <c r="Q47" i="5"/>
  <c r="O42" i="5"/>
  <c r="N37" i="5"/>
  <c r="Q31" i="5"/>
  <c r="O26" i="5"/>
  <c r="N21" i="5"/>
  <c r="Q15" i="5"/>
  <c r="O10" i="5"/>
  <c r="N5" i="5"/>
  <c r="O112" i="5"/>
  <c r="O214" i="5"/>
  <c r="N204" i="5"/>
  <c r="O194" i="5"/>
  <c r="N185" i="5"/>
  <c r="N175" i="5"/>
  <c r="O164" i="5"/>
  <c r="O155" i="5"/>
  <c r="O146" i="5"/>
  <c r="N138" i="5"/>
  <c r="N130" i="5"/>
  <c r="N122" i="5"/>
  <c r="N114" i="5"/>
  <c r="N106" i="5"/>
  <c r="Q100" i="5"/>
  <c r="O95" i="5"/>
  <c r="N90" i="5"/>
  <c r="Q84" i="5"/>
  <c r="O79" i="5"/>
  <c r="N74" i="5"/>
  <c r="Q68" i="5"/>
  <c r="O63" i="5"/>
  <c r="N58" i="5"/>
  <c r="Q52" i="5"/>
  <c r="O47" i="5"/>
  <c r="N42" i="5"/>
  <c r="Q36" i="5"/>
  <c r="O31" i="5"/>
  <c r="N26" i="5"/>
  <c r="Q20" i="5"/>
  <c r="O15" i="5"/>
  <c r="N10" i="5"/>
  <c r="Q4" i="5"/>
  <c r="O202" i="5"/>
  <c r="N89" i="5"/>
  <c r="Q51" i="5"/>
  <c r="N25" i="5"/>
  <c r="N213" i="5"/>
  <c r="O203" i="5"/>
  <c r="N194" i="5"/>
  <c r="N184" i="5"/>
  <c r="O174" i="5"/>
  <c r="N164" i="5"/>
  <c r="N155" i="5"/>
  <c r="N146" i="5"/>
  <c r="O137" i="5"/>
  <c r="O129" i="5"/>
  <c r="O121" i="5"/>
  <c r="O113" i="5"/>
  <c r="Q105" i="5"/>
  <c r="O100" i="5"/>
  <c r="N95" i="5"/>
  <c r="Q89" i="5"/>
  <c r="O84" i="5"/>
  <c r="N79" i="5"/>
  <c r="Q73" i="5"/>
  <c r="O68" i="5"/>
  <c r="N63" i="5"/>
  <c r="Q57" i="5"/>
  <c r="O52" i="5"/>
  <c r="N47" i="5"/>
  <c r="Q41" i="5"/>
  <c r="O36" i="5"/>
  <c r="N31" i="5"/>
  <c r="Q25" i="5"/>
  <c r="O20" i="5"/>
  <c r="N15" i="5"/>
  <c r="Q9" i="5"/>
  <c r="O4" i="5"/>
  <c r="N212" i="5"/>
  <c r="N9" i="5"/>
  <c r="O212" i="5"/>
  <c r="N203" i="5"/>
  <c r="O193" i="5"/>
  <c r="O183" i="5"/>
  <c r="N173" i="5"/>
  <c r="O163" i="5"/>
  <c r="O154" i="5"/>
  <c r="O145" i="5"/>
  <c r="N137" i="5"/>
  <c r="N129" i="5"/>
  <c r="N121" i="5"/>
  <c r="N113" i="5"/>
  <c r="O105" i="5"/>
  <c r="N100" i="5"/>
  <c r="Q94" i="5"/>
  <c r="O89" i="5"/>
  <c r="N84" i="5"/>
  <c r="Q78" i="5"/>
  <c r="O73" i="5"/>
  <c r="N68" i="5"/>
  <c r="Q62" i="5"/>
  <c r="O57" i="5"/>
  <c r="N52" i="5"/>
  <c r="Q46" i="5"/>
  <c r="O41" i="5"/>
  <c r="N36" i="5"/>
  <c r="Q30" i="5"/>
  <c r="O25" i="5"/>
  <c r="N20" i="5"/>
  <c r="Q14" i="5"/>
  <c r="O9" i="5"/>
  <c r="N4" i="5"/>
  <c r="O128" i="5"/>
  <c r="N73" i="5"/>
  <c r="N57" i="5"/>
  <c r="N41" i="5"/>
  <c r="Q19" i="5"/>
  <c r="N163" i="5"/>
  <c r="N239" i="6"/>
  <c r="Q233" i="6"/>
  <c r="O228" i="6"/>
  <c r="N223" i="6"/>
  <c r="Q217" i="6"/>
  <c r="O212" i="6"/>
  <c r="N207" i="6"/>
  <c r="Q201" i="6"/>
  <c r="O196" i="6"/>
  <c r="N191" i="6"/>
  <c r="Q185" i="6"/>
  <c r="O180" i="6"/>
  <c r="N175" i="6"/>
  <c r="Q169" i="6"/>
  <c r="O164" i="6"/>
  <c r="N159" i="6"/>
  <c r="Q153" i="6"/>
  <c r="O148" i="6"/>
  <c r="N240" i="6"/>
  <c r="O234" i="6"/>
  <c r="Q228" i="6"/>
  <c r="Q222" i="6"/>
  <c r="N217" i="6"/>
  <c r="O211" i="6"/>
  <c r="Q205" i="6"/>
  <c r="N200" i="6"/>
  <c r="O194" i="6"/>
  <c r="Q188" i="6"/>
  <c r="N183" i="6"/>
  <c r="O177" i="6"/>
  <c r="Q171" i="6"/>
  <c r="N166" i="6"/>
  <c r="O160" i="6"/>
  <c r="Q154" i="6"/>
  <c r="N149" i="6"/>
  <c r="O143" i="6"/>
  <c r="N138" i="6"/>
  <c r="Q132" i="6"/>
  <c r="O127" i="6"/>
  <c r="N122" i="6"/>
  <c r="Q116" i="6"/>
  <c r="O111" i="6"/>
  <c r="N106" i="6"/>
  <c r="Q100" i="6"/>
  <c r="O95" i="6"/>
  <c r="N90" i="6"/>
  <c r="Q84" i="6"/>
  <c r="O79" i="6"/>
  <c r="N74" i="6"/>
  <c r="Q68" i="6"/>
  <c r="O63" i="6"/>
  <c r="N58" i="6"/>
  <c r="Q52" i="6"/>
  <c r="O47" i="6"/>
  <c r="N42" i="6"/>
  <c r="Q36" i="6"/>
  <c r="O31" i="6"/>
  <c r="N26" i="6"/>
  <c r="Q20" i="6"/>
  <c r="O15" i="6"/>
  <c r="N10" i="6"/>
  <c r="Q4" i="6"/>
  <c r="Q239" i="6"/>
  <c r="N234" i="6"/>
  <c r="N228" i="6"/>
  <c r="O222" i="6"/>
  <c r="Q216" i="6"/>
  <c r="N211" i="6"/>
  <c r="O205" i="6"/>
  <c r="Q199" i="6"/>
  <c r="N194" i="6"/>
  <c r="O188" i="6"/>
  <c r="Q182" i="6"/>
  <c r="N177" i="6"/>
  <c r="O171" i="6"/>
  <c r="Q165" i="6"/>
  <c r="N160" i="6"/>
  <c r="O154" i="6"/>
  <c r="Q148" i="6"/>
  <c r="N143" i="6"/>
  <c r="Q137" i="6"/>
  <c r="O132" i="6"/>
  <c r="N127" i="6"/>
  <c r="Q121" i="6"/>
  <c r="O116" i="6"/>
  <c r="N111" i="6"/>
  <c r="Q105" i="6"/>
  <c r="O100" i="6"/>
  <c r="N95" i="6"/>
  <c r="Q89" i="6"/>
  <c r="O84" i="6"/>
  <c r="N79" i="6"/>
  <c r="Q73" i="6"/>
  <c r="O68" i="6"/>
  <c r="N63" i="6"/>
  <c r="Q57" i="6"/>
  <c r="O52" i="6"/>
  <c r="N47" i="6"/>
  <c r="Q41" i="6"/>
  <c r="O36" i="6"/>
  <c r="N31" i="6"/>
  <c r="Q25" i="6"/>
  <c r="O20" i="6"/>
  <c r="N15" i="6"/>
  <c r="Q9" i="6"/>
  <c r="O4" i="6"/>
  <c r="O239" i="6"/>
  <c r="O233" i="6"/>
  <c r="Q227" i="6"/>
  <c r="N222" i="6"/>
  <c r="O216" i="6"/>
  <c r="Q210" i="6"/>
  <c r="N205" i="6"/>
  <c r="O199" i="6"/>
  <c r="Q193" i="6"/>
  <c r="N188" i="6"/>
  <c r="O182" i="6"/>
  <c r="Q176" i="6"/>
  <c r="N171" i="6"/>
  <c r="O165" i="6"/>
  <c r="Q159" i="6"/>
  <c r="N154" i="6"/>
  <c r="N148" i="6"/>
  <c r="Q142" i="6"/>
  <c r="O137" i="6"/>
  <c r="N132" i="6"/>
  <c r="Q126" i="6"/>
  <c r="O121" i="6"/>
  <c r="N116" i="6"/>
  <c r="Q110" i="6"/>
  <c r="O105" i="6"/>
  <c r="N100" i="6"/>
  <c r="Q94" i="6"/>
  <c r="O89" i="6"/>
  <c r="N84" i="6"/>
  <c r="Q78" i="6"/>
  <c r="O73" i="6"/>
  <c r="N68" i="6"/>
  <c r="Q62" i="6"/>
  <c r="O57" i="6"/>
  <c r="N52" i="6"/>
  <c r="Q46" i="6"/>
  <c r="O41" i="6"/>
  <c r="N36" i="6"/>
  <c r="Q30" i="6"/>
  <c r="O25" i="6"/>
  <c r="Q238" i="6"/>
  <c r="N233" i="6"/>
  <c r="O238" i="6"/>
  <c r="Q232" i="6"/>
  <c r="N227" i="6"/>
  <c r="O221" i="6"/>
  <c r="Q215" i="6"/>
  <c r="N210" i="6"/>
  <c r="O204" i="6"/>
  <c r="Q198" i="6"/>
  <c r="N193" i="6"/>
  <c r="O187" i="6"/>
  <c r="Q181" i="6"/>
  <c r="N176" i="6"/>
  <c r="O170" i="6"/>
  <c r="Q164" i="6"/>
  <c r="Q158" i="6"/>
  <c r="N153" i="6"/>
  <c r="O147" i="6"/>
  <c r="N142" i="6"/>
  <c r="Q136" i="6"/>
  <c r="O131" i="6"/>
  <c r="N126" i="6"/>
  <c r="N238" i="6"/>
  <c r="O232" i="6"/>
  <c r="Q226" i="6"/>
  <c r="N221" i="6"/>
  <c r="O215" i="6"/>
  <c r="Q209" i="6"/>
  <c r="N204" i="6"/>
  <c r="O198" i="6"/>
  <c r="Q192" i="6"/>
  <c r="N187" i="6"/>
  <c r="O181" i="6"/>
  <c r="Q175" i="6"/>
  <c r="N170" i="6"/>
  <c r="N164" i="6"/>
  <c r="Q237" i="6"/>
  <c r="N232" i="6"/>
  <c r="O226" i="6"/>
  <c r="Q220" i="6"/>
  <c r="N215" i="6"/>
  <c r="O209" i="6"/>
  <c r="Q203" i="6"/>
  <c r="N198" i="6"/>
  <c r="O192" i="6"/>
  <c r="Q186" i="6"/>
  <c r="N181" i="6"/>
  <c r="O175" i="6"/>
  <c r="O169" i="6"/>
  <c r="Q163" i="6"/>
  <c r="N158" i="6"/>
  <c r="O152" i="6"/>
  <c r="Q146" i="6"/>
  <c r="O141" i="6"/>
  <c r="N136" i="6"/>
  <c r="Q130" i="6"/>
  <c r="O125" i="6"/>
  <c r="N120" i="6"/>
  <c r="Q114" i="6"/>
  <c r="O109" i="6"/>
  <c r="N104" i="6"/>
  <c r="Q98" i="6"/>
  <c r="O93" i="6"/>
  <c r="N88" i="6"/>
  <c r="Q82" i="6"/>
  <c r="O77" i="6"/>
  <c r="N72" i="6"/>
  <c r="Q66" i="6"/>
  <c r="O61" i="6"/>
  <c r="N56" i="6"/>
  <c r="Q50" i="6"/>
  <c r="O45" i="6"/>
  <c r="N40" i="6"/>
  <c r="Q34" i="6"/>
  <c r="O29" i="6"/>
  <c r="N24" i="6"/>
  <c r="Q18" i="6"/>
  <c r="O13" i="6"/>
  <c r="N8" i="6"/>
  <c r="O237" i="6"/>
  <c r="Q231" i="6"/>
  <c r="N226" i="6"/>
  <c r="O220" i="6"/>
  <c r="Q214" i="6"/>
  <c r="N209" i="6"/>
  <c r="O203" i="6"/>
  <c r="Q197" i="6"/>
  <c r="N192" i="6"/>
  <c r="O186" i="6"/>
  <c r="Q180" i="6"/>
  <c r="Q174" i="6"/>
  <c r="N169" i="6"/>
  <c r="O163" i="6"/>
  <c r="Q157" i="6"/>
  <c r="N152" i="6"/>
  <c r="O146" i="6"/>
  <c r="N141" i="6"/>
  <c r="Q135" i="6"/>
  <c r="O130" i="6"/>
  <c r="N125" i="6"/>
  <c r="Q119" i="6"/>
  <c r="O114" i="6"/>
  <c r="N109" i="6"/>
  <c r="Q103" i="6"/>
  <c r="O98" i="6"/>
  <c r="N93" i="6"/>
  <c r="Q87" i="6"/>
  <c r="O82" i="6"/>
  <c r="N77" i="6"/>
  <c r="Q71" i="6"/>
  <c r="O66" i="6"/>
  <c r="N61" i="6"/>
  <c r="Q55" i="6"/>
  <c r="O50" i="6"/>
  <c r="N45" i="6"/>
  <c r="Q39" i="6"/>
  <c r="O34" i="6"/>
  <c r="N29" i="6"/>
  <c r="Q23" i="6"/>
  <c r="O18" i="6"/>
  <c r="N13" i="6"/>
  <c r="Q7" i="6"/>
  <c r="Q242" i="6"/>
  <c r="N237" i="6"/>
  <c r="O231" i="6"/>
  <c r="Q225" i="6"/>
  <c r="N220" i="6"/>
  <c r="O214" i="6"/>
  <c r="Q208" i="6"/>
  <c r="N203" i="6"/>
  <c r="O197" i="6"/>
  <c r="Q191" i="6"/>
  <c r="N186" i="6"/>
  <c r="N180" i="6"/>
  <c r="O174" i="6"/>
  <c r="Q168" i="6"/>
  <c r="N163" i="6"/>
  <c r="O157" i="6"/>
  <c r="Q151" i="6"/>
  <c r="O242" i="6"/>
  <c r="Q236" i="6"/>
  <c r="N231" i="6"/>
  <c r="O225" i="6"/>
  <c r="Q219" i="6"/>
  <c r="N214" i="6"/>
  <c r="O208" i="6"/>
  <c r="Q202" i="6"/>
  <c r="N197" i="6"/>
  <c r="O191" i="6"/>
  <c r="O185" i="6"/>
  <c r="Q179" i="6"/>
  <c r="N174" i="6"/>
  <c r="O168" i="6"/>
  <c r="Q162" i="6"/>
  <c r="N157" i="6"/>
  <c r="O151" i="6"/>
  <c r="Q145" i="6"/>
  <c r="O140" i="6"/>
  <c r="N135" i="6"/>
  <c r="Q129" i="6"/>
  <c r="O124" i="6"/>
  <c r="N119" i="6"/>
  <c r="N242" i="6"/>
  <c r="O236" i="6"/>
  <c r="Q230" i="6"/>
  <c r="N225" i="6"/>
  <c r="O219" i="6"/>
  <c r="Q213" i="6"/>
  <c r="N208" i="6"/>
  <c r="O202" i="6"/>
  <c r="Q196" i="6"/>
  <c r="Q190" i="6"/>
  <c r="N185" i="6"/>
  <c r="O179" i="6"/>
  <c r="Q173" i="6"/>
  <c r="N168" i="6"/>
  <c r="O162" i="6"/>
  <c r="Q156" i="6"/>
  <c r="N151" i="6"/>
  <c r="O145" i="6"/>
  <c r="N140" i="6"/>
  <c r="Q134" i="6"/>
  <c r="O129" i="6"/>
  <c r="N124" i="6"/>
  <c r="Q241" i="6"/>
  <c r="N236" i="6"/>
  <c r="O230" i="6"/>
  <c r="Q224" i="6"/>
  <c r="N219" i="6"/>
  <c r="O213" i="6"/>
  <c r="Q207" i="6"/>
  <c r="N202" i="6"/>
  <c r="N196" i="6"/>
  <c r="O190" i="6"/>
  <c r="Q184" i="6"/>
  <c r="N179" i="6"/>
  <c r="O173" i="6"/>
  <c r="Q167" i="6"/>
  <c r="N162" i="6"/>
  <c r="O156" i="6"/>
  <c r="Q150" i="6"/>
  <c r="N145" i="6"/>
  <c r="Q139" i="6"/>
  <c r="O134" i="6"/>
  <c r="N129" i="6"/>
  <c r="Q123" i="6"/>
  <c r="O241" i="6"/>
  <c r="Q235" i="6"/>
  <c r="N230" i="6"/>
  <c r="O224" i="6"/>
  <c r="Q218" i="6"/>
  <c r="N213" i="6"/>
  <c r="O207" i="6"/>
  <c r="O201" i="6"/>
  <c r="Q195" i="6"/>
  <c r="N190" i="6"/>
  <c r="O184" i="6"/>
  <c r="Q178" i="6"/>
  <c r="N173" i="6"/>
  <c r="O167" i="6"/>
  <c r="Q161" i="6"/>
  <c r="N156" i="6"/>
  <c r="O150" i="6"/>
  <c r="Q144" i="6"/>
  <c r="O139" i="6"/>
  <c r="N134" i="6"/>
  <c r="Q128" i="6"/>
  <c r="O123" i="6"/>
  <c r="N118" i="6"/>
  <c r="Q112" i="6"/>
  <c r="O107" i="6"/>
  <c r="N102" i="6"/>
  <c r="Q96" i="6"/>
  <c r="O91" i="6"/>
  <c r="N86" i="6"/>
  <c r="Q80" i="6"/>
  <c r="O75" i="6"/>
  <c r="N70" i="6"/>
  <c r="Q64" i="6"/>
  <c r="O59" i="6"/>
  <c r="N54" i="6"/>
  <c r="Q48" i="6"/>
  <c r="O43" i="6"/>
  <c r="N38" i="6"/>
  <c r="Q32" i="6"/>
  <c r="O27" i="6"/>
  <c r="N22" i="6"/>
  <c r="Q16" i="6"/>
  <c r="O11" i="6"/>
  <c r="N6" i="6"/>
  <c r="N241" i="6"/>
  <c r="O235" i="6"/>
  <c r="Q229" i="6"/>
  <c r="N224" i="6"/>
  <c r="O218" i="6"/>
  <c r="Q212" i="6"/>
  <c r="Q206" i="6"/>
  <c r="N201" i="6"/>
  <c r="O195" i="6"/>
  <c r="Q189" i="6"/>
  <c r="N184" i="6"/>
  <c r="O178" i="6"/>
  <c r="Q172" i="6"/>
  <c r="N167" i="6"/>
  <c r="O161" i="6"/>
  <c r="Q155" i="6"/>
  <c r="N150" i="6"/>
  <c r="O144" i="6"/>
  <c r="N139" i="6"/>
  <c r="Q133" i="6"/>
  <c r="O128" i="6"/>
  <c r="N123" i="6"/>
  <c r="Q117" i="6"/>
  <c r="O112" i="6"/>
  <c r="N107" i="6"/>
  <c r="Q101" i="6"/>
  <c r="O96" i="6"/>
  <c r="N91" i="6"/>
  <c r="Q85" i="6"/>
  <c r="O80" i="6"/>
  <c r="N75" i="6"/>
  <c r="Q69" i="6"/>
  <c r="O64" i="6"/>
  <c r="N59" i="6"/>
  <c r="Q53" i="6"/>
  <c r="O48" i="6"/>
  <c r="O240" i="6"/>
  <c r="Q234" i="6"/>
  <c r="N229" i="6"/>
  <c r="O223" i="6"/>
  <c r="O217" i="6"/>
  <c r="Q211" i="6"/>
  <c r="N206" i="6"/>
  <c r="O200" i="6"/>
  <c r="Q194" i="6"/>
  <c r="N189" i="6"/>
  <c r="O183" i="6"/>
  <c r="Q177" i="6"/>
  <c r="N172" i="6"/>
  <c r="O166" i="6"/>
  <c r="Q160" i="6"/>
  <c r="N155" i="6"/>
  <c r="O149" i="6"/>
  <c r="N199" i="6"/>
  <c r="O155" i="6"/>
  <c r="O135" i="6"/>
  <c r="O119" i="6"/>
  <c r="Q109" i="6"/>
  <c r="Q99" i="6"/>
  <c r="Q90" i="6"/>
  <c r="O81" i="6"/>
  <c r="O71" i="6"/>
  <c r="N62" i="6"/>
  <c r="N53" i="6"/>
  <c r="Q43" i="6"/>
  <c r="N35" i="6"/>
  <c r="Q26" i="6"/>
  <c r="N18" i="6"/>
  <c r="Q10" i="6"/>
  <c r="N44" i="6"/>
  <c r="N195" i="6"/>
  <c r="O153" i="6"/>
  <c r="O133" i="6"/>
  <c r="Q118" i="6"/>
  <c r="Q108" i="6"/>
  <c r="O99" i="6"/>
  <c r="O90" i="6"/>
  <c r="N81" i="6"/>
  <c r="N71" i="6"/>
  <c r="Q61" i="6"/>
  <c r="Q51" i="6"/>
  <c r="N43" i="6"/>
  <c r="N34" i="6"/>
  <c r="O26" i="6"/>
  <c r="Q17" i="6"/>
  <c r="O10" i="6"/>
  <c r="O193" i="6"/>
  <c r="Q152" i="6"/>
  <c r="N133" i="6"/>
  <c r="O118" i="6"/>
  <c r="O108" i="6"/>
  <c r="N99" i="6"/>
  <c r="N89" i="6"/>
  <c r="N80" i="6"/>
  <c r="Q70" i="6"/>
  <c r="Q60" i="6"/>
  <c r="O51" i="6"/>
  <c r="Q42" i="6"/>
  <c r="Q33" i="6"/>
  <c r="N25" i="6"/>
  <c r="O17" i="6"/>
  <c r="O9" i="6"/>
  <c r="N101" i="6"/>
  <c r="Q240" i="6"/>
  <c r="O189" i="6"/>
  <c r="Q149" i="6"/>
  <c r="Q131" i="6"/>
  <c r="O117" i="6"/>
  <c r="N108" i="6"/>
  <c r="N98" i="6"/>
  <c r="Q88" i="6"/>
  <c r="Q79" i="6"/>
  <c r="O70" i="6"/>
  <c r="O60" i="6"/>
  <c r="N51" i="6"/>
  <c r="O42" i="6"/>
  <c r="O33" i="6"/>
  <c r="Q24" i="6"/>
  <c r="N17" i="6"/>
  <c r="N9" i="6"/>
  <c r="N19" i="6"/>
  <c r="N235" i="6"/>
  <c r="Q187" i="6"/>
  <c r="Q147" i="6"/>
  <c r="N131" i="6"/>
  <c r="N117" i="6"/>
  <c r="Q107" i="6"/>
  <c r="Q97" i="6"/>
  <c r="O88" i="6"/>
  <c r="O78" i="6"/>
  <c r="O69" i="6"/>
  <c r="N60" i="6"/>
  <c r="N50" i="6"/>
  <c r="N41" i="6"/>
  <c r="N33" i="6"/>
  <c r="O24" i="6"/>
  <c r="O16" i="6"/>
  <c r="Q8" i="6"/>
  <c r="O229" i="6"/>
  <c r="Q183" i="6"/>
  <c r="N147" i="6"/>
  <c r="N130" i="6"/>
  <c r="Q115" i="6"/>
  <c r="Q106" i="6"/>
  <c r="O97" i="6"/>
  <c r="O87" i="6"/>
  <c r="N78" i="6"/>
  <c r="N69" i="6"/>
  <c r="Q59" i="6"/>
  <c r="Q49" i="6"/>
  <c r="Q40" i="6"/>
  <c r="O32" i="6"/>
  <c r="O23" i="6"/>
  <c r="N16" i="6"/>
  <c r="O8" i="6"/>
  <c r="O227" i="6"/>
  <c r="N182" i="6"/>
  <c r="N146" i="6"/>
  <c r="N128" i="6"/>
  <c r="O115" i="6"/>
  <c r="O106" i="6"/>
  <c r="N97" i="6"/>
  <c r="N87" i="6"/>
  <c r="Q77" i="6"/>
  <c r="Q67" i="6"/>
  <c r="Q58" i="6"/>
  <c r="O49" i="6"/>
  <c r="O40" i="6"/>
  <c r="N32" i="6"/>
  <c r="N23" i="6"/>
  <c r="Q15" i="6"/>
  <c r="O7" i="6"/>
  <c r="O158" i="6"/>
  <c r="Q223" i="6"/>
  <c r="N178" i="6"/>
  <c r="N144" i="6"/>
  <c r="Q127" i="6"/>
  <c r="N115" i="6"/>
  <c r="N105" i="6"/>
  <c r="N96" i="6"/>
  <c r="Q86" i="6"/>
  <c r="Q76" i="6"/>
  <c r="O67" i="6"/>
  <c r="O58" i="6"/>
  <c r="N49" i="6"/>
  <c r="O39" i="6"/>
  <c r="Q31" i="6"/>
  <c r="Q22" i="6"/>
  <c r="Q14" i="6"/>
  <c r="N7" i="6"/>
  <c r="N110" i="6"/>
  <c r="Q221" i="6"/>
  <c r="O176" i="6"/>
  <c r="Q143" i="6"/>
  <c r="O126" i="6"/>
  <c r="N114" i="6"/>
  <c r="Q104" i="6"/>
  <c r="Q95" i="6"/>
  <c r="O86" i="6"/>
  <c r="O76" i="6"/>
  <c r="N67" i="6"/>
  <c r="N57" i="6"/>
  <c r="N48" i="6"/>
  <c r="N39" i="6"/>
  <c r="O30" i="6"/>
  <c r="O22" i="6"/>
  <c r="O14" i="6"/>
  <c r="Q6" i="6"/>
  <c r="O120" i="6"/>
  <c r="N218" i="6"/>
  <c r="O172" i="6"/>
  <c r="O142" i="6"/>
  <c r="Q125" i="6"/>
  <c r="Q113" i="6"/>
  <c r="O104" i="6"/>
  <c r="O94" i="6"/>
  <c r="O85" i="6"/>
  <c r="N76" i="6"/>
  <c r="N66" i="6"/>
  <c r="Q56" i="6"/>
  <c r="Q47" i="6"/>
  <c r="Q38" i="6"/>
  <c r="N30" i="6"/>
  <c r="Q21" i="6"/>
  <c r="N14" i="6"/>
  <c r="O6" i="6"/>
  <c r="O136" i="6"/>
  <c r="O35" i="6"/>
  <c r="N216" i="6"/>
  <c r="Q170" i="6"/>
  <c r="Q141" i="6"/>
  <c r="Q124" i="6"/>
  <c r="O113" i="6"/>
  <c r="O103" i="6"/>
  <c r="N94" i="6"/>
  <c r="N85" i="6"/>
  <c r="Q75" i="6"/>
  <c r="Q65" i="6"/>
  <c r="O56" i="6"/>
  <c r="O46" i="6"/>
  <c r="O38" i="6"/>
  <c r="Q29" i="6"/>
  <c r="O21" i="6"/>
  <c r="Q13" i="6"/>
  <c r="Q5" i="6"/>
  <c r="N212" i="6"/>
  <c r="Q166" i="6"/>
  <c r="Q140" i="6"/>
  <c r="Q122" i="6"/>
  <c r="N113" i="6"/>
  <c r="N103" i="6"/>
  <c r="Q93" i="6"/>
  <c r="Q83" i="6"/>
  <c r="Q74" i="6"/>
  <c r="O65" i="6"/>
  <c r="O55" i="6"/>
  <c r="N46" i="6"/>
  <c r="Q37" i="6"/>
  <c r="Q28" i="6"/>
  <c r="N21" i="6"/>
  <c r="Q12" i="6"/>
  <c r="O5" i="6"/>
  <c r="O210" i="6"/>
  <c r="N165" i="6"/>
  <c r="Q138" i="6"/>
  <c r="O122" i="6"/>
  <c r="N112" i="6"/>
  <c r="Q102" i="6"/>
  <c r="Q92" i="6"/>
  <c r="O83" i="6"/>
  <c r="O74" i="6"/>
  <c r="N65" i="6"/>
  <c r="N55" i="6"/>
  <c r="Q45" i="6"/>
  <c r="O37" i="6"/>
  <c r="O28" i="6"/>
  <c r="N20" i="6"/>
  <c r="O12" i="6"/>
  <c r="N5" i="6"/>
  <c r="O72" i="6"/>
  <c r="O206" i="6"/>
  <c r="N161" i="6"/>
  <c r="O138" i="6"/>
  <c r="N121" i="6"/>
  <c r="Q111" i="6"/>
  <c r="O102" i="6"/>
  <c r="O92" i="6"/>
  <c r="N83" i="6"/>
  <c r="N73" i="6"/>
  <c r="N64" i="6"/>
  <c r="Q54" i="6"/>
  <c r="Q44" i="6"/>
  <c r="N37" i="6"/>
  <c r="N28" i="6"/>
  <c r="Q19" i="6"/>
  <c r="N12" i="6"/>
  <c r="N4" i="6"/>
  <c r="Q200" i="6"/>
  <c r="Q91" i="6"/>
  <c r="Q81" i="6"/>
  <c r="O62" i="6"/>
  <c r="N27" i="6"/>
  <c r="N3" i="6"/>
  <c r="Q204" i="6"/>
  <c r="O159" i="6"/>
  <c r="N137" i="6"/>
  <c r="Q120" i="6"/>
  <c r="O110" i="6"/>
  <c r="O101" i="6"/>
  <c r="N92" i="6"/>
  <c r="N82" i="6"/>
  <c r="Q72" i="6"/>
  <c r="Q63" i="6"/>
  <c r="O54" i="6"/>
  <c r="O44" i="6"/>
  <c r="Q35" i="6"/>
  <c r="Q27" i="6"/>
  <c r="O19" i="6"/>
  <c r="Q11" i="6"/>
  <c r="O3" i="6"/>
  <c r="O53" i="6"/>
  <c r="N11" i="6"/>
  <c r="M90" i="1"/>
  <c r="M74" i="1"/>
  <c r="M58" i="1"/>
  <c r="M42" i="1"/>
  <c r="M26" i="1"/>
  <c r="M10" i="1"/>
  <c r="M38" i="1"/>
  <c r="M43" i="1"/>
  <c r="M105" i="1"/>
  <c r="M89" i="1"/>
  <c r="M73" i="1"/>
  <c r="M57" i="1"/>
  <c r="M41" i="1"/>
  <c r="M25" i="1"/>
  <c r="M9" i="1"/>
  <c r="M103" i="1"/>
  <c r="M71" i="1"/>
  <c r="M55" i="1"/>
  <c r="M23" i="1"/>
  <c r="M86" i="1"/>
  <c r="M22" i="1"/>
  <c r="M11" i="1"/>
  <c r="M104" i="1"/>
  <c r="M88" i="1"/>
  <c r="M72" i="1"/>
  <c r="M56" i="1"/>
  <c r="M40" i="1"/>
  <c r="M24" i="1"/>
  <c r="M8" i="1"/>
  <c r="M39" i="1"/>
  <c r="M85" i="1"/>
  <c r="M87" i="1"/>
  <c r="M7" i="1"/>
  <c r="M70" i="1"/>
  <c r="M6" i="1"/>
  <c r="M53" i="1"/>
  <c r="M21" i="1"/>
  <c r="M48" i="1"/>
  <c r="M28" i="1"/>
  <c r="M102" i="1"/>
  <c r="M54" i="1"/>
  <c r="M69" i="1"/>
  <c r="M37" i="1"/>
  <c r="M5" i="1"/>
  <c r="M32" i="1"/>
  <c r="M79" i="1"/>
  <c r="M31" i="1"/>
  <c r="M101" i="1"/>
  <c r="M100" i="1"/>
  <c r="M84" i="1"/>
  <c r="M68" i="1"/>
  <c r="M52" i="1"/>
  <c r="M36" i="1"/>
  <c r="M20" i="1"/>
  <c r="M4" i="1"/>
  <c r="M98" i="1"/>
  <c r="M50" i="1"/>
  <c r="M34" i="1"/>
  <c r="M18" i="1"/>
  <c r="M81" i="1"/>
  <c r="M99" i="1"/>
  <c r="M83" i="1"/>
  <c r="M67" i="1"/>
  <c r="M51" i="1"/>
  <c r="M35" i="1"/>
  <c r="M19" i="1"/>
  <c r="M66" i="1"/>
  <c r="M97" i="1"/>
  <c r="M64" i="1"/>
  <c r="M16" i="1"/>
  <c r="M63" i="1"/>
  <c r="M15" i="1"/>
  <c r="M61" i="1"/>
  <c r="M45" i="1"/>
  <c r="M13" i="1"/>
  <c r="M76" i="1"/>
  <c r="M44" i="1"/>
  <c r="M82" i="1"/>
  <c r="M47" i="1"/>
  <c r="M29" i="1"/>
  <c r="M60" i="1"/>
  <c r="M12" i="1"/>
  <c r="M65" i="1"/>
  <c r="M49" i="1"/>
  <c r="M33" i="1"/>
  <c r="M17" i="1"/>
  <c r="M80" i="1"/>
  <c r="M59" i="1"/>
  <c r="M96" i="1"/>
  <c r="M95" i="1"/>
  <c r="M94" i="1"/>
  <c r="M78" i="1"/>
  <c r="M62" i="1"/>
  <c r="M46" i="1"/>
  <c r="M30" i="1"/>
  <c r="M14" i="1"/>
  <c r="M77" i="1"/>
  <c r="M75" i="1"/>
  <c r="M93" i="1"/>
  <c r="M92" i="1"/>
  <c r="M91" i="1"/>
  <c r="M27" i="1"/>
  <c r="K103" i="4"/>
  <c r="K95" i="4"/>
  <c r="K87" i="4"/>
  <c r="J104" i="4"/>
  <c r="J95" i="4"/>
  <c r="K86" i="4"/>
  <c r="K78" i="4"/>
  <c r="K70" i="4"/>
  <c r="K62" i="4"/>
  <c r="K54" i="4"/>
  <c r="K46" i="4"/>
  <c r="K38" i="4"/>
  <c r="K30" i="4"/>
  <c r="K22" i="4"/>
  <c r="K14" i="4"/>
  <c r="K6" i="4"/>
  <c r="J101" i="4"/>
  <c r="K100" i="4"/>
  <c r="J92" i="4"/>
  <c r="K83" i="4"/>
  <c r="J106" i="4"/>
  <c r="J96" i="4"/>
  <c r="K85" i="4"/>
  <c r="K76" i="4"/>
  <c r="J68" i="4"/>
  <c r="K59" i="4"/>
  <c r="J51" i="4"/>
  <c r="K42" i="4"/>
  <c r="J34" i="4"/>
  <c r="K25" i="4"/>
  <c r="J17" i="4"/>
  <c r="K8" i="4"/>
  <c r="K105" i="4"/>
  <c r="K94" i="4"/>
  <c r="J85" i="4"/>
  <c r="J76" i="4"/>
  <c r="K67" i="4"/>
  <c r="J59" i="4"/>
  <c r="K50" i="4"/>
  <c r="J42" i="4"/>
  <c r="K33" i="4"/>
  <c r="J25" i="4"/>
  <c r="K16" i="4"/>
  <c r="J8" i="4"/>
  <c r="J105" i="4"/>
  <c r="J94" i="4"/>
  <c r="K84" i="4"/>
  <c r="K75" i="4"/>
  <c r="J67" i="4"/>
  <c r="K58" i="4"/>
  <c r="J50" i="4"/>
  <c r="K41" i="4"/>
  <c r="J33" i="4"/>
  <c r="K24" i="4"/>
  <c r="J16" i="4"/>
  <c r="K7" i="4"/>
  <c r="K104" i="4"/>
  <c r="K93" i="4"/>
  <c r="J84" i="4"/>
  <c r="J75" i="4"/>
  <c r="K66" i="4"/>
  <c r="J58" i="4"/>
  <c r="K49" i="4"/>
  <c r="J41" i="4"/>
  <c r="K32" i="4"/>
  <c r="J24" i="4"/>
  <c r="K15" i="4"/>
  <c r="J7" i="4"/>
  <c r="J103" i="4"/>
  <c r="J93" i="4"/>
  <c r="J83" i="4"/>
  <c r="K74" i="4"/>
  <c r="J66" i="4"/>
  <c r="K57" i="4"/>
  <c r="J49" i="4"/>
  <c r="K40" i="4"/>
  <c r="J32" i="4"/>
  <c r="K23" i="4"/>
  <c r="J15" i="4"/>
  <c r="J6" i="4"/>
  <c r="K102" i="4"/>
  <c r="K92" i="4"/>
  <c r="K82" i="4"/>
  <c r="J74" i="4"/>
  <c r="K65" i="4"/>
  <c r="J57" i="4"/>
  <c r="K48" i="4"/>
  <c r="J40" i="4"/>
  <c r="K31" i="4"/>
  <c r="J23" i="4"/>
  <c r="J14" i="4"/>
  <c r="K5" i="4"/>
  <c r="J102" i="4"/>
  <c r="K91" i="4"/>
  <c r="J82" i="4"/>
  <c r="K73" i="4"/>
  <c r="J65" i="4"/>
  <c r="K56" i="4"/>
  <c r="J48" i="4"/>
  <c r="K39" i="4"/>
  <c r="J31" i="4"/>
  <c r="J22" i="4"/>
  <c r="K13" i="4"/>
  <c r="J5" i="4"/>
  <c r="K101" i="4"/>
  <c r="J91" i="4"/>
  <c r="K81" i="4"/>
  <c r="J73" i="4"/>
  <c r="K64" i="4"/>
  <c r="J56" i="4"/>
  <c r="K47" i="4"/>
  <c r="J39" i="4"/>
  <c r="J30" i="4"/>
  <c r="K21" i="4"/>
  <c r="J13" i="4"/>
  <c r="K4" i="4"/>
  <c r="J100" i="4"/>
  <c r="K90" i="4"/>
  <c r="J81" i="4"/>
  <c r="K72" i="4"/>
  <c r="J64" i="4"/>
  <c r="K55" i="4"/>
  <c r="J47" i="4"/>
  <c r="J38" i="4"/>
  <c r="K29" i="4"/>
  <c r="J21" i="4"/>
  <c r="K12" i="4"/>
  <c r="K99" i="4"/>
  <c r="J90" i="4"/>
  <c r="K80" i="4"/>
  <c r="J72" i="4"/>
  <c r="K63" i="4"/>
  <c r="J55" i="4"/>
  <c r="J46" i="4"/>
  <c r="K37" i="4"/>
  <c r="J29" i="4"/>
  <c r="K20" i="4"/>
  <c r="J12" i="4"/>
  <c r="J99" i="4"/>
  <c r="K89" i="4"/>
  <c r="J80" i="4"/>
  <c r="K71" i="4"/>
  <c r="J63" i="4"/>
  <c r="J54" i="4"/>
  <c r="K45" i="4"/>
  <c r="J37" i="4"/>
  <c r="K28" i="4"/>
  <c r="J20" i="4"/>
  <c r="K11" i="4"/>
  <c r="K98" i="4"/>
  <c r="J89" i="4"/>
  <c r="K79" i="4"/>
  <c r="J71" i="4"/>
  <c r="J62" i="4"/>
  <c r="K53" i="4"/>
  <c r="J45" i="4"/>
  <c r="K36" i="4"/>
  <c r="J28" i="4"/>
  <c r="K19" i="4"/>
  <c r="J11" i="4"/>
  <c r="J98" i="4"/>
  <c r="K88" i="4"/>
  <c r="J79" i="4"/>
  <c r="J70" i="4"/>
  <c r="K61" i="4"/>
  <c r="J53" i="4"/>
  <c r="K44" i="4"/>
  <c r="J36" i="4"/>
  <c r="K27" i="4"/>
  <c r="J19" i="4"/>
  <c r="K10" i="4"/>
  <c r="K97" i="4"/>
  <c r="J88" i="4"/>
  <c r="J78" i="4"/>
  <c r="K69" i="4"/>
  <c r="J61" i="4"/>
  <c r="K52" i="4"/>
  <c r="J44" i="4"/>
  <c r="K35" i="4"/>
  <c r="J27" i="4"/>
  <c r="K18" i="4"/>
  <c r="J10" i="4"/>
  <c r="K106" i="4"/>
  <c r="K96" i="4"/>
  <c r="J86" i="4"/>
  <c r="J77" i="4"/>
  <c r="K68" i="4"/>
  <c r="J60" i="4"/>
  <c r="K51" i="4"/>
  <c r="J43" i="4"/>
  <c r="K34" i="4"/>
  <c r="J26" i="4"/>
  <c r="K17" i="4"/>
  <c r="J9" i="4"/>
  <c r="K26" i="4"/>
  <c r="J18" i="4"/>
  <c r="K9" i="4"/>
  <c r="J35" i="4"/>
  <c r="J97" i="4"/>
  <c r="J87" i="4"/>
  <c r="K77" i="4"/>
  <c r="J69" i="4"/>
  <c r="K60" i="4"/>
  <c r="J52" i="4"/>
  <c r="K43" i="4"/>
  <c r="N242" i="9"/>
  <c r="M237" i="9"/>
  <c r="O231" i="9"/>
  <c r="N226" i="9"/>
  <c r="M221" i="9"/>
  <c r="O215" i="9"/>
  <c r="N210" i="9"/>
  <c r="M242" i="9"/>
  <c r="O239" i="9"/>
  <c r="N234" i="9"/>
  <c r="M229" i="9"/>
  <c r="O223" i="9"/>
  <c r="N218" i="9"/>
  <c r="M213" i="9"/>
  <c r="O207" i="9"/>
  <c r="N202" i="9"/>
  <c r="N238" i="9"/>
  <c r="N232" i="9"/>
  <c r="M226" i="9"/>
  <c r="M220" i="9"/>
  <c r="M214" i="9"/>
  <c r="M208" i="9"/>
  <c r="M202" i="9"/>
  <c r="O196" i="9"/>
  <c r="N191" i="9"/>
  <c r="M186" i="9"/>
  <c r="O180" i="9"/>
  <c r="N175" i="9"/>
  <c r="M170" i="9"/>
  <c r="O164" i="9"/>
  <c r="N159" i="9"/>
  <c r="M154" i="9"/>
  <c r="O148" i="9"/>
  <c r="N143" i="9"/>
  <c r="N241" i="9"/>
  <c r="M241" i="9"/>
  <c r="O234" i="9"/>
  <c r="M228" i="9"/>
  <c r="O221" i="9"/>
  <c r="M215" i="9"/>
  <c r="O208" i="9"/>
  <c r="O202" i="9"/>
  <c r="N196" i="9"/>
  <c r="O190" i="9"/>
  <c r="M185" i="9"/>
  <c r="N179" i="9"/>
  <c r="O173" i="9"/>
  <c r="M168" i="9"/>
  <c r="N162" i="9"/>
  <c r="O156" i="9"/>
  <c r="M151" i="9"/>
  <c r="N145" i="9"/>
  <c r="O139" i="9"/>
  <c r="N134" i="9"/>
  <c r="M129" i="9"/>
  <c r="O123" i="9"/>
  <c r="N118" i="9"/>
  <c r="M113" i="9"/>
  <c r="O107" i="9"/>
  <c r="N102" i="9"/>
  <c r="M97" i="9"/>
  <c r="O91" i="9"/>
  <c r="N86" i="9"/>
  <c r="M81" i="9"/>
  <c r="O75" i="9"/>
  <c r="N70" i="9"/>
  <c r="M65" i="9"/>
  <c r="O59" i="9"/>
  <c r="N54" i="9"/>
  <c r="M49" i="9"/>
  <c r="O43" i="9"/>
  <c r="N38" i="9"/>
  <c r="M33" i="9"/>
  <c r="O27" i="9"/>
  <c r="N22" i="9"/>
  <c r="M17" i="9"/>
  <c r="O11" i="9"/>
  <c r="N6" i="9"/>
  <c r="O240" i="9"/>
  <c r="M234" i="9"/>
  <c r="O227" i="9"/>
  <c r="N221" i="9"/>
  <c r="O214" i="9"/>
  <c r="N208" i="9"/>
  <c r="O201" i="9"/>
  <c r="M196" i="9"/>
  <c r="N190" i="9"/>
  <c r="O184" i="9"/>
  <c r="M179" i="9"/>
  <c r="N173" i="9"/>
  <c r="O167" i="9"/>
  <c r="M162" i="9"/>
  <c r="N156" i="9"/>
  <c r="O237" i="9"/>
  <c r="M231" i="9"/>
  <c r="O224" i="9"/>
  <c r="M218" i="9"/>
  <c r="O211" i="9"/>
  <c r="N205" i="9"/>
  <c r="N199" i="9"/>
  <c r="O193" i="9"/>
  <c r="M188" i="9"/>
  <c r="N182" i="9"/>
  <c r="O176" i="9"/>
  <c r="M171" i="9"/>
  <c r="N165" i="9"/>
  <c r="O159" i="9"/>
  <c r="O153" i="9"/>
  <c r="M148" i="9"/>
  <c r="N142" i="9"/>
  <c r="N237" i="9"/>
  <c r="O230" i="9"/>
  <c r="N224" i="9"/>
  <c r="O217" i="9"/>
  <c r="N211" i="9"/>
  <c r="O241" i="9"/>
  <c r="O232" i="9"/>
  <c r="N223" i="9"/>
  <c r="N215" i="9"/>
  <c r="N206" i="9"/>
  <c r="M199" i="9"/>
  <c r="N192" i="9"/>
  <c r="N185" i="9"/>
  <c r="M178" i="9"/>
  <c r="N171" i="9"/>
  <c r="M164" i="9"/>
  <c r="N157" i="9"/>
  <c r="N150" i="9"/>
  <c r="M144" i="9"/>
  <c r="O137" i="9"/>
  <c r="M132" i="9"/>
  <c r="N126" i="9"/>
  <c r="O120" i="9"/>
  <c r="M115" i="9"/>
  <c r="N109" i="9"/>
  <c r="O103" i="9"/>
  <c r="M98" i="9"/>
  <c r="N92" i="9"/>
  <c r="O86" i="9"/>
  <c r="O80" i="9"/>
  <c r="M75" i="9"/>
  <c r="N69" i="9"/>
  <c r="O63" i="9"/>
  <c r="M58" i="9"/>
  <c r="N52" i="9"/>
  <c r="O46" i="9"/>
  <c r="M41" i="9"/>
  <c r="N35" i="9"/>
  <c r="O29" i="9"/>
  <c r="M24" i="9"/>
  <c r="N18" i="9"/>
  <c r="O12" i="9"/>
  <c r="M7" i="9"/>
  <c r="M240" i="9"/>
  <c r="N231" i="9"/>
  <c r="O222" i="9"/>
  <c r="O213" i="9"/>
  <c r="O205" i="9"/>
  <c r="N198" i="9"/>
  <c r="O191" i="9"/>
  <c r="M184" i="9"/>
  <c r="N177" i="9"/>
  <c r="N170" i="9"/>
  <c r="N163" i="9"/>
  <c r="M156" i="9"/>
  <c r="O149" i="9"/>
  <c r="M143" i="9"/>
  <c r="M137" i="9"/>
  <c r="N131" i="9"/>
  <c r="O125" i="9"/>
  <c r="M120" i="9"/>
  <c r="N114" i="9"/>
  <c r="O108" i="9"/>
  <c r="M103" i="9"/>
  <c r="N97" i="9"/>
  <c r="N91" i="9"/>
  <c r="O85" i="9"/>
  <c r="M80" i="9"/>
  <c r="N74" i="9"/>
  <c r="O68" i="9"/>
  <c r="M63" i="9"/>
  <c r="N57" i="9"/>
  <c r="N239" i="9"/>
  <c r="N230" i="9"/>
  <c r="N222" i="9"/>
  <c r="N213" i="9"/>
  <c r="M205" i="9"/>
  <c r="M198" i="9"/>
  <c r="M191" i="9"/>
  <c r="O183" i="9"/>
  <c r="M177" i="9"/>
  <c r="O169" i="9"/>
  <c r="M163" i="9"/>
  <c r="O155" i="9"/>
  <c r="N149" i="9"/>
  <c r="O142" i="9"/>
  <c r="O136" i="9"/>
  <c r="M131" i="9"/>
  <c r="N125" i="9"/>
  <c r="O119" i="9"/>
  <c r="M114" i="9"/>
  <c r="N108" i="9"/>
  <c r="O102" i="9"/>
  <c r="O96" i="9"/>
  <c r="M91" i="9"/>
  <c r="N85" i="9"/>
  <c r="O79" i="9"/>
  <c r="M74" i="9"/>
  <c r="M239" i="9"/>
  <c r="M230" i="9"/>
  <c r="M222" i="9"/>
  <c r="O212" i="9"/>
  <c r="O204" i="9"/>
  <c r="O197" i="9"/>
  <c r="M190" i="9"/>
  <c r="N183" i="9"/>
  <c r="N176" i="9"/>
  <c r="N169" i="9"/>
  <c r="O162" i="9"/>
  <c r="N155" i="9"/>
  <c r="M149" i="9"/>
  <c r="M142" i="9"/>
  <c r="N136" i="9"/>
  <c r="O130" i="9"/>
  <c r="M125" i="9"/>
  <c r="N119" i="9"/>
  <c r="O113" i="9"/>
  <c r="O238" i="9"/>
  <c r="O229" i="9"/>
  <c r="O220" i="9"/>
  <c r="N212" i="9"/>
  <c r="N204" i="9"/>
  <c r="N197" i="9"/>
  <c r="O189" i="9"/>
  <c r="M183" i="9"/>
  <c r="M176" i="9"/>
  <c r="M169" i="9"/>
  <c r="O161" i="9"/>
  <c r="M155" i="9"/>
  <c r="N148" i="9"/>
  <c r="O141" i="9"/>
  <c r="M136" i="9"/>
  <c r="N130" i="9"/>
  <c r="O124" i="9"/>
  <c r="M119" i="9"/>
  <c r="N113" i="9"/>
  <c r="N107" i="9"/>
  <c r="O101" i="9"/>
  <c r="M96" i="9"/>
  <c r="N90" i="9"/>
  <c r="O84" i="9"/>
  <c r="M79" i="9"/>
  <c r="N73" i="9"/>
  <c r="O67" i="9"/>
  <c r="M62" i="9"/>
  <c r="N56" i="9"/>
  <c r="O50" i="9"/>
  <c r="M45" i="9"/>
  <c r="N39" i="9"/>
  <c r="O33" i="9"/>
  <c r="M28" i="9"/>
  <c r="M22" i="9"/>
  <c r="N16" i="9"/>
  <c r="O10" i="9"/>
  <c r="M5" i="9"/>
  <c r="M238" i="9"/>
  <c r="N229" i="9"/>
  <c r="N220" i="9"/>
  <c r="M212" i="9"/>
  <c r="M204" i="9"/>
  <c r="M197" i="9"/>
  <c r="N189" i="9"/>
  <c r="O182" i="9"/>
  <c r="O175" i="9"/>
  <c r="O168" i="9"/>
  <c r="N161" i="9"/>
  <c r="O154" i="9"/>
  <c r="O147" i="9"/>
  <c r="N141" i="9"/>
  <c r="O135" i="9"/>
  <c r="M130" i="9"/>
  <c r="N124" i="9"/>
  <c r="O118" i="9"/>
  <c r="O112" i="9"/>
  <c r="M107" i="9"/>
  <c r="N101" i="9"/>
  <c r="O95" i="9"/>
  <c r="M90" i="9"/>
  <c r="N84" i="9"/>
  <c r="O78" i="9"/>
  <c r="M73" i="9"/>
  <c r="N67" i="9"/>
  <c r="O61" i="9"/>
  <c r="M56" i="9"/>
  <c r="N50" i="9"/>
  <c r="O44" i="9"/>
  <c r="M39" i="9"/>
  <c r="N33" i="9"/>
  <c r="N27" i="9"/>
  <c r="O21" i="9"/>
  <c r="M16" i="9"/>
  <c r="N10" i="9"/>
  <c r="O4" i="9"/>
  <c r="O236" i="9"/>
  <c r="O228" i="9"/>
  <c r="O219" i="9"/>
  <c r="M211" i="9"/>
  <c r="O203" i="9"/>
  <c r="O195" i="9"/>
  <c r="M189" i="9"/>
  <c r="M182" i="9"/>
  <c r="M175" i="9"/>
  <c r="N168" i="9"/>
  <c r="M161" i="9"/>
  <c r="N154" i="9"/>
  <c r="N147" i="9"/>
  <c r="M141" i="9"/>
  <c r="N135" i="9"/>
  <c r="O129" i="9"/>
  <c r="M124" i="9"/>
  <c r="M118" i="9"/>
  <c r="N112" i="9"/>
  <c r="O106" i="9"/>
  <c r="M101" i="9"/>
  <c r="N95" i="9"/>
  <c r="O89" i="9"/>
  <c r="M84" i="9"/>
  <c r="N78" i="9"/>
  <c r="O72" i="9"/>
  <c r="M67" i="9"/>
  <c r="N61" i="9"/>
  <c r="O55" i="9"/>
  <c r="M50" i="9"/>
  <c r="N44" i="9"/>
  <c r="O38" i="9"/>
  <c r="N236" i="9"/>
  <c r="N228" i="9"/>
  <c r="N219" i="9"/>
  <c r="O210" i="9"/>
  <c r="N203" i="9"/>
  <c r="N195" i="9"/>
  <c r="O188" i="9"/>
  <c r="O181" i="9"/>
  <c r="O174" i="9"/>
  <c r="N167" i="9"/>
  <c r="M236" i="9"/>
  <c r="N227" i="9"/>
  <c r="M219" i="9"/>
  <c r="M210" i="9"/>
  <c r="M203" i="9"/>
  <c r="M195" i="9"/>
  <c r="N188" i="9"/>
  <c r="N181" i="9"/>
  <c r="N174" i="9"/>
  <c r="M167" i="9"/>
  <c r="N160" i="9"/>
  <c r="M153" i="9"/>
  <c r="O146" i="9"/>
  <c r="N140" i="9"/>
  <c r="O134" i="9"/>
  <c r="O128" i="9"/>
  <c r="M123" i="9"/>
  <c r="N117" i="9"/>
  <c r="O111" i="9"/>
  <c r="M106" i="9"/>
  <c r="N100" i="9"/>
  <c r="O94" i="9"/>
  <c r="M89" i="9"/>
  <c r="N83" i="9"/>
  <c r="O77" i="9"/>
  <c r="M72" i="9"/>
  <c r="N66" i="9"/>
  <c r="O60" i="9"/>
  <c r="M55" i="9"/>
  <c r="O235" i="9"/>
  <c r="M227" i="9"/>
  <c r="O218" i="9"/>
  <c r="O209" i="9"/>
  <c r="N201" i="9"/>
  <c r="N235" i="9"/>
  <c r="O226" i="9"/>
  <c r="N217" i="9"/>
  <c r="N209" i="9"/>
  <c r="M201" i="9"/>
  <c r="N194" i="9"/>
  <c r="N187" i="9"/>
  <c r="N180" i="9"/>
  <c r="M173" i="9"/>
  <c r="N166" i="9"/>
  <c r="M159" i="9"/>
  <c r="N152" i="9"/>
  <c r="M146" i="9"/>
  <c r="N139" i="9"/>
  <c r="O133" i="9"/>
  <c r="M128" i="9"/>
  <c r="N122" i="9"/>
  <c r="O116" i="9"/>
  <c r="M111" i="9"/>
  <c r="O243" i="9"/>
  <c r="M235" i="9"/>
  <c r="O225" i="9"/>
  <c r="M217" i="9"/>
  <c r="M209" i="9"/>
  <c r="O200" i="9"/>
  <c r="M194" i="9"/>
  <c r="M187" i="9"/>
  <c r="M180" i="9"/>
  <c r="O172" i="9"/>
  <c r="M166" i="9"/>
  <c r="O158" i="9"/>
  <c r="M152" i="9"/>
  <c r="O145" i="9"/>
  <c r="M139" i="9"/>
  <c r="N133" i="9"/>
  <c r="O127" i="9"/>
  <c r="M122" i="9"/>
  <c r="N116" i="9"/>
  <c r="O110" i="9"/>
  <c r="M105" i="9"/>
  <c r="N99" i="9"/>
  <c r="O93" i="9"/>
  <c r="M88" i="9"/>
  <c r="N82" i="9"/>
  <c r="O76" i="9"/>
  <c r="M71" i="9"/>
  <c r="N65" i="9"/>
  <c r="N59" i="9"/>
  <c r="O53" i="9"/>
  <c r="M48" i="9"/>
  <c r="N42" i="9"/>
  <c r="O36" i="9"/>
  <c r="M31" i="9"/>
  <c r="N25" i="9"/>
  <c r="O19" i="9"/>
  <c r="M14" i="9"/>
  <c r="N8" i="9"/>
  <c r="N243" i="9"/>
  <c r="O233" i="9"/>
  <c r="N225" i="9"/>
  <c r="O216" i="9"/>
  <c r="N207" i="9"/>
  <c r="N200" i="9"/>
  <c r="N193" i="9"/>
  <c r="O186" i="9"/>
  <c r="O179" i="9"/>
  <c r="N172" i="9"/>
  <c r="O165" i="9"/>
  <c r="N158" i="9"/>
  <c r="O151" i="9"/>
  <c r="M145" i="9"/>
  <c r="O138" i="9"/>
  <c r="M133" i="9"/>
  <c r="N127" i="9"/>
  <c r="O121" i="9"/>
  <c r="M116" i="9"/>
  <c r="N110" i="9"/>
  <c r="O104" i="9"/>
  <c r="M99" i="9"/>
  <c r="N93" i="9"/>
  <c r="O87" i="9"/>
  <c r="M82" i="9"/>
  <c r="N76" i="9"/>
  <c r="O70" i="9"/>
  <c r="O64" i="9"/>
  <c r="M59" i="9"/>
  <c r="N53" i="9"/>
  <c r="O47" i="9"/>
  <c r="M42" i="9"/>
  <c r="N36" i="9"/>
  <c r="O30" i="9"/>
  <c r="O242" i="9"/>
  <c r="M233" i="9"/>
  <c r="M224" i="9"/>
  <c r="M216" i="9"/>
  <c r="O206" i="9"/>
  <c r="O199" i="9"/>
  <c r="O192" i="9"/>
  <c r="O185" i="9"/>
  <c r="N178" i="9"/>
  <c r="O171" i="9"/>
  <c r="N164" i="9"/>
  <c r="O157" i="9"/>
  <c r="O150" i="9"/>
  <c r="N144" i="9"/>
  <c r="M138" i="9"/>
  <c r="N132" i="9"/>
  <c r="O126" i="9"/>
  <c r="M121" i="9"/>
  <c r="N115" i="9"/>
  <c r="O109" i="9"/>
  <c r="M104" i="9"/>
  <c r="N98" i="9"/>
  <c r="O92" i="9"/>
  <c r="M87" i="9"/>
  <c r="M223" i="9"/>
  <c r="M174" i="9"/>
  <c r="O144" i="9"/>
  <c r="N121" i="9"/>
  <c r="M102" i="9"/>
  <c r="N87" i="9"/>
  <c r="O73" i="9"/>
  <c r="N62" i="9"/>
  <c r="N51" i="9"/>
  <c r="O41" i="9"/>
  <c r="O32" i="9"/>
  <c r="M25" i="9"/>
  <c r="O17" i="9"/>
  <c r="O9" i="9"/>
  <c r="N216" i="9"/>
  <c r="M172" i="9"/>
  <c r="O143" i="9"/>
  <c r="N120" i="9"/>
  <c r="O100" i="9"/>
  <c r="M86" i="9"/>
  <c r="N72" i="9"/>
  <c r="M61" i="9"/>
  <c r="M51" i="9"/>
  <c r="N41" i="9"/>
  <c r="N32" i="9"/>
  <c r="O24" i="9"/>
  <c r="N17" i="9"/>
  <c r="N9" i="9"/>
  <c r="N214" i="9"/>
  <c r="O170" i="9"/>
  <c r="O140" i="9"/>
  <c r="O117" i="9"/>
  <c r="M100" i="9"/>
  <c r="M85" i="9"/>
  <c r="O71" i="9"/>
  <c r="N60" i="9"/>
  <c r="O49" i="9"/>
  <c r="O40" i="9"/>
  <c r="M32" i="9"/>
  <c r="N24" i="9"/>
  <c r="O16" i="9"/>
  <c r="M9" i="9"/>
  <c r="M207" i="9"/>
  <c r="O166" i="9"/>
  <c r="M140" i="9"/>
  <c r="M117" i="9"/>
  <c r="O99" i="9"/>
  <c r="O83" i="9"/>
  <c r="N71" i="9"/>
  <c r="M60" i="9"/>
  <c r="N49" i="9"/>
  <c r="N40" i="9"/>
  <c r="O31" i="9"/>
  <c r="O23" i="9"/>
  <c r="O15" i="9"/>
  <c r="O8" i="9"/>
  <c r="M206" i="9"/>
  <c r="M165" i="9"/>
  <c r="N138" i="9"/>
  <c r="O115" i="9"/>
  <c r="O98" i="9"/>
  <c r="M83" i="9"/>
  <c r="M70" i="9"/>
  <c r="O58" i="9"/>
  <c r="O48" i="9"/>
  <c r="M40" i="9"/>
  <c r="N31" i="9"/>
  <c r="N23" i="9"/>
  <c r="N15" i="9"/>
  <c r="M8" i="9"/>
  <c r="M200" i="9"/>
  <c r="O163" i="9"/>
  <c r="N137" i="9"/>
  <c r="O114" i="9"/>
  <c r="O97" i="9"/>
  <c r="O82" i="9"/>
  <c r="O69" i="9"/>
  <c r="N58" i="9"/>
  <c r="N48" i="9"/>
  <c r="O39" i="9"/>
  <c r="N30" i="9"/>
  <c r="M23" i="9"/>
  <c r="M15" i="9"/>
  <c r="O7" i="9"/>
  <c r="O198" i="9"/>
  <c r="O160" i="9"/>
  <c r="M135" i="9"/>
  <c r="M112" i="9"/>
  <c r="N96" i="9"/>
  <c r="O81" i="9"/>
  <c r="M69" i="9"/>
  <c r="O57" i="9"/>
  <c r="N47" i="9"/>
  <c r="M38" i="9"/>
  <c r="M30" i="9"/>
  <c r="O22" i="9"/>
  <c r="O14" i="9"/>
  <c r="N7" i="9"/>
  <c r="O194" i="9"/>
  <c r="M160" i="9"/>
  <c r="M134" i="9"/>
  <c r="N111" i="9"/>
  <c r="M95" i="9"/>
  <c r="N81" i="9"/>
  <c r="N68" i="9"/>
  <c r="M57" i="9"/>
  <c r="M47" i="9"/>
  <c r="O37" i="9"/>
  <c r="N29" i="9"/>
  <c r="N21" i="9"/>
  <c r="N14" i="9"/>
  <c r="O6" i="9"/>
  <c r="M193" i="9"/>
  <c r="M158" i="9"/>
  <c r="O132" i="9"/>
  <c r="M110" i="9"/>
  <c r="N94" i="9"/>
  <c r="N80" i="9"/>
  <c r="M68" i="9"/>
  <c r="O56" i="9"/>
  <c r="N46" i="9"/>
  <c r="N37" i="9"/>
  <c r="M29" i="9"/>
  <c r="M21" i="9"/>
  <c r="O13" i="9"/>
  <c r="M6" i="9"/>
  <c r="M192" i="9"/>
  <c r="M157" i="9"/>
  <c r="O131" i="9"/>
  <c r="M109" i="9"/>
  <c r="M94" i="9"/>
  <c r="N79" i="9"/>
  <c r="O66" i="9"/>
  <c r="N55" i="9"/>
  <c r="M46" i="9"/>
  <c r="M37" i="9"/>
  <c r="O28" i="9"/>
  <c r="O20" i="9"/>
  <c r="N13" i="9"/>
  <c r="O5" i="9"/>
  <c r="O187" i="9"/>
  <c r="N153" i="9"/>
  <c r="N129" i="9"/>
  <c r="M108" i="9"/>
  <c r="M93" i="9"/>
  <c r="M78" i="9"/>
  <c r="M66" i="9"/>
  <c r="O54" i="9"/>
  <c r="O45" i="9"/>
  <c r="M36" i="9"/>
  <c r="N28" i="9"/>
  <c r="N20" i="9"/>
  <c r="M13" i="9"/>
  <c r="N5" i="9"/>
  <c r="M243" i="9"/>
  <c r="N186" i="9"/>
  <c r="O152" i="9"/>
  <c r="N128" i="9"/>
  <c r="N106" i="9"/>
  <c r="M92" i="9"/>
  <c r="N77" i="9"/>
  <c r="O65" i="9"/>
  <c r="M54" i="9"/>
  <c r="N45" i="9"/>
  <c r="O35" i="9"/>
  <c r="M27" i="9"/>
  <c r="M20" i="9"/>
  <c r="N12" i="9"/>
  <c r="N4" i="9"/>
  <c r="N240" i="9"/>
  <c r="N184" i="9"/>
  <c r="N151" i="9"/>
  <c r="M127" i="9"/>
  <c r="O105" i="9"/>
  <c r="O90" i="9"/>
  <c r="M77" i="9"/>
  <c r="N64" i="9"/>
  <c r="M53" i="9"/>
  <c r="M44" i="9"/>
  <c r="M35" i="9"/>
  <c r="O26" i="9"/>
  <c r="N19" i="9"/>
  <c r="M12" i="9"/>
  <c r="N233" i="9"/>
  <c r="M181" i="9"/>
  <c r="M150" i="9"/>
  <c r="M126" i="9"/>
  <c r="N105" i="9"/>
  <c r="N89" i="9"/>
  <c r="M76" i="9"/>
  <c r="M64" i="9"/>
  <c r="O52" i="9"/>
  <c r="N43" i="9"/>
  <c r="O34" i="9"/>
  <c r="N26" i="9"/>
  <c r="M19" i="9"/>
  <c r="N11" i="9"/>
  <c r="M225" i="9"/>
  <c r="O177" i="9"/>
  <c r="N146" i="9"/>
  <c r="O122" i="9"/>
  <c r="N103" i="9"/>
  <c r="N88" i="9"/>
  <c r="O74" i="9"/>
  <c r="O62" i="9"/>
  <c r="O51" i="9"/>
  <c r="O42" i="9"/>
  <c r="M34" i="9"/>
  <c r="O25" i="9"/>
  <c r="M18" i="9"/>
  <c r="M10" i="9"/>
  <c r="M43" i="9"/>
  <c r="N34" i="9"/>
  <c r="M26" i="9"/>
  <c r="O18" i="9"/>
  <c r="M11" i="9"/>
  <c r="M232" i="9"/>
  <c r="O178" i="9"/>
  <c r="M147" i="9"/>
  <c r="N123" i="9"/>
  <c r="M52" i="9"/>
  <c r="N104" i="9"/>
  <c r="O88" i="9"/>
  <c r="N75" i="9"/>
  <c r="N63" i="9"/>
  <c r="S241" i="11"/>
  <c r="S239" i="11"/>
  <c r="S237" i="11"/>
  <c r="S235" i="11"/>
  <c r="S233" i="11"/>
  <c r="S231" i="11"/>
  <c r="S229" i="11"/>
  <c r="S227" i="11"/>
  <c r="S225" i="11"/>
  <c r="S223" i="11"/>
  <c r="S221" i="11"/>
  <c r="S219" i="11"/>
  <c r="S217" i="11"/>
  <c r="S215" i="11"/>
  <c r="S213" i="11"/>
  <c r="S211" i="11"/>
  <c r="S209" i="11"/>
  <c r="S207" i="11"/>
  <c r="S205" i="11"/>
  <c r="S203" i="11"/>
  <c r="S201" i="11"/>
  <c r="S199" i="11"/>
  <c r="S197" i="11"/>
  <c r="S195" i="11"/>
  <c r="S193" i="11"/>
  <c r="S191" i="11"/>
  <c r="S189" i="11"/>
  <c r="S187" i="11"/>
  <c r="S185" i="11"/>
  <c r="S183" i="11"/>
  <c r="S181" i="11"/>
  <c r="S179" i="11"/>
  <c r="Q241" i="11"/>
  <c r="Q239" i="11"/>
  <c r="Q237" i="11"/>
  <c r="Q235" i="11"/>
  <c r="Q233" i="11"/>
  <c r="Q231" i="11"/>
  <c r="Q229" i="11"/>
  <c r="Q227" i="11"/>
  <c r="Q225" i="11"/>
  <c r="Q223" i="11"/>
  <c r="Q221" i="11"/>
  <c r="Q219" i="11"/>
  <c r="Q217" i="11"/>
  <c r="Q215" i="11"/>
  <c r="Q213" i="11"/>
  <c r="Q211" i="11"/>
  <c r="Q209" i="11"/>
  <c r="Q207" i="11"/>
  <c r="Q205" i="11"/>
  <c r="Q203" i="11"/>
  <c r="Q201" i="11"/>
  <c r="Q199" i="11"/>
  <c r="Q197" i="11"/>
  <c r="Q195" i="11"/>
  <c r="Q193" i="11"/>
  <c r="Q191" i="11"/>
  <c r="Q189" i="11"/>
  <c r="L3" i="11"/>
  <c r="L241" i="11"/>
  <c r="L239" i="11"/>
  <c r="L237" i="11"/>
  <c r="L235" i="11"/>
  <c r="L233" i="11"/>
  <c r="L231" i="11"/>
  <c r="L229" i="11"/>
  <c r="L227" i="11"/>
  <c r="L225" i="11"/>
  <c r="L223" i="11"/>
  <c r="L221" i="11"/>
  <c r="L219" i="11"/>
  <c r="L217" i="11"/>
  <c r="L215" i="11"/>
  <c r="L213" i="11"/>
  <c r="L211" i="11"/>
  <c r="K241" i="11"/>
  <c r="K239" i="11"/>
  <c r="K237" i="11"/>
  <c r="K235" i="11"/>
  <c r="K233" i="11"/>
  <c r="K231" i="11"/>
  <c r="K229" i="11"/>
  <c r="K227" i="11"/>
  <c r="K225" i="11"/>
  <c r="K223" i="11"/>
  <c r="K221" i="11"/>
  <c r="K219" i="11"/>
  <c r="K217" i="11"/>
  <c r="J241" i="11"/>
  <c r="P238" i="11"/>
  <c r="K236" i="11"/>
  <c r="P230" i="11"/>
  <c r="K228" i="11"/>
  <c r="P222" i="11"/>
  <c r="K220" i="11"/>
  <c r="Q214" i="11"/>
  <c r="J210" i="11"/>
  <c r="L205" i="11"/>
  <c r="J203" i="11"/>
  <c r="Q200" i="11"/>
  <c r="L196" i="11"/>
  <c r="J194" i="11"/>
  <c r="L189" i="11"/>
  <c r="K187" i="11"/>
  <c r="J185" i="11"/>
  <c r="S182" i="11"/>
  <c r="Q180" i="11"/>
  <c r="P178" i="11"/>
  <c r="P176" i="11"/>
  <c r="P174" i="11"/>
  <c r="P172" i="11"/>
  <c r="P170" i="11"/>
  <c r="P168" i="11"/>
  <c r="P166" i="11"/>
  <c r="P164" i="11"/>
  <c r="P162" i="11"/>
  <c r="P160" i="11"/>
  <c r="P158" i="11"/>
  <c r="P156" i="11"/>
  <c r="P154" i="11"/>
  <c r="P152" i="11"/>
  <c r="P150" i="11"/>
  <c r="P148" i="11"/>
  <c r="P146" i="11"/>
  <c r="P144" i="11"/>
  <c r="P142" i="11"/>
  <c r="P140" i="11"/>
  <c r="P138" i="11"/>
  <c r="P136" i="11"/>
  <c r="P134" i="11"/>
  <c r="P132" i="11"/>
  <c r="P130" i="11"/>
  <c r="P128" i="11"/>
  <c r="P126" i="11"/>
  <c r="P124" i="11"/>
  <c r="P122" i="11"/>
  <c r="P120" i="11"/>
  <c r="P118" i="11"/>
  <c r="P116" i="11"/>
  <c r="P114" i="11"/>
  <c r="P112" i="11"/>
  <c r="P110" i="11"/>
  <c r="P108" i="11"/>
  <c r="P106" i="11"/>
  <c r="P104" i="11"/>
  <c r="P102" i="11"/>
  <c r="P100" i="11"/>
  <c r="P98" i="11"/>
  <c r="P96" i="11"/>
  <c r="P94" i="11"/>
  <c r="P92" i="11"/>
  <c r="P90" i="11"/>
  <c r="P88" i="11"/>
  <c r="P86" i="11"/>
  <c r="P84" i="11"/>
  <c r="P82" i="11"/>
  <c r="P80" i="11"/>
  <c r="P78" i="11"/>
  <c r="P76" i="11"/>
  <c r="P74" i="11"/>
  <c r="P72" i="11"/>
  <c r="P70" i="11"/>
  <c r="P68" i="11"/>
  <c r="P66" i="11"/>
  <c r="P64" i="11"/>
  <c r="P62" i="11"/>
  <c r="P60" i="11"/>
  <c r="P58" i="11"/>
  <c r="P56" i="11"/>
  <c r="P54" i="11"/>
  <c r="P52" i="11"/>
  <c r="P50" i="11"/>
  <c r="P48" i="11"/>
  <c r="P46" i="11"/>
  <c r="P44" i="11"/>
  <c r="P42" i="11"/>
  <c r="P40" i="11"/>
  <c r="P38" i="11"/>
  <c r="P36" i="11"/>
  <c r="P34" i="11"/>
  <c r="P32" i="11"/>
  <c r="P30" i="11"/>
  <c r="P28" i="11"/>
  <c r="P26" i="11"/>
  <c r="P24" i="11"/>
  <c r="P22" i="11"/>
  <c r="P20" i="11"/>
  <c r="J236" i="11"/>
  <c r="J233" i="11"/>
  <c r="J228" i="11"/>
  <c r="J225" i="11"/>
  <c r="J220" i="11"/>
  <c r="J217" i="11"/>
  <c r="P214" i="11"/>
  <c r="L212" i="11"/>
  <c r="P209" i="11"/>
  <c r="K205" i="11"/>
  <c r="S202" i="11"/>
  <c r="P200" i="11"/>
  <c r="K196" i="11"/>
  <c r="P193" i="11"/>
  <c r="K189" i="11"/>
  <c r="J187" i="11"/>
  <c r="S184" i="11"/>
  <c r="Q182" i="11"/>
  <c r="P180" i="11"/>
  <c r="S240" i="11"/>
  <c r="P235" i="11"/>
  <c r="S232" i="11"/>
  <c r="P227" i="11"/>
  <c r="S224" i="11"/>
  <c r="P219" i="11"/>
  <c r="S216" i="11"/>
  <c r="K212" i="11"/>
  <c r="L207" i="11"/>
  <c r="J205" i="11"/>
  <c r="Q202" i="11"/>
  <c r="L198" i="11"/>
  <c r="J196" i="11"/>
  <c r="L191" i="11"/>
  <c r="J189" i="11"/>
  <c r="S186" i="11"/>
  <c r="Q184" i="11"/>
  <c r="P182" i="11"/>
  <c r="Q240" i="11"/>
  <c r="L238" i="11"/>
  <c r="Q232" i="11"/>
  <c r="L230" i="11"/>
  <c r="Q224" i="11"/>
  <c r="L222" i="11"/>
  <c r="Q216" i="11"/>
  <c r="J212" i="11"/>
  <c r="K207" i="11"/>
  <c r="S204" i="11"/>
  <c r="P202" i="11"/>
  <c r="K198" i="11"/>
  <c r="P195" i="11"/>
  <c r="K191" i="11"/>
  <c r="S188" i="11"/>
  <c r="Q186" i="11"/>
  <c r="P184" i="11"/>
  <c r="L178" i="11"/>
  <c r="L176" i="11"/>
  <c r="L174" i="11"/>
  <c r="L172" i="11"/>
  <c r="L170" i="11"/>
  <c r="L168" i="11"/>
  <c r="L166" i="11"/>
  <c r="L164" i="11"/>
  <c r="L162" i="11"/>
  <c r="L160" i="11"/>
  <c r="L158" i="11"/>
  <c r="L156" i="11"/>
  <c r="L154" i="11"/>
  <c r="L152" i="11"/>
  <c r="L150" i="11"/>
  <c r="L148" i="11"/>
  <c r="L146" i="11"/>
  <c r="L144" i="11"/>
  <c r="L142" i="11"/>
  <c r="L140" i="11"/>
  <c r="L138" i="11"/>
  <c r="L136" i="11"/>
  <c r="L134" i="11"/>
  <c r="L132" i="11"/>
  <c r="L130" i="11"/>
  <c r="L128" i="11"/>
  <c r="L126" i="11"/>
  <c r="L124" i="11"/>
  <c r="L122" i="11"/>
  <c r="L120" i="11"/>
  <c r="P240" i="11"/>
  <c r="K238" i="11"/>
  <c r="P232" i="11"/>
  <c r="K230" i="11"/>
  <c r="P224" i="11"/>
  <c r="K222" i="11"/>
  <c r="P216" i="11"/>
  <c r="L214" i="11"/>
  <c r="P211" i="11"/>
  <c r="L209" i="11"/>
  <c r="J207" i="11"/>
  <c r="Q204" i="11"/>
  <c r="L200" i="11"/>
  <c r="J198" i="11"/>
  <c r="L193" i="11"/>
  <c r="J191" i="11"/>
  <c r="Q188" i="11"/>
  <c r="P186" i="11"/>
  <c r="L180" i="11"/>
  <c r="K178" i="11"/>
  <c r="K176" i="11"/>
  <c r="K174" i="11"/>
  <c r="K172" i="11"/>
  <c r="K170" i="11"/>
  <c r="K168" i="11"/>
  <c r="K166" i="11"/>
  <c r="K164" i="11"/>
  <c r="K162" i="11"/>
  <c r="K160" i="11"/>
  <c r="K158" i="11"/>
  <c r="K156" i="11"/>
  <c r="K154" i="11"/>
  <c r="K152" i="11"/>
  <c r="K150" i="11"/>
  <c r="K148" i="11"/>
  <c r="K146" i="11"/>
  <c r="K144" i="11"/>
  <c r="K142" i="11"/>
  <c r="K140" i="11"/>
  <c r="K138" i="11"/>
  <c r="K136" i="11"/>
  <c r="K134" i="11"/>
  <c r="K132" i="11"/>
  <c r="K130" i="11"/>
  <c r="K128" i="11"/>
  <c r="K126" i="11"/>
  <c r="K124" i="11"/>
  <c r="K122" i="11"/>
  <c r="K120" i="11"/>
  <c r="K118" i="11"/>
  <c r="K116" i="11"/>
  <c r="K114" i="11"/>
  <c r="K112" i="11"/>
  <c r="K110" i="11"/>
  <c r="K108" i="11"/>
  <c r="K106" i="11"/>
  <c r="K104" i="11"/>
  <c r="K102" i="11"/>
  <c r="K100" i="11"/>
  <c r="K98" i="11"/>
  <c r="K96" i="11"/>
  <c r="K94" i="11"/>
  <c r="K92" i="11"/>
  <c r="K90" i="11"/>
  <c r="K88" i="11"/>
  <c r="K86" i="11"/>
  <c r="K84" i="11"/>
  <c r="K82" i="11"/>
  <c r="K80" i="11"/>
  <c r="J238" i="11"/>
  <c r="J235" i="11"/>
  <c r="J230" i="11"/>
  <c r="J227" i="11"/>
  <c r="J222" i="11"/>
  <c r="J219" i="11"/>
  <c r="K214" i="11"/>
  <c r="K209" i="11"/>
  <c r="S206" i="11"/>
  <c r="P204" i="11"/>
  <c r="K200" i="11"/>
  <c r="P197" i="11"/>
  <c r="K193" i="11"/>
  <c r="S190" i="11"/>
  <c r="P188" i="11"/>
  <c r="L182" i="11"/>
  <c r="K180" i="11"/>
  <c r="J178" i="11"/>
  <c r="J176" i="11"/>
  <c r="J174" i="11"/>
  <c r="J172" i="11"/>
  <c r="J170" i="11"/>
  <c r="J168" i="11"/>
  <c r="J166" i="11"/>
  <c r="J164" i="11"/>
  <c r="J162" i="11"/>
  <c r="J160" i="11"/>
  <c r="J158" i="11"/>
  <c r="J156" i="11"/>
  <c r="J154" i="11"/>
  <c r="J152" i="11"/>
  <c r="J150" i="11"/>
  <c r="J148" i="11"/>
  <c r="J146" i="11"/>
  <c r="J144" i="11"/>
  <c r="J142" i="11"/>
  <c r="J140" i="11"/>
  <c r="J138" i="11"/>
  <c r="J136" i="11"/>
  <c r="J134" i="11"/>
  <c r="J132" i="11"/>
  <c r="J130" i="11"/>
  <c r="J128" i="11"/>
  <c r="J126" i="11"/>
  <c r="J124" i="11"/>
  <c r="J122" i="11"/>
  <c r="J120" i="11"/>
  <c r="J118" i="11"/>
  <c r="J116" i="11"/>
  <c r="J114" i="11"/>
  <c r="J112" i="11"/>
  <c r="J110" i="11"/>
  <c r="J108" i="11"/>
  <c r="J106" i="11"/>
  <c r="J104" i="11"/>
  <c r="J102" i="11"/>
  <c r="J100" i="11"/>
  <c r="J98" i="11"/>
  <c r="J96" i="11"/>
  <c r="J94" i="11"/>
  <c r="J92" i="11"/>
  <c r="J90" i="11"/>
  <c r="J88" i="11"/>
  <c r="J86" i="11"/>
  <c r="J84" i="11"/>
  <c r="J82" i="11"/>
  <c r="J80" i="11"/>
  <c r="J78" i="11"/>
  <c r="J76" i="11"/>
  <c r="J74" i="11"/>
  <c r="J72" i="11"/>
  <c r="J70" i="11"/>
  <c r="J68" i="11"/>
  <c r="J66" i="11"/>
  <c r="J64" i="11"/>
  <c r="J62" i="11"/>
  <c r="J60" i="11"/>
  <c r="P237" i="11"/>
  <c r="S234" i="11"/>
  <c r="P229" i="11"/>
  <c r="S226" i="11"/>
  <c r="P221" i="11"/>
  <c r="S218" i="11"/>
  <c r="J214" i="11"/>
  <c r="J209" i="11"/>
  <c r="Q206" i="11"/>
  <c r="L202" i="11"/>
  <c r="J200" i="11"/>
  <c r="L195" i="11"/>
  <c r="J193" i="11"/>
  <c r="Q190" i="11"/>
  <c r="L184" i="11"/>
  <c r="K182" i="11"/>
  <c r="J180" i="11"/>
  <c r="S177" i="11"/>
  <c r="S175" i="11"/>
  <c r="S173" i="11"/>
  <c r="S171" i="11"/>
  <c r="S169" i="11"/>
  <c r="S167" i="11"/>
  <c r="S165" i="11"/>
  <c r="S163" i="11"/>
  <c r="S161" i="11"/>
  <c r="S159" i="11"/>
  <c r="S157" i="11"/>
  <c r="S155" i="11"/>
  <c r="S153" i="11"/>
  <c r="S151" i="11"/>
  <c r="S149" i="11"/>
  <c r="S147" i="11"/>
  <c r="S145" i="11"/>
  <c r="S143" i="11"/>
  <c r="S141" i="11"/>
  <c r="S139" i="11"/>
  <c r="S137" i="11"/>
  <c r="S135" i="11"/>
  <c r="S133" i="11"/>
  <c r="S131" i="11"/>
  <c r="S129" i="11"/>
  <c r="S127" i="11"/>
  <c r="S125" i="11"/>
  <c r="S123" i="11"/>
  <c r="S121" i="11"/>
  <c r="S119" i="11"/>
  <c r="S117" i="11"/>
  <c r="S115" i="11"/>
  <c r="S113" i="11"/>
  <c r="S111" i="11"/>
  <c r="S109" i="11"/>
  <c r="S107" i="11"/>
  <c r="S105" i="11"/>
  <c r="S103" i="11"/>
  <c r="S101" i="11"/>
  <c r="S99" i="11"/>
  <c r="S97" i="11"/>
  <c r="S95" i="11"/>
  <c r="S93" i="11"/>
  <c r="S242" i="11"/>
  <c r="L240" i="11"/>
  <c r="Q234" i="11"/>
  <c r="L232" i="11"/>
  <c r="Q226" i="11"/>
  <c r="L224" i="11"/>
  <c r="Q218" i="11"/>
  <c r="L216" i="11"/>
  <c r="P213" i="11"/>
  <c r="K211" i="11"/>
  <c r="S208" i="11"/>
  <c r="P206" i="11"/>
  <c r="K202" i="11"/>
  <c r="P199" i="11"/>
  <c r="K195" i="11"/>
  <c r="S192" i="11"/>
  <c r="P190" i="11"/>
  <c r="L186" i="11"/>
  <c r="K184" i="11"/>
  <c r="J182" i="11"/>
  <c r="Q179" i="11"/>
  <c r="Q177" i="11"/>
  <c r="Q175" i="11"/>
  <c r="Q173" i="11"/>
  <c r="Q171" i="11"/>
  <c r="Q169" i="11"/>
  <c r="Q167" i="11"/>
  <c r="Q165" i="11"/>
  <c r="Q163" i="11"/>
  <c r="Q161" i="11"/>
  <c r="Q159" i="11"/>
  <c r="Q157" i="11"/>
  <c r="Q155" i="11"/>
  <c r="Q153" i="11"/>
  <c r="Q151" i="11"/>
  <c r="Q149" i="11"/>
  <c r="Q147" i="11"/>
  <c r="Q145" i="11"/>
  <c r="Q143" i="11"/>
  <c r="Q141" i="11"/>
  <c r="Q139" i="11"/>
  <c r="Q137" i="11"/>
  <c r="Q135" i="11"/>
  <c r="Q133" i="11"/>
  <c r="Q131" i="11"/>
  <c r="Q129" i="11"/>
  <c r="Q127" i="11"/>
  <c r="Q125" i="11"/>
  <c r="Q123" i="11"/>
  <c r="Q121" i="11"/>
  <c r="Q119" i="11"/>
  <c r="Q117" i="11"/>
  <c r="Q115" i="11"/>
  <c r="Q113" i="11"/>
  <c r="Q111" i="11"/>
  <c r="Q109" i="11"/>
  <c r="Q107" i="11"/>
  <c r="Q105" i="11"/>
  <c r="Q103" i="11"/>
  <c r="Q101" i="11"/>
  <c r="Q99" i="11"/>
  <c r="Q97" i="11"/>
  <c r="Q95" i="11"/>
  <c r="Q93" i="11"/>
  <c r="Q91" i="11"/>
  <c r="Q89" i="11"/>
  <c r="Q87" i="11"/>
  <c r="Q85" i="11"/>
  <c r="Q83" i="11"/>
  <c r="Q242" i="11"/>
  <c r="K240" i="11"/>
  <c r="P234" i="11"/>
  <c r="K232" i="11"/>
  <c r="P226" i="11"/>
  <c r="K224" i="11"/>
  <c r="P218" i="11"/>
  <c r="K216" i="11"/>
  <c r="J211" i="11"/>
  <c r="Q208" i="11"/>
  <c r="L204" i="11"/>
  <c r="J202" i="11"/>
  <c r="L197" i="11"/>
  <c r="J195" i="11"/>
  <c r="Q192" i="11"/>
  <c r="L188" i="11"/>
  <c r="K186" i="11"/>
  <c r="J184" i="11"/>
  <c r="Q181" i="11"/>
  <c r="P179" i="11"/>
  <c r="P177" i="11"/>
  <c r="P175" i="11"/>
  <c r="P173" i="11"/>
  <c r="P171" i="11"/>
  <c r="P169" i="11"/>
  <c r="P167" i="11"/>
  <c r="P165" i="11"/>
  <c r="P163" i="11"/>
  <c r="P161" i="11"/>
  <c r="P159" i="11"/>
  <c r="P157" i="11"/>
  <c r="P155" i="11"/>
  <c r="P153" i="11"/>
  <c r="P151" i="11"/>
  <c r="P149" i="11"/>
  <c r="P147" i="11"/>
  <c r="P145" i="11"/>
  <c r="P143" i="11"/>
  <c r="P141" i="11"/>
  <c r="P139" i="11"/>
  <c r="P137" i="11"/>
  <c r="P135" i="11"/>
  <c r="P133" i="11"/>
  <c r="P131" i="11"/>
  <c r="P129" i="11"/>
  <c r="P127" i="11"/>
  <c r="P125" i="11"/>
  <c r="P123" i="11"/>
  <c r="P242" i="11"/>
  <c r="J240" i="11"/>
  <c r="J237" i="11"/>
  <c r="J232" i="11"/>
  <c r="J229" i="11"/>
  <c r="J224" i="11"/>
  <c r="J221" i="11"/>
  <c r="J216" i="11"/>
  <c r="S210" i="11"/>
  <c r="P208" i="11"/>
  <c r="K204" i="11"/>
  <c r="P201" i="11"/>
  <c r="K197" i="11"/>
  <c r="S194" i="11"/>
  <c r="P192" i="11"/>
  <c r="K188" i="11"/>
  <c r="J186" i="11"/>
  <c r="Q183" i="11"/>
  <c r="P181" i="11"/>
  <c r="P239" i="11"/>
  <c r="S236" i="11"/>
  <c r="P231" i="11"/>
  <c r="S228" i="11"/>
  <c r="P223" i="11"/>
  <c r="S220" i="11"/>
  <c r="P215" i="11"/>
  <c r="K213" i="11"/>
  <c r="Q210" i="11"/>
  <c r="L206" i="11"/>
  <c r="J204" i="11"/>
  <c r="L199" i="11"/>
  <c r="J197" i="11"/>
  <c r="Q194" i="11"/>
  <c r="L190" i="11"/>
  <c r="J188" i="11"/>
  <c r="Q185" i="11"/>
  <c r="P183" i="11"/>
  <c r="K3" i="11"/>
  <c r="Q236" i="11"/>
  <c r="L234" i="11"/>
  <c r="Q228" i="11"/>
  <c r="L226" i="11"/>
  <c r="Q220" i="11"/>
  <c r="L218" i="11"/>
  <c r="J213" i="11"/>
  <c r="P210" i="11"/>
  <c r="K206" i="11"/>
  <c r="P203" i="11"/>
  <c r="K199" i="11"/>
  <c r="S196" i="11"/>
  <c r="P194" i="11"/>
  <c r="K190" i="11"/>
  <c r="Q187" i="11"/>
  <c r="P185" i="11"/>
  <c r="L179" i="11"/>
  <c r="L177" i="11"/>
  <c r="L175" i="11"/>
  <c r="L173" i="11"/>
  <c r="L171" i="11"/>
  <c r="L169" i="11"/>
  <c r="L167" i="11"/>
  <c r="L165" i="11"/>
  <c r="L163" i="11"/>
  <c r="L161" i="11"/>
  <c r="L159" i="11"/>
  <c r="L157" i="11"/>
  <c r="L155" i="11"/>
  <c r="L153" i="11"/>
  <c r="L151" i="11"/>
  <c r="L149" i="11"/>
  <c r="L147" i="11"/>
  <c r="L145" i="11"/>
  <c r="L143" i="11"/>
  <c r="L141" i="11"/>
  <c r="L139" i="11"/>
  <c r="L137" i="11"/>
  <c r="L135" i="11"/>
  <c r="L133" i="11"/>
  <c r="L131" i="11"/>
  <c r="L129" i="11"/>
  <c r="L127" i="11"/>
  <c r="L125" i="11"/>
  <c r="L123" i="11"/>
  <c r="L121" i="11"/>
  <c r="L119" i="11"/>
  <c r="L117" i="11"/>
  <c r="L115" i="11"/>
  <c r="L242" i="11"/>
  <c r="P236" i="11"/>
  <c r="K234" i="11"/>
  <c r="P228" i="11"/>
  <c r="K226" i="11"/>
  <c r="P220" i="11"/>
  <c r="K218" i="11"/>
  <c r="S212" i="11"/>
  <c r="L208" i="11"/>
  <c r="J206" i="11"/>
  <c r="L201" i="11"/>
  <c r="J199" i="11"/>
  <c r="Q196" i="11"/>
  <c r="L192" i="11"/>
  <c r="J190" i="11"/>
  <c r="P187" i="11"/>
  <c r="L181" i="11"/>
  <c r="K179" i="11"/>
  <c r="K177" i="11"/>
  <c r="K175" i="11"/>
  <c r="K173" i="11"/>
  <c r="K171" i="11"/>
  <c r="K169" i="11"/>
  <c r="K167" i="11"/>
  <c r="K165" i="11"/>
  <c r="K163" i="11"/>
  <c r="K161" i="11"/>
  <c r="K159" i="11"/>
  <c r="K157" i="11"/>
  <c r="K155" i="11"/>
  <c r="K153" i="11"/>
  <c r="K151" i="11"/>
  <c r="K149" i="11"/>
  <c r="K147" i="11"/>
  <c r="K145" i="11"/>
  <c r="K143" i="11"/>
  <c r="K141" i="11"/>
  <c r="K139" i="11"/>
  <c r="K242" i="11"/>
  <c r="J239" i="11"/>
  <c r="J234" i="11"/>
  <c r="J231" i="11"/>
  <c r="J226" i="11"/>
  <c r="J223" i="11"/>
  <c r="J218" i="11"/>
  <c r="K215" i="11"/>
  <c r="Q212" i="11"/>
  <c r="K208" i="11"/>
  <c r="P205" i="11"/>
  <c r="K201" i="11"/>
  <c r="S198" i="11"/>
  <c r="P196" i="11"/>
  <c r="K192" i="11"/>
  <c r="P189" i="11"/>
  <c r="L183" i="11"/>
  <c r="K181" i="11"/>
  <c r="J179" i="11"/>
  <c r="J177" i="11"/>
  <c r="J175" i="11"/>
  <c r="J173" i="11"/>
  <c r="J171" i="11"/>
  <c r="J169" i="11"/>
  <c r="J167" i="11"/>
  <c r="J165" i="11"/>
  <c r="J163" i="11"/>
  <c r="J161" i="11"/>
  <c r="J159" i="11"/>
  <c r="J157" i="11"/>
  <c r="J155" i="11"/>
  <c r="J153" i="11"/>
  <c r="J151" i="11"/>
  <c r="J149" i="11"/>
  <c r="J147" i="11"/>
  <c r="J145" i="11"/>
  <c r="J143" i="11"/>
  <c r="J141" i="11"/>
  <c r="J139" i="11"/>
  <c r="J137" i="11"/>
  <c r="J135" i="11"/>
  <c r="J133" i="11"/>
  <c r="J131" i="11"/>
  <c r="J129" i="11"/>
  <c r="J127" i="11"/>
  <c r="J125" i="11"/>
  <c r="J123" i="11"/>
  <c r="J121" i="11"/>
  <c r="J119" i="11"/>
  <c r="J117" i="11"/>
  <c r="J115" i="11"/>
  <c r="J113" i="11"/>
  <c r="J111" i="11"/>
  <c r="J109" i="11"/>
  <c r="J107" i="11"/>
  <c r="J105" i="11"/>
  <c r="J103" i="11"/>
  <c r="S238" i="11"/>
  <c r="L220" i="11"/>
  <c r="P207" i="11"/>
  <c r="K183" i="11"/>
  <c r="S166" i="11"/>
  <c r="S150" i="11"/>
  <c r="S130" i="11"/>
  <c r="P121" i="11"/>
  <c r="L118" i="11"/>
  <c r="L111" i="11"/>
  <c r="L108" i="11"/>
  <c r="S104" i="11"/>
  <c r="S98" i="11"/>
  <c r="P95" i="11"/>
  <c r="J93" i="11"/>
  <c r="J85" i="11"/>
  <c r="Q79" i="11"/>
  <c r="L75" i="11"/>
  <c r="J73" i="11"/>
  <c r="Q70" i="11"/>
  <c r="K66" i="11"/>
  <c r="Q63" i="11"/>
  <c r="L59" i="11"/>
  <c r="K57" i="11"/>
  <c r="J55" i="11"/>
  <c r="S52" i="11"/>
  <c r="Q50" i="11"/>
  <c r="L44" i="11"/>
  <c r="K42" i="11"/>
  <c r="J40" i="11"/>
  <c r="S37" i="11"/>
  <c r="Q35" i="11"/>
  <c r="P33" i="11"/>
  <c r="L27" i="11"/>
  <c r="K25" i="11"/>
  <c r="J23" i="11"/>
  <c r="S20" i="11"/>
  <c r="Q18" i="11"/>
  <c r="Q16" i="11"/>
  <c r="Q14" i="11"/>
  <c r="Q12" i="11"/>
  <c r="Q10" i="11"/>
  <c r="Q8" i="11"/>
  <c r="Q6" i="11"/>
  <c r="Q4" i="11"/>
  <c r="P212" i="11"/>
  <c r="S200" i="11"/>
  <c r="S176" i="11"/>
  <c r="S160" i="11"/>
  <c r="S144" i="11"/>
  <c r="S134" i="11"/>
  <c r="L114" i="11"/>
  <c r="S110" i="11"/>
  <c r="L101" i="11"/>
  <c r="Q92" i="11"/>
  <c r="S89" i="11"/>
  <c r="L87" i="11"/>
  <c r="Q84" i="11"/>
  <c r="S81" i="11"/>
  <c r="L77" i="11"/>
  <c r="J75" i="11"/>
  <c r="Q72" i="11"/>
  <c r="K68" i="11"/>
  <c r="Q65" i="11"/>
  <c r="L61" i="11"/>
  <c r="J59" i="11"/>
  <c r="S56" i="11"/>
  <c r="Q54" i="11"/>
  <c r="L48" i="11"/>
  <c r="K46" i="11"/>
  <c r="J44" i="11"/>
  <c r="S41" i="11"/>
  <c r="Q39" i="11"/>
  <c r="P37" i="11"/>
  <c r="L31" i="11"/>
  <c r="K29" i="11"/>
  <c r="J27" i="11"/>
  <c r="S24" i="11"/>
  <c r="Q22" i="11"/>
  <c r="L194" i="11"/>
  <c r="Q176" i="11"/>
  <c r="Q160" i="11"/>
  <c r="Q144" i="11"/>
  <c r="Q134" i="11"/>
  <c r="K121" i="11"/>
  <c r="P113" i="11"/>
  <c r="Q110" i="11"/>
  <c r="K101" i="11"/>
  <c r="L95" i="11"/>
  <c r="P89" i="11"/>
  <c r="K87" i="11"/>
  <c r="Q81" i="11"/>
  <c r="K77" i="11"/>
  <c r="S74" i="11"/>
  <c r="L70" i="11"/>
  <c r="S67" i="11"/>
  <c r="P65" i="11"/>
  <c r="K61" i="11"/>
  <c r="S58" i="11"/>
  <c r="Q56" i="11"/>
  <c r="L50" i="11"/>
  <c r="K48" i="11"/>
  <c r="J46" i="11"/>
  <c r="S43" i="11"/>
  <c r="Q41" i="11"/>
  <c r="P39" i="11"/>
  <c r="L33" i="11"/>
  <c r="K31" i="11"/>
  <c r="J29" i="11"/>
  <c r="S26" i="11"/>
  <c r="Q24" i="11"/>
  <c r="S230" i="11"/>
  <c r="K194" i="11"/>
  <c r="S170" i="11"/>
  <c r="S154" i="11"/>
  <c r="S138" i="11"/>
  <c r="K125" i="11"/>
  <c r="S120" i="11"/>
  <c r="K117" i="11"/>
  <c r="L107" i="11"/>
  <c r="L104" i="11"/>
  <c r="J101" i="11"/>
  <c r="L98" i="11"/>
  <c r="K95" i="11"/>
  <c r="J87" i="11"/>
  <c r="P81" i="11"/>
  <c r="L79" i="11"/>
  <c r="J77" i="11"/>
  <c r="Q74" i="11"/>
  <c r="K70" i="11"/>
  <c r="Q67" i="11"/>
  <c r="L63" i="11"/>
  <c r="J61" i="11"/>
  <c r="Q58" i="11"/>
  <c r="L52" i="11"/>
  <c r="K50" i="11"/>
  <c r="J48" i="11"/>
  <c r="S45" i="11"/>
  <c r="Q43" i="11"/>
  <c r="P41" i="11"/>
  <c r="L35" i="11"/>
  <c r="K33" i="11"/>
  <c r="J31" i="11"/>
  <c r="S28" i="11"/>
  <c r="Q26" i="11"/>
  <c r="L20" i="11"/>
  <c r="L18" i="11"/>
  <c r="L16" i="11"/>
  <c r="L14" i="11"/>
  <c r="L12" i="11"/>
  <c r="L10" i="11"/>
  <c r="L8" i="11"/>
  <c r="L6" i="11"/>
  <c r="L4" i="11"/>
  <c r="Q230" i="11"/>
  <c r="P217" i="11"/>
  <c r="L187" i="11"/>
  <c r="Q170" i="11"/>
  <c r="Q154" i="11"/>
  <c r="Q138" i="11"/>
  <c r="S124" i="11"/>
  <c r="Q120" i="11"/>
  <c r="S116" i="11"/>
  <c r="K107" i="11"/>
  <c r="P103" i="11"/>
  <c r="S100" i="11"/>
  <c r="P97" i="11"/>
  <c r="J95" i="11"/>
  <c r="L92" i="11"/>
  <c r="S86" i="11"/>
  <c r="L84" i="11"/>
  <c r="K79" i="11"/>
  <c r="S76" i="11"/>
  <c r="L72" i="11"/>
  <c r="S69" i="11"/>
  <c r="P67" i="11"/>
  <c r="K63" i="11"/>
  <c r="S60" i="11"/>
  <c r="L54" i="11"/>
  <c r="K52" i="11"/>
  <c r="J50" i="11"/>
  <c r="S47" i="11"/>
  <c r="Q45" i="11"/>
  <c r="P43" i="11"/>
  <c r="L37" i="11"/>
  <c r="K35" i="11"/>
  <c r="J33" i="11"/>
  <c r="S30" i="11"/>
  <c r="Q28" i="11"/>
  <c r="L22" i="11"/>
  <c r="K20" i="11"/>
  <c r="K18" i="11"/>
  <c r="K16" i="11"/>
  <c r="K14" i="11"/>
  <c r="K12" i="11"/>
  <c r="K10" i="11"/>
  <c r="K8" i="11"/>
  <c r="K6" i="11"/>
  <c r="K4" i="11"/>
  <c r="J181" i="11"/>
  <c r="S164" i="11"/>
  <c r="S148" i="11"/>
  <c r="K129" i="11"/>
  <c r="Q124" i="11"/>
  <c r="Q116" i="11"/>
  <c r="L113" i="11"/>
  <c r="L110" i="11"/>
  <c r="S106" i="11"/>
  <c r="Q100" i="11"/>
  <c r="S94" i="11"/>
  <c r="S91" i="11"/>
  <c r="L89" i="11"/>
  <c r="Q86" i="11"/>
  <c r="S83" i="11"/>
  <c r="J79" i="11"/>
  <c r="Q76" i="11"/>
  <c r="K72" i="11"/>
  <c r="Q69" i="11"/>
  <c r="L65" i="11"/>
  <c r="J63" i="11"/>
  <c r="Q60" i="11"/>
  <c r="L56" i="11"/>
  <c r="K54" i="11"/>
  <c r="J52" i="11"/>
  <c r="S49" i="11"/>
  <c r="Q47" i="11"/>
  <c r="P45" i="11"/>
  <c r="L39" i="11"/>
  <c r="K37" i="11"/>
  <c r="J35" i="11"/>
  <c r="S32" i="11"/>
  <c r="Q30" i="11"/>
  <c r="L24" i="11"/>
  <c r="K22" i="11"/>
  <c r="J20" i="11"/>
  <c r="J18" i="11"/>
  <c r="J16" i="11"/>
  <c r="J14" i="11"/>
  <c r="J12" i="11"/>
  <c r="J10" i="11"/>
  <c r="J8" i="11"/>
  <c r="J6" i="11"/>
  <c r="J4" i="11"/>
  <c r="Q198" i="11"/>
  <c r="S180" i="11"/>
  <c r="Q164" i="11"/>
  <c r="Q148" i="11"/>
  <c r="S128" i="11"/>
  <c r="K113" i="11"/>
  <c r="P109" i="11"/>
  <c r="Q106" i="11"/>
  <c r="Q94" i="11"/>
  <c r="P91" i="11"/>
  <c r="K89" i="11"/>
  <c r="P83" i="11"/>
  <c r="L81" i="11"/>
  <c r="S78" i="11"/>
  <c r="L74" i="11"/>
  <c r="S71" i="11"/>
  <c r="P69" i="11"/>
  <c r="K65" i="11"/>
  <c r="S62" i="11"/>
  <c r="L58" i="11"/>
  <c r="K56" i="11"/>
  <c r="J54" i="11"/>
  <c r="S51" i="11"/>
  <c r="Q49" i="11"/>
  <c r="P47" i="11"/>
  <c r="L41" i="11"/>
  <c r="K39" i="11"/>
  <c r="J37" i="11"/>
  <c r="S34" i="11"/>
  <c r="Q32" i="11"/>
  <c r="L26" i="11"/>
  <c r="K24" i="11"/>
  <c r="J22" i="11"/>
  <c r="S19" i="11"/>
  <c r="S17" i="11"/>
  <c r="S15" i="11"/>
  <c r="S13" i="11"/>
  <c r="S11" i="11"/>
  <c r="S9" i="11"/>
  <c r="S7" i="11"/>
  <c r="S5" i="11"/>
  <c r="Q3" i="11"/>
  <c r="J242" i="11"/>
  <c r="L236" i="11"/>
  <c r="S222" i="11"/>
  <c r="P198" i="11"/>
  <c r="S174" i="11"/>
  <c r="S158" i="11"/>
  <c r="S142" i="11"/>
  <c r="K133" i="11"/>
  <c r="Q128" i="11"/>
  <c r="P119" i="11"/>
  <c r="S112" i="11"/>
  <c r="L103" i="11"/>
  <c r="L97" i="11"/>
  <c r="J89" i="11"/>
  <c r="K81" i="11"/>
  <c r="Q78" i="11"/>
  <c r="K74" i="11"/>
  <c r="Q71" i="11"/>
  <c r="L67" i="11"/>
  <c r="J65" i="11"/>
  <c r="Q62" i="11"/>
  <c r="K58" i="11"/>
  <c r="J56" i="11"/>
  <c r="S53" i="11"/>
  <c r="Q51" i="11"/>
  <c r="P49" i="11"/>
  <c r="L43" i="11"/>
  <c r="K41" i="11"/>
  <c r="J39" i="11"/>
  <c r="S36" i="11"/>
  <c r="Q34" i="11"/>
  <c r="L28" i="11"/>
  <c r="K26" i="11"/>
  <c r="J24" i="11"/>
  <c r="S21" i="11"/>
  <c r="Q19" i="11"/>
  <c r="Q17" i="11"/>
  <c r="Q15" i="11"/>
  <c r="Q13" i="11"/>
  <c r="Q11" i="11"/>
  <c r="Q9" i="11"/>
  <c r="Q7" i="11"/>
  <c r="Q5" i="11"/>
  <c r="P3" i="11"/>
  <c r="P241" i="11"/>
  <c r="Q222" i="11"/>
  <c r="L210" i="11"/>
  <c r="J192" i="11"/>
  <c r="Q174" i="11"/>
  <c r="Q158" i="11"/>
  <c r="Q142" i="11"/>
  <c r="S132" i="11"/>
  <c r="L116" i="11"/>
  <c r="Q112" i="11"/>
  <c r="K103" i="11"/>
  <c r="L100" i="11"/>
  <c r="K97" i="11"/>
  <c r="S88" i="11"/>
  <c r="L86" i="11"/>
  <c r="J81" i="11"/>
  <c r="L76" i="11"/>
  <c r="S73" i="11"/>
  <c r="P71" i="11"/>
  <c r="K67" i="11"/>
  <c r="S64" i="11"/>
  <c r="L60" i="11"/>
  <c r="J58" i="11"/>
  <c r="S55" i="11"/>
  <c r="Q53" i="11"/>
  <c r="P51" i="11"/>
  <c r="L45" i="11"/>
  <c r="K43" i="11"/>
  <c r="J41" i="11"/>
  <c r="S38" i="11"/>
  <c r="Q36" i="11"/>
  <c r="L30" i="11"/>
  <c r="K28" i="11"/>
  <c r="J26" i="11"/>
  <c r="S23" i="11"/>
  <c r="Q21" i="11"/>
  <c r="P19" i="11"/>
  <c r="P17" i="11"/>
  <c r="P15" i="11"/>
  <c r="P13" i="11"/>
  <c r="P11" i="11"/>
  <c r="P9" i="11"/>
  <c r="P7" i="11"/>
  <c r="P5" i="11"/>
  <c r="K210" i="11"/>
  <c r="P191" i="11"/>
  <c r="L185" i="11"/>
  <c r="S168" i="11"/>
  <c r="S152" i="11"/>
  <c r="K137" i="11"/>
  <c r="Q132" i="11"/>
  <c r="P115" i="11"/>
  <c r="L109" i="11"/>
  <c r="L106" i="11"/>
  <c r="S102" i="11"/>
  <c r="P99" i="11"/>
  <c r="J97" i="11"/>
  <c r="L94" i="11"/>
  <c r="L91" i="11"/>
  <c r="Q88" i="11"/>
  <c r="S85" i="11"/>
  <c r="L83" i="11"/>
  <c r="S80" i="11"/>
  <c r="K76" i="11"/>
  <c r="Q73" i="11"/>
  <c r="L69" i="11"/>
  <c r="J67" i="11"/>
  <c r="Q64" i="11"/>
  <c r="K60" i="11"/>
  <c r="S57" i="11"/>
  <c r="Q55" i="11"/>
  <c r="P53" i="11"/>
  <c r="L47" i="11"/>
  <c r="K45" i="11"/>
  <c r="J43" i="11"/>
  <c r="S40" i="11"/>
  <c r="Q38" i="11"/>
  <c r="L32" i="11"/>
  <c r="K30" i="11"/>
  <c r="J28" i="11"/>
  <c r="S25" i="11"/>
  <c r="Q23" i="11"/>
  <c r="P21" i="11"/>
  <c r="L203" i="11"/>
  <c r="K185" i="11"/>
  <c r="Q168" i="11"/>
  <c r="Q152" i="11"/>
  <c r="S136" i="11"/>
  <c r="K123" i="11"/>
  <c r="K119" i="11"/>
  <c r="K109" i="11"/>
  <c r="P105" i="11"/>
  <c r="Q102" i="11"/>
  <c r="S96" i="11"/>
  <c r="P93" i="11"/>
  <c r="K91" i="11"/>
  <c r="P85" i="11"/>
  <c r="K83" i="11"/>
  <c r="Q80" i="11"/>
  <c r="L78" i="11"/>
  <c r="S75" i="11"/>
  <c r="P73" i="11"/>
  <c r="K69" i="11"/>
  <c r="S66" i="11"/>
  <c r="L62" i="11"/>
  <c r="S59" i="11"/>
  <c r="Q57" i="11"/>
  <c r="P55" i="11"/>
  <c r="L49" i="11"/>
  <c r="K47" i="11"/>
  <c r="J45" i="11"/>
  <c r="S42" i="11"/>
  <c r="Q40" i="11"/>
  <c r="L34" i="11"/>
  <c r="K32" i="11"/>
  <c r="J30" i="11"/>
  <c r="S27" i="11"/>
  <c r="Q25" i="11"/>
  <c r="P23" i="11"/>
  <c r="J3" i="11"/>
  <c r="L228" i="11"/>
  <c r="J215" i="11"/>
  <c r="K203" i="11"/>
  <c r="S178" i="11"/>
  <c r="S162" i="11"/>
  <c r="S146" i="11"/>
  <c r="Q136" i="11"/>
  <c r="S122" i="11"/>
  <c r="S118" i="11"/>
  <c r="L112" i="11"/>
  <c r="S108" i="11"/>
  <c r="Q96" i="11"/>
  <c r="J91" i="11"/>
  <c r="J83" i="11"/>
  <c r="K78" i="11"/>
  <c r="Q75" i="11"/>
  <c r="L71" i="11"/>
  <c r="J69" i="11"/>
  <c r="Q66" i="11"/>
  <c r="K62" i="11"/>
  <c r="Q59" i="11"/>
  <c r="P57" i="11"/>
  <c r="L51" i="11"/>
  <c r="K49" i="11"/>
  <c r="J47" i="11"/>
  <c r="S44" i="11"/>
  <c r="Q42" i="11"/>
  <c r="L36" i="11"/>
  <c r="K34" i="11"/>
  <c r="J32" i="11"/>
  <c r="S29" i="11"/>
  <c r="Q27" i="11"/>
  <c r="P25" i="11"/>
  <c r="L19" i="11"/>
  <c r="L17" i="11"/>
  <c r="L15" i="11"/>
  <c r="L13" i="11"/>
  <c r="L11" i="11"/>
  <c r="L9" i="11"/>
  <c r="L7" i="11"/>
  <c r="L5" i="11"/>
  <c r="P233" i="11"/>
  <c r="S214" i="11"/>
  <c r="Q178" i="11"/>
  <c r="Q162" i="11"/>
  <c r="Q146" i="11"/>
  <c r="K127" i="11"/>
  <c r="Q122" i="11"/>
  <c r="Q118" i="11"/>
  <c r="K115" i="11"/>
  <c r="P111" i="11"/>
  <c r="Q108" i="11"/>
  <c r="L99" i="11"/>
  <c r="S90" i="11"/>
  <c r="L88" i="11"/>
  <c r="S82" i="11"/>
  <c r="S77" i="11"/>
  <c r="P75" i="11"/>
  <c r="K71" i="11"/>
  <c r="S68" i="11"/>
  <c r="L64" i="11"/>
  <c r="S61" i="11"/>
  <c r="P59" i="11"/>
  <c r="L53" i="11"/>
  <c r="K51" i="11"/>
  <c r="J49" i="11"/>
  <c r="S46" i="11"/>
  <c r="Q44" i="11"/>
  <c r="L38" i="11"/>
  <c r="K36" i="11"/>
  <c r="J34" i="11"/>
  <c r="S31" i="11"/>
  <c r="Q29" i="11"/>
  <c r="P27" i="11"/>
  <c r="L21" i="11"/>
  <c r="K19" i="11"/>
  <c r="K17" i="11"/>
  <c r="K15" i="11"/>
  <c r="K13" i="11"/>
  <c r="K11" i="11"/>
  <c r="K9" i="11"/>
  <c r="K7" i="11"/>
  <c r="K5" i="11"/>
  <c r="J208" i="11"/>
  <c r="Q172" i="11"/>
  <c r="Q156" i="11"/>
  <c r="Q140" i="11"/>
  <c r="K131" i="11"/>
  <c r="Q126" i="11"/>
  <c r="Q114" i="11"/>
  <c r="K105" i="11"/>
  <c r="P101" i="11"/>
  <c r="J99" i="11"/>
  <c r="L96" i="11"/>
  <c r="K93" i="11"/>
  <c r="P87" i="11"/>
  <c r="K85" i="11"/>
  <c r="S79" i="11"/>
  <c r="P77" i="11"/>
  <c r="K73" i="11"/>
  <c r="S70" i="11"/>
  <c r="L66" i="11"/>
  <c r="S63" i="11"/>
  <c r="P61" i="11"/>
  <c r="L57" i="11"/>
  <c r="K55" i="11"/>
  <c r="J53" i="11"/>
  <c r="S50" i="11"/>
  <c r="Q48" i="11"/>
  <c r="L42" i="11"/>
  <c r="K40" i="11"/>
  <c r="J38" i="11"/>
  <c r="S35" i="11"/>
  <c r="Q33" i="11"/>
  <c r="P31" i="11"/>
  <c r="L25" i="11"/>
  <c r="K23" i="11"/>
  <c r="J21" i="11"/>
  <c r="S18" i="11"/>
  <c r="S16" i="11"/>
  <c r="S14" i="11"/>
  <c r="S12" i="11"/>
  <c r="S10" i="11"/>
  <c r="S8" i="11"/>
  <c r="S6" i="11"/>
  <c r="S4" i="11"/>
  <c r="L102" i="11"/>
  <c r="Q82" i="11"/>
  <c r="J71" i="11"/>
  <c r="Q52" i="11"/>
  <c r="L29" i="11"/>
  <c r="S22" i="11"/>
  <c r="P6" i="11"/>
  <c r="Q166" i="11"/>
  <c r="S114" i="11"/>
  <c r="P107" i="11"/>
  <c r="L40" i="11"/>
  <c r="J17" i="11"/>
  <c r="K64" i="11"/>
  <c r="L46" i="11"/>
  <c r="S39" i="11"/>
  <c r="P16" i="11"/>
  <c r="Q150" i="11"/>
  <c r="S87" i="11"/>
  <c r="L82" i="11"/>
  <c r="P63" i="11"/>
  <c r="S33" i="11"/>
  <c r="J11" i="11"/>
  <c r="S172" i="11"/>
  <c r="J57" i="11"/>
  <c r="P10" i="11"/>
  <c r="K135" i="11"/>
  <c r="L93" i="11"/>
  <c r="K75" i="11"/>
  <c r="Q68" i="11"/>
  <c r="J51" i="11"/>
  <c r="K27" i="11"/>
  <c r="K21" i="11"/>
  <c r="J5" i="11"/>
  <c r="S156" i="11"/>
  <c r="S92" i="11"/>
  <c r="Q20" i="11"/>
  <c r="P4" i="11"/>
  <c r="P225" i="11"/>
  <c r="S126" i="11"/>
  <c r="K99" i="11"/>
  <c r="K44" i="11"/>
  <c r="K38" i="11"/>
  <c r="J15" i="11"/>
  <c r="S140" i="11"/>
  <c r="L105" i="11"/>
  <c r="Q98" i="11"/>
  <c r="L80" i="11"/>
  <c r="L68" i="11"/>
  <c r="Q61" i="11"/>
  <c r="Q37" i="11"/>
  <c r="Q31" i="11"/>
  <c r="P14" i="11"/>
  <c r="Q104" i="11"/>
  <c r="P79" i="11"/>
  <c r="L55" i="11"/>
  <c r="J9" i="11"/>
  <c r="J201" i="11"/>
  <c r="P117" i="11"/>
  <c r="K111" i="11"/>
  <c r="L85" i="11"/>
  <c r="L73" i="11"/>
  <c r="S54" i="11"/>
  <c r="S48" i="11"/>
  <c r="J25" i="11"/>
  <c r="P8" i="11"/>
  <c r="Q90" i="11"/>
  <c r="S84" i="11"/>
  <c r="S72" i="11"/>
  <c r="J19" i="11"/>
  <c r="Q238" i="11"/>
  <c r="J42" i="11"/>
  <c r="P18" i="11"/>
  <c r="S65" i="11"/>
  <c r="J36" i="11"/>
  <c r="P29" i="11"/>
  <c r="J13" i="11"/>
  <c r="J183" i="11"/>
  <c r="K59" i="11"/>
  <c r="K53" i="11"/>
  <c r="Q46" i="11"/>
  <c r="L23" i="11"/>
  <c r="J7" i="11"/>
  <c r="Q130" i="11"/>
  <c r="P12" i="11"/>
  <c r="P35" i="11"/>
  <c r="L90" i="11"/>
  <c r="Q77" i="11"/>
  <c r="J43" i="3"/>
  <c r="J19" i="3"/>
  <c r="J50" i="3"/>
  <c r="J34" i="3"/>
  <c r="J18" i="3"/>
  <c r="J219" i="3"/>
  <c r="J211" i="3"/>
  <c r="J203" i="3"/>
  <c r="J195" i="3"/>
  <c r="J187" i="3"/>
  <c r="J179" i="3"/>
  <c r="J171" i="3"/>
  <c r="J163" i="3"/>
  <c r="J155" i="3"/>
  <c r="J147" i="3"/>
  <c r="J139" i="3"/>
  <c r="J131" i="3"/>
  <c r="J123" i="3"/>
  <c r="J115" i="3"/>
  <c r="J107" i="3"/>
  <c r="J99" i="3"/>
  <c r="J91" i="3"/>
  <c r="J83" i="3"/>
  <c r="J75" i="3"/>
  <c r="J67" i="3"/>
  <c r="J59" i="3"/>
  <c r="J51" i="3"/>
  <c r="J35" i="3"/>
  <c r="J27" i="3"/>
  <c r="J11" i="3"/>
  <c r="J42" i="3"/>
  <c r="J26" i="3"/>
  <c r="J132" i="3"/>
  <c r="J28" i="3"/>
  <c r="J10" i="3"/>
  <c r="J196" i="3"/>
  <c r="J100" i="3"/>
  <c r="J12" i="3"/>
  <c r="J226" i="3"/>
  <c r="J218" i="3"/>
  <c r="J210" i="3"/>
  <c r="J202" i="3"/>
  <c r="J194" i="3"/>
  <c r="J186" i="3"/>
  <c r="J178" i="3"/>
  <c r="J170" i="3"/>
  <c r="J162" i="3"/>
  <c r="J154" i="3"/>
  <c r="J146" i="3"/>
  <c r="J138" i="3"/>
  <c r="J130" i="3"/>
  <c r="J122" i="3"/>
  <c r="J114" i="3"/>
  <c r="J106" i="3"/>
  <c r="J98" i="3"/>
  <c r="J90" i="3"/>
  <c r="J82" i="3"/>
  <c r="J74" i="3"/>
  <c r="J66" i="3"/>
  <c r="J58" i="3"/>
  <c r="J188" i="3"/>
  <c r="J68" i="3"/>
  <c r="J156" i="3"/>
  <c r="J225" i="3"/>
  <c r="J217" i="3"/>
  <c r="J209" i="3"/>
  <c r="J201" i="3"/>
  <c r="J193" i="3"/>
  <c r="J185" i="3"/>
  <c r="J177" i="3"/>
  <c r="J169" i="3"/>
  <c r="J161" i="3"/>
  <c r="J153" i="3"/>
  <c r="J145" i="3"/>
  <c r="J137" i="3"/>
  <c r="J129" i="3"/>
  <c r="J121" i="3"/>
  <c r="J113" i="3"/>
  <c r="J105" i="3"/>
  <c r="J97" i="3"/>
  <c r="J89" i="3"/>
  <c r="J81" i="3"/>
  <c r="J73" i="3"/>
  <c r="J65" i="3"/>
  <c r="J57" i="3"/>
  <c r="J49" i="3"/>
  <c r="J41" i="3"/>
  <c r="J33" i="3"/>
  <c r="J25" i="3"/>
  <c r="J17" i="3"/>
  <c r="J9" i="3"/>
  <c r="J124" i="3"/>
  <c r="J20" i="3"/>
  <c r="J204" i="3"/>
  <c r="J84" i="3"/>
  <c r="J224" i="3"/>
  <c r="J216" i="3"/>
  <c r="J208" i="3"/>
  <c r="J200" i="3"/>
  <c r="J192" i="3"/>
  <c r="J184" i="3"/>
  <c r="J176" i="3"/>
  <c r="J168" i="3"/>
  <c r="J160" i="3"/>
  <c r="J152" i="3"/>
  <c r="J144" i="3"/>
  <c r="J136" i="3"/>
  <c r="J128" i="3"/>
  <c r="J120" i="3"/>
  <c r="J112" i="3"/>
  <c r="J104" i="3"/>
  <c r="J96" i="3"/>
  <c r="J88" i="3"/>
  <c r="J80" i="3"/>
  <c r="J72" i="3"/>
  <c r="J64" i="3"/>
  <c r="J56" i="3"/>
  <c r="J48" i="3"/>
  <c r="J40" i="3"/>
  <c r="J32" i="3"/>
  <c r="J24" i="3"/>
  <c r="J16" i="3"/>
  <c r="J8" i="3"/>
  <c r="J212" i="3"/>
  <c r="J108" i="3"/>
  <c r="J60" i="3"/>
  <c r="J180" i="3"/>
  <c r="J44" i="3"/>
  <c r="J223" i="3"/>
  <c r="J215" i="3"/>
  <c r="J207" i="3"/>
  <c r="J199" i="3"/>
  <c r="J191" i="3"/>
  <c r="J183" i="3"/>
  <c r="J175" i="3"/>
  <c r="J167" i="3"/>
  <c r="J159" i="3"/>
  <c r="J151" i="3"/>
  <c r="J143" i="3"/>
  <c r="J135" i="3"/>
  <c r="J127" i="3"/>
  <c r="J119" i="3"/>
  <c r="J111" i="3"/>
  <c r="J103" i="3"/>
  <c r="J95" i="3"/>
  <c r="J87" i="3"/>
  <c r="J79" i="3"/>
  <c r="J71" i="3"/>
  <c r="J63" i="3"/>
  <c r="J55" i="3"/>
  <c r="J47" i="3"/>
  <c r="J39" i="3"/>
  <c r="J31" i="3"/>
  <c r="J23" i="3"/>
  <c r="J15" i="3"/>
  <c r="J148" i="3"/>
  <c r="J172" i="3"/>
  <c r="J92" i="3"/>
  <c r="J222" i="3"/>
  <c r="J214" i="3"/>
  <c r="J206" i="3"/>
  <c r="J198" i="3"/>
  <c r="J190" i="3"/>
  <c r="J182" i="3"/>
  <c r="J174" i="3"/>
  <c r="J166" i="3"/>
  <c r="J158" i="3"/>
  <c r="J150" i="3"/>
  <c r="J142" i="3"/>
  <c r="J134" i="3"/>
  <c r="J126" i="3"/>
  <c r="J118" i="3"/>
  <c r="J110" i="3"/>
  <c r="J102" i="3"/>
  <c r="J94" i="3"/>
  <c r="J86" i="3"/>
  <c r="J78" i="3"/>
  <c r="J70" i="3"/>
  <c r="J62" i="3"/>
  <c r="J54" i="3"/>
  <c r="J46" i="3"/>
  <c r="J38" i="3"/>
  <c r="J30" i="3"/>
  <c r="J22" i="3"/>
  <c r="J14" i="3"/>
  <c r="J140" i="3"/>
  <c r="J52" i="3"/>
  <c r="J69" i="3"/>
  <c r="J37" i="3"/>
  <c r="J21" i="3"/>
  <c r="J221" i="3"/>
  <c r="J213" i="3"/>
  <c r="J205" i="3"/>
  <c r="J197" i="3"/>
  <c r="J189" i="3"/>
  <c r="J181" i="3"/>
  <c r="J173" i="3"/>
  <c r="J165" i="3"/>
  <c r="J157" i="3"/>
  <c r="J149" i="3"/>
  <c r="J141" i="3"/>
  <c r="J133" i="3"/>
  <c r="J125" i="3"/>
  <c r="J117" i="3"/>
  <c r="J109" i="3"/>
  <c r="J101" i="3"/>
  <c r="J93" i="3"/>
  <c r="J85" i="3"/>
  <c r="J77" i="3"/>
  <c r="J61" i="3"/>
  <c r="J53" i="3"/>
  <c r="J45" i="3"/>
  <c r="J29" i="3"/>
  <c r="J13" i="3"/>
  <c r="J220" i="3"/>
  <c r="J116" i="3"/>
  <c r="J36" i="3"/>
  <c r="J164" i="3"/>
  <c r="J76" i="3"/>
  <c r="K219" i="3"/>
  <c r="K211" i="3"/>
  <c r="K203" i="3"/>
  <c r="K195" i="3"/>
  <c r="K187" i="3"/>
  <c r="K179" i="3"/>
  <c r="K171" i="3"/>
  <c r="K163" i="3"/>
  <c r="K155" i="3"/>
  <c r="K147" i="3"/>
  <c r="K139" i="3"/>
  <c r="K131" i="3"/>
  <c r="K123" i="3"/>
  <c r="K115" i="3"/>
  <c r="K107" i="3"/>
  <c r="K99" i="3"/>
  <c r="K91" i="3"/>
  <c r="K83" i="3"/>
  <c r="K75" i="3"/>
  <c r="K67" i="3"/>
  <c r="K59" i="3"/>
  <c r="K51" i="3"/>
  <c r="K43" i="3"/>
  <c r="K35" i="3"/>
  <c r="K27" i="3"/>
  <c r="K19" i="3"/>
  <c r="K11" i="3"/>
  <c r="K70" i="3"/>
  <c r="K22" i="3"/>
  <c r="K78" i="3"/>
  <c r="K14" i="3"/>
  <c r="K226" i="3"/>
  <c r="K218" i="3"/>
  <c r="K210" i="3"/>
  <c r="K202" i="3"/>
  <c r="K194" i="3"/>
  <c r="K186" i="3"/>
  <c r="K178" i="3"/>
  <c r="K170" i="3"/>
  <c r="K162" i="3"/>
  <c r="K154" i="3"/>
  <c r="K146" i="3"/>
  <c r="K138" i="3"/>
  <c r="K130" i="3"/>
  <c r="K122" i="3"/>
  <c r="K114" i="3"/>
  <c r="K106" i="3"/>
  <c r="K98" i="3"/>
  <c r="K90" i="3"/>
  <c r="K82" i="3"/>
  <c r="K74" i="3"/>
  <c r="K66" i="3"/>
  <c r="K58" i="3"/>
  <c r="K50" i="3"/>
  <c r="K42" i="3"/>
  <c r="K34" i="3"/>
  <c r="K26" i="3"/>
  <c r="K18" i="3"/>
  <c r="K10" i="3"/>
  <c r="K62" i="3"/>
  <c r="K46" i="3"/>
  <c r="K225" i="3"/>
  <c r="K217" i="3"/>
  <c r="K209" i="3"/>
  <c r="K201" i="3"/>
  <c r="K193" i="3"/>
  <c r="K185" i="3"/>
  <c r="K177" i="3"/>
  <c r="K169" i="3"/>
  <c r="K161" i="3"/>
  <c r="K153" i="3"/>
  <c r="K145" i="3"/>
  <c r="K137" i="3"/>
  <c r="K129" i="3"/>
  <c r="K121" i="3"/>
  <c r="K113" i="3"/>
  <c r="K105" i="3"/>
  <c r="K97" i="3"/>
  <c r="K89" i="3"/>
  <c r="K81" i="3"/>
  <c r="K73" i="3"/>
  <c r="K65" i="3"/>
  <c r="K57" i="3"/>
  <c r="K49" i="3"/>
  <c r="K41" i="3"/>
  <c r="K33" i="3"/>
  <c r="K25" i="3"/>
  <c r="K17" i="3"/>
  <c r="K9" i="3"/>
  <c r="K94" i="3"/>
  <c r="K110" i="3"/>
  <c r="K30" i="3"/>
  <c r="K224" i="3"/>
  <c r="K216" i="3"/>
  <c r="K208" i="3"/>
  <c r="K200" i="3"/>
  <c r="K192" i="3"/>
  <c r="K184" i="3"/>
  <c r="K176" i="3"/>
  <c r="K168" i="3"/>
  <c r="K160" i="3"/>
  <c r="K152" i="3"/>
  <c r="K144" i="3"/>
  <c r="K136" i="3"/>
  <c r="K128" i="3"/>
  <c r="K120" i="3"/>
  <c r="K112" i="3"/>
  <c r="K104" i="3"/>
  <c r="K96" i="3"/>
  <c r="K88" i="3"/>
  <c r="K80" i="3"/>
  <c r="K72" i="3"/>
  <c r="K64" i="3"/>
  <c r="K56" i="3"/>
  <c r="K48" i="3"/>
  <c r="K40" i="3"/>
  <c r="K32" i="3"/>
  <c r="K24" i="3"/>
  <c r="K16" i="3"/>
  <c r="K8" i="3"/>
  <c r="K39" i="3"/>
  <c r="K15" i="3"/>
  <c r="K142" i="3"/>
  <c r="K118" i="3"/>
  <c r="K86" i="3"/>
  <c r="K38" i="3"/>
  <c r="K223" i="3"/>
  <c r="K215" i="3"/>
  <c r="K207" i="3"/>
  <c r="K199" i="3"/>
  <c r="K191" i="3"/>
  <c r="K183" i="3"/>
  <c r="K175" i="3"/>
  <c r="K167" i="3"/>
  <c r="K159" i="3"/>
  <c r="K151" i="3"/>
  <c r="K143" i="3"/>
  <c r="K135" i="3"/>
  <c r="K127" i="3"/>
  <c r="K119" i="3"/>
  <c r="K111" i="3"/>
  <c r="K103" i="3"/>
  <c r="K95" i="3"/>
  <c r="K87" i="3"/>
  <c r="K79" i="3"/>
  <c r="K71" i="3"/>
  <c r="K63" i="3"/>
  <c r="K55" i="3"/>
  <c r="K47" i="3"/>
  <c r="K31" i="3"/>
  <c r="K23" i="3"/>
  <c r="K126" i="3"/>
  <c r="K222" i="3"/>
  <c r="K214" i="3"/>
  <c r="K206" i="3"/>
  <c r="K198" i="3"/>
  <c r="K190" i="3"/>
  <c r="K182" i="3"/>
  <c r="K174" i="3"/>
  <c r="K166" i="3"/>
  <c r="K158" i="3"/>
  <c r="K150" i="3"/>
  <c r="K134" i="3"/>
  <c r="K102" i="3"/>
  <c r="K54" i="3"/>
  <c r="K221" i="3"/>
  <c r="K213" i="3"/>
  <c r="K205" i="3"/>
  <c r="K197" i="3"/>
  <c r="K189" i="3"/>
  <c r="K181" i="3"/>
  <c r="K173" i="3"/>
  <c r="K165" i="3"/>
  <c r="K157" i="3"/>
  <c r="K149" i="3"/>
  <c r="K141" i="3"/>
  <c r="K133" i="3"/>
  <c r="K125" i="3"/>
  <c r="K117" i="3"/>
  <c r="K109" i="3"/>
  <c r="K101" i="3"/>
  <c r="K93" i="3"/>
  <c r="K85" i="3"/>
  <c r="K77" i="3"/>
  <c r="K69" i="3"/>
  <c r="K61" i="3"/>
  <c r="K53" i="3"/>
  <c r="K45" i="3"/>
  <c r="K37" i="3"/>
  <c r="K29" i="3"/>
  <c r="K21" i="3"/>
  <c r="K13" i="3"/>
  <c r="K220" i="3"/>
  <c r="K212" i="3"/>
  <c r="K204" i="3"/>
  <c r="K196" i="3"/>
  <c r="K188" i="3"/>
  <c r="K180" i="3"/>
  <c r="K172" i="3"/>
  <c r="K164" i="3"/>
  <c r="K156" i="3"/>
  <c r="K148" i="3"/>
  <c r="K140" i="3"/>
  <c r="K132" i="3"/>
  <c r="K124" i="3"/>
  <c r="K116" i="3"/>
  <c r="K108" i="3"/>
  <c r="K100" i="3"/>
  <c r="K92" i="3"/>
  <c r="K84" i="3"/>
  <c r="K76" i="3"/>
  <c r="K68" i="3"/>
  <c r="K60" i="3"/>
  <c r="K52" i="3"/>
  <c r="K44" i="3"/>
  <c r="K36" i="3"/>
  <c r="K28" i="3"/>
  <c r="K20" i="3"/>
  <c r="K12" i="3"/>
  <c r="J7" i="3"/>
  <c r="J4" i="4"/>
  <c r="M4" i="9"/>
  <c r="AB2" i="5"/>
  <c r="S3" i="11"/>
  <c r="Q3" i="5"/>
  <c r="AB2" i="6"/>
  <c r="S8" i="12"/>
  <c r="M3" i="1"/>
  <c r="X2" i="1"/>
  <c r="Q3" i="6"/>
  <c r="K7" i="3"/>
  <c r="F4" i="8" a="1"/>
  <c r="F4"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tc={FA56785D-205B-4D39-B027-61859D280B54}</author>
  </authors>
  <commentList>
    <comment ref="B2" authorId="0" shapeId="0" xr:uid="{FA56785D-205B-4D39-B027-61859D280B54}">
      <text>
        <t>[Comentário encadeado]
Sua versão do Excel permite que você leia este comentário encadeado, no entanto, as edições serão removidas se o arquivo for aberto em uma versão mais recente do Excel. Saiba mais: https://go.microsoft.com/fwlink/?linkid=870924
Comentário:
    BCB SGS
Series: 24363 and 24364</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tc={3F115306-7DD6-48E4-B0BB-33872E30CB27}</author>
  </authors>
  <commentList>
    <comment ref="B2" authorId="0" shapeId="0" xr:uid="{3F115306-7DD6-48E4-B0BB-33872E30CB27}">
      <text>
        <t>[Comentário encadeado]
Sua versão do Excel permite que você leia este comentário encadeado, no entanto, as edições serão removidas se o arquivo for aberto em uma versão mais recente do Excel. Saiba mais: https://go.microsoft.com/fwlink/?linkid=870924
Comentário:
    IBGE
Tabela 3653
1 Indústria geral
Índice de base fixa sem ajuste sazonal (Base: média de 2012 = 100) (Número-índice): 1 de 1 casas decimais
Índice de base fixa com ajuste sazonal (Base: média de 2012 = 100) (Número-índice): 1 de 1 casas decimais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tc={4B8A4EB9-4371-491D-A0EA-A6C05E3F22FD}</author>
  </authors>
  <commentList>
    <comment ref="B3" authorId="0" shapeId="0" xr:uid="{4B8A4EB9-4371-491D-A0EA-A6C05E3F22FD}">
      <text>
        <t>[Comentário encadeado]
Sua versão do Excel permite que você leia este comentário encadeado, no entanto, as edições serão removidas se o arquivo for aberto em uma versão mais recente do Excel. Saiba mais: https://go.microsoft.com/fwlink/?linkid=870924
Comentário:
    BCB SGS
Households gross disposable national income (deflated by IPCA, 3-months moving average)
Series: 29025 and 29027</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tc={5A637A8F-F58B-47E1-9333-A1B3621D8C6D}</author>
    <author>tc={D7E3E67A-65C8-42BD-BAB5-21199E873FEB}</author>
  </authors>
  <commentList>
    <comment ref="B3" authorId="0" shapeId="0" xr:uid="{5A637A8F-F58B-47E1-9333-A1B3621D8C6D}">
      <text>
        <t>[Comentário encadeado]
Sua versão do Excel permite que você leia este comentário encadeado, no entanto, as edições serão removidas se o arquivo for aberto em uma versão mais recente do Excel. Saiba mais: https://go.microsoft.com/fwlink/?linkid=870924
Comentário:
    IBGE
Tabela 3653
1 Indústria geral
Índice de base fixa sem ajuste sazonal (Base: média de 2012 = 100) (Número-índice): 1 de 1 casas decimais
Índice de base fixa com ajuste sazonal (Base: média de 2012 = 100) (Número-índice): 1 de 1 casas decimais</t>
      </text>
    </comment>
    <comment ref="E3" authorId="1" shapeId="0" xr:uid="{D7E3E67A-65C8-42BD-BAB5-21199E873FEB}">
      <text>
        <t>[Comentário encadeado]
Sua versão do Excel permite que você leia este comentário encadeado, no entanto, as edições serão removidas se o arquivo for aberto em uma versão mais recente do Excel. Saiba mais: https://go.microsoft.com/fwlink/?linkid=870924
Comentário:
    IBGE
Tabela 3653
1 Indústria geral
Índice de base fixa sem ajuste sazonal (Base: média de 2012 = 100) (Número-índice): 1 de 1 casas decimais
Índice de base fixa com ajuste sazonal (Base: média de 2012 = 100) (Número-índice): 1 de 1 casas decimais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tc={F5883DCC-5E18-4F34-AA09-DF1FE23DD35B}</author>
  </authors>
  <commentList>
    <comment ref="B2" authorId="0" shapeId="0" xr:uid="{F5883DCC-5E18-4F34-AA09-DF1FE23DD35B}">
      <text>
        <t>[Comentário encadeado]
Sua versão do Excel permite que você leia este comentário encadeado, no entanto, as edições serão removidas se o arquivo for aberto em uma versão mais recente do Excel. Saiba mais: https://go.microsoft.com/fwlink/?linkid=870924
Comentário:
    IBGE
Tabela 3653
1 Indústria geral
Índice de base fixa sem ajuste sazonal (Base: média de 2012 = 100) (Número-índice): 1 de 1 casas decimais
Índice de base fixa com ajuste sazonal (Base: média de 2012 = 100) (Número-índice): 1 de 1 casas decimais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tc={24444A79-4902-4469-9960-F0C1A42AF1DC}</author>
  </authors>
  <commentList>
    <comment ref="B7" authorId="0" shapeId="0" xr:uid="{24444A79-4902-4469-9960-F0C1A42AF1DC}">
      <text>
        <t>[Comentário encadeado]
Sua versão do Excel permite que você leia este comentário encadeado, no entanto, as edições serão removidas se o arquivo for aberto em uma versão mais recente do Excel. Saiba mais: https://go.microsoft.com/fwlink/?linkid=870924
Comentário:
    IBGE
Tabela 3653
1 Indústria geral
Índice de base fixa sem ajuste sazonal (Base: média de 2012 = 100) (Número-índice): 1 de 1 casas decimais
Índice de base fixa com ajuste sazonal (Base: média de 2012 = 100) (Número-índice): 1 de 1 casas decimais</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<sst xmlns="http://schemas.openxmlformats.org/spreadsheetml/2006/main" count="288" uniqueCount="165">
  <si>
    <t>Spec</t>
  </si>
  <si>
    <t>IBC-Br</t>
  </si>
  <si>
    <t>PIB</t>
  </si>
  <si>
    <t>series{ 
    format = free
}
transform{ 
    function = auto
}
outlier{ 
    types = all
}
x11{ }</t>
  </si>
  <si>
    <t>24363 - Índice de Atividade Econômica do Banco Central - IBC-Br - Índice</t>
  </si>
  <si>
    <t>24364 - Índice de Atividade Econômica do Banco Central (IBC-Br) - com ajuste sazonal - Índice</t>
  </si>
  <si>
    <t>X13</t>
  </si>
  <si>
    <t>SA</t>
  </si>
  <si>
    <t>F5</t>
  </si>
  <si>
    <t>Date</t>
  </si>
  <si>
    <t>Name</t>
  </si>
  <si>
    <t>Seasonal Adjustment</t>
  </si>
  <si>
    <t>Spec file path</t>
  </si>
  <si>
    <t>Actual</t>
  </si>
  <si>
    <t>SA Depec</t>
  </si>
  <si>
    <t>SA X13</t>
  </si>
  <si>
    <t>BR GDP</t>
  </si>
  <si>
    <t>Official data</t>
  </si>
  <si>
    <t>xlDESSAZ</t>
  </si>
  <si>
    <t>Official SA</t>
  </si>
  <si>
    <t>Difference</t>
  </si>
  <si>
    <t>Diff of SAs</t>
  </si>
  <si>
    <t>Official spec</t>
  </si>
  <si>
    <t>Automatic (default parameters)</t>
  </si>
  <si>
    <t>Seasonal Plot</t>
  </si>
  <si>
    <t>TR</t>
  </si>
  <si>
    <t>IR</t>
  </si>
  <si>
    <t>RNDBF</t>
  </si>
  <si>
    <t>Industrial Production</t>
  </si>
  <si>
    <t>Generic</t>
  </si>
  <si>
    <t>F12</t>
  </si>
  <si>
    <t>F4</t>
  </si>
  <si>
    <r>
      <t xml:space="preserve">It is intended to be used by researchers and the general public. It is NOT a product of the BCB, nor it is maintained by that institution. </t>
    </r>
    <r>
      <rPr>
        <b/>
        <sz val="11"/>
        <color theme="1"/>
        <rFont val="Arial"/>
        <family val="2"/>
      </rPr>
      <t>Use at your own risk!</t>
    </r>
  </si>
  <si>
    <t>It is totally free and its code is open!</t>
  </si>
  <si>
    <t>TIPS</t>
  </si>
  <si>
    <t>* Most recent version should be found on the webpage below:</t>
  </si>
  <si>
    <t>* To update from a previous version, just replace the old version of this spreadsheet with this one.</t>
  </si>
  <si>
    <t>* To use these functions in your own spreadsheet, use this spreadsheet as a model, it is EASIER!</t>
  </si>
  <si>
    <t>1) With your spreadsheet open, make sure macros are enabled and the Developer tab is displayed. In the links below, you learn how to do that:</t>
  </si>
  <si>
    <t>https://support.microsoft.com/en-us/office/enable-or-disable-macros-in-office-files-12b036fd-d140-4e74-b45e-16fed1a7e5c6</t>
  </si>
  <si>
    <t>https://support.microsoft.com/en-us/topic/show-the-developer-tab-e1192344-5e56-4d45-931b-e5fd9bea2d45</t>
  </si>
  <si>
    <t>2) In the ribbon, click on Developer tab, then on "Visual Basic".</t>
  </si>
  <si>
    <t/>
  </si>
  <si>
    <t>Function name</t>
  </si>
  <si>
    <t>Description</t>
  </si>
  <si>
    <t>* Version history</t>
  </si>
  <si>
    <t>First release.</t>
  </si>
  <si>
    <t>https://github.com/edugca/xlDESSAZ</t>
  </si>
  <si>
    <t>To update in your own spreadsheets, you need to open each one of them in the VBA Editor and replace the modules "xlDESSAZ_Functions" and "xlDESSAZ_modShellAndWait" with their current versions embedded in this spreadsheet.</t>
  </si>
  <si>
    <t>Alternatively, copy to your spreadsheet the VBA modules named "xlDESSAZ_Functions" and "xlDESSAZ_modShellAndWait", both embedded in this spreadsheet.</t>
  </si>
  <si>
    <t>https://www.census.gov/data/software/x13as.html</t>
  </si>
  <si>
    <t>* For this tool to work, one needs to install the software X13-ARIMA-SEATS, which can be downloaded freely from the website below:</t>
  </si>
  <si>
    <t>* If your seasonal adjustment specification is not working, try to make it work on the software X13-ARIMA-SEATS!</t>
  </si>
  <si>
    <t>https://www2.census.gov/software/x-13arima-seats/x13as/unix-linux/documentation/docx13as.pdf</t>
  </si>
  <si>
    <t>*Documentation of the software X13-ARIMA-SEATS is available in the following link (if the link is broken, just check their website):</t>
  </si>
  <si>
    <t>* There are some known limitations:</t>
  </si>
  <si>
    <t>* All limitations that apply to X13-ARIMA-SEATS seasonal adjustment algorithm also apply here.</t>
  </si>
  <si>
    <t>* Below, one finds a quick summary of SOME of the functions and their available fields. NOT all fields are obligatory (check the Step-by-Step worksheet).</t>
  </si>
  <si>
    <t>xlDESSAZ_SeasonalPlot</t>
  </si>
  <si>
    <t>Split time series data into seasons</t>
  </si>
  <si>
    <t>Seasonally adjust and forecast time series</t>
  </si>
  <si>
    <t>v 0.1 (2022-02-06)</t>
  </si>
  <si>
    <t>Dates</t>
  </si>
  <si>
    <t>Values</t>
  </si>
  <si>
    <t>Results</t>
  </si>
  <si>
    <t>Method</t>
  </si>
  <si>
    <t>SpecFile</t>
  </si>
  <si>
    <t>SpecText</t>
  </si>
  <si>
    <t>Exogenous</t>
  </si>
  <si>
    <t>Regularly spaced dates of the time series</t>
  </si>
  <si>
    <t>Text of the seasonal adjustment spec</t>
  </si>
  <si>
    <t>Path of the seasonal adjustment spec file</t>
  </si>
  <si>
    <t>Optional</t>
  </si>
  <si>
    <t>No</t>
  </si>
  <si>
    <t>Yes (default is "SA")</t>
  </si>
  <si>
    <t>Yes (default is "X13")</t>
  </si>
  <si>
    <t>Yes</t>
  </si>
  <si>
    <t>Matrix of exogenous variables for the seasonal adjustment regression</t>
  </si>
  <si>
    <t>* So far, the tool has only been tested with vertically-aligned vectors and matrices. So, data should be vertically-aligned.</t>
  </si>
  <si>
    <t>3) Drag the VBA modules "xlDESSAZ_Functions" and "xlDESSAZ_modShellAndWait" from this spreadsheet to your spreadsheet.</t>
  </si>
  <si>
    <t>OBS;F4</t>
  </si>
  <si>
    <t>Forecast</t>
  </si>
  <si>
    <t>Income (Renda Nacional Disponível Bruta das Famílias)</t>
  </si>
  <si>
    <t>C:\Users\Eduardo\Google Drive\Meus Projetos\xlDESSAZ\IBC-Br.spc</t>
  </si>
  <si>
    <t>SA Official (file)</t>
  </si>
  <si>
    <t>SA Official (text)</t>
  </si>
  <si>
    <t>Official Spec</t>
  </si>
  <si>
    <t>FCIL95</t>
  </si>
  <si>
    <t>FCIU95</t>
  </si>
  <si>
    <t>v 0.1.1 (2022-02-08)</t>
  </si>
  <si>
    <t>This spreadsheet exposes examples of how to seasonally adjust and forecast time series with X13-ARIMA-SEATS without having to leave Microsoft Excel (Windows only).</t>
  </si>
  <si>
    <r>
      <t xml:space="preserve">4) Open the VBA module "xlDESSAZ_Functions" at your spreadsheet. At the beginning of the module, set the following paths accordingly.
* In case you intend to share your spreadhseet with other users, the following paths should be of common access, otherwise users will have to be frequently switching them.
</t>
    </r>
    <r>
      <rPr>
        <b/>
        <sz val="11"/>
        <color theme="1"/>
        <rFont val="Arial"/>
        <family val="2"/>
      </rPr>
      <t>* X13_path</t>
    </r>
    <r>
      <rPr>
        <sz val="11"/>
        <color theme="1"/>
        <rFont val="Arial"/>
        <family val="2"/>
      </rPr>
      <t xml:space="preserve"> must be directed to the x13as.exe file (or x13ashtml.exe) at the X13-ARIMA-SEATS installation folder.
</t>
    </r>
    <r>
      <rPr>
        <b/>
        <sz val="11"/>
        <color theme="1"/>
        <rFont val="Arial"/>
        <family val="2"/>
      </rPr>
      <t>* X13_temp_folder_path</t>
    </r>
    <r>
      <rPr>
        <sz val="11"/>
        <color theme="1"/>
        <rFont val="Arial"/>
        <family val="2"/>
      </rPr>
      <t xml:space="preserve"> should be a folder one creates specifically for the purpose of holding temporay files in-between Excel and X13-ARIMA-SEATS, preferably at a fast hard drive (i.e. SSD). One should not share this folder with any other programs or files!</t>
    </r>
  </si>
  <si>
    <t>* This tool functions rely on executing the software X13-ARIMA-SEATS and accessing user-specified folders. So, when designing your spreadsheet, consider copying function results and pasting them as values.</t>
  </si>
  <si>
    <t>Ind Prod: Extractive</t>
  </si>
  <si>
    <t>Ind Prod SA</t>
  </si>
  <si>
    <t>Ind Prod: Extractive SA</t>
  </si>
  <si>
    <t>Ind Prod: Transform</t>
  </si>
  <si>
    <t>Ind Prod: Transform SA</t>
  </si>
  <si>
    <t>Industrial Production - Transformation</t>
  </si>
  <si>
    <t>Industrial Production - General Industry</t>
  </si>
  <si>
    <t>Industrial Production - Extractives</t>
  </si>
  <si>
    <t># Both the X13 executable and the temporary folder are OK!</t>
  </si>
  <si>
    <t>Status of the installation of the xlDESSAZ</t>
  </si>
  <si>
    <t>What should be the answer? =&gt;</t>
  </si>
  <si>
    <t>xlDESSAZ_X13_SetUp</t>
  </si>
  <si>
    <t>xlDESSAZ function</t>
  </si>
  <si>
    <t>Arguments</t>
  </si>
  <si>
    <t>Tells the status of the installation of the xlDESSAZ</t>
  </si>
  <si>
    <t>RNDBF Restricted</t>
  </si>
  <si>
    <t>RNDBF SA</t>
  </si>
  <si>
    <t>RNDBF Restricted SA</t>
  </si>
  <si>
    <t>Diff RNDBF</t>
  </si>
  <si>
    <t>Diff RNDBF Restr</t>
  </si>
  <si>
    <t>RNDBF Restr</t>
  </si>
  <si>
    <t>Example: Deseasonalization of multiple series with the same spec at once</t>
  </si>
  <si>
    <t>Example: Deseasonalization of multiple series with multiple specs at once</t>
  </si>
  <si>
    <t>General</t>
  </si>
  <si>
    <t>Extractive</t>
  </si>
  <si>
    <t>Transform</t>
  </si>
  <si>
    <t>Values of the time series (each column is treated as a different time series)</t>
  </si>
  <si>
    <t>"X13" is the only one available at the moment.</t>
  </si>
  <si>
    <t>SF</t>
  </si>
  <si>
    <t>CF</t>
  </si>
  <si>
    <t>Decomp Obs</t>
  </si>
  <si>
    <t>Decomp SA</t>
  </si>
  <si>
    <t>Any combination of "OBS" (observed), "SA" (seasonally adjusted), "SF" (seasonal factors), "CF" (calendar factors), "TR" (trend), "IR" (irregular), "FX" (forecasts where X is the amount), "FCILX" (the lower bound of the forecast interval of length X), and "FCIUX" (the upper bound of the forecast of length X). Multiple results must be horizontally separated by "," and vertically separated by ";". In case of multiple time series, only vertical separation is allowed.</t>
  </si>
  <si>
    <t>X13-ARIMA-SEATS specifications (with minor adaptations from original ones)
make sure that x11{ save = ( d10 d11 d12 d13 d16 d18) } is specified</t>
  </si>
  <si>
    <t>series{
    start= 1996.1
    period = 4
    format = free
}
transform{ 
    function = auto
}
pickmdl{
   method = best
   identify = all
}
outlier{ 
    types = all
}
forecast {
   maxlead = 6
   maxback = 0
}
regression {
   aictest = (td easter)
}
estimate{ }
x11{
save = ( d10 d11 d12 d13 d16 d18)
savelog = q
}</t>
  </si>
  <si>
    <t xml:space="preserve">series{ title = "Industria Geral"
 start= 2002.1
 period = 12
 format="(f6.2)"
 decimals=1 }
transform {function=none }
regression { variables = (td Easter[1])
user=(carnaval corpus)
file='C:\Users\Eduardo\Google Drive\Meus Projetos\xlDESSAZ\Holidays_IBGE_2002.txt'
 usertype=holiday
 format="datevalue"
 start= 2001.1 }
arima{model= (1 1 0)(0 1 1)}
forecast { }
outlier {types=all}
estimate { }
x11{
save = ( d10 d11 d12 d13 d16 d18)
print=(d11)
appendfcst=yes
savelog=(ids) } </t>
  </si>
  <si>
    <t xml:space="preserve">series{ title = "Indústrias Extrativas"
 start= 2002.1
 period = 12
 format="(f6.2)"
 decimals=1 }
transform {function=log }
regression { variables = (Easter[8])
 }
arima{model= (0 1 1)(0 1 1)}
forecast { }
outlier {types=all}
estimate { }
x11{
save = ( d10 d11 d12 d13 d16 d18)
print=(d11)
appendfcst=yes
savelog=(ids) } </t>
  </si>
  <si>
    <t xml:space="preserve">series{ title = "Industria de Transformação"
 start= 2002.1
 period = 12
 format="(f6.2)"
 decimals=1 }
transform {function=log }
regression { variables = (td Easter[1])
user=(carnaval corpus)
file='C:\Users\Eduardo\Google Drive\Meus Projetos\xlDESSAZ\Holidays_IBGE_2002.txt'
 usertype=holiday
 format="datevalue"
 start= 2001.1 }
arima{model= (0 1 0)(0 1 1)}
forecast { }
outlier {types=all}
estimate { }
x11{
save = ( d10 d11 d12 d13 d16 d18)
print=(d11)
appendfcst=yes
savelog=(ids) } </t>
  </si>
  <si>
    <t>series{
title="RNDBF/RNDBF restrita"
period=12
decimals=2
format=datevalue
}
transform{function=log}
regression{variables=()}
pickmdl{
method=best
identify=all
}
outlier{types=all}
estimate { }
x11{
save = ( d10 d11 d12 d13 d16 d18)
}</t>
  </si>
  <si>
    <t>*Adding forecasts changes the seasonal adjustment</t>
  </si>
  <si>
    <t>Covid (-)</t>
  </si>
  <si>
    <t>After Covid</t>
  </si>
  <si>
    <t>*Adding forecasts changes SA because the X13-ARIMA appends the forecasts to the original series before seasonal adjustment</t>
  </si>
  <si>
    <t>v 0.2 (2022-02-24)</t>
  </si>
  <si>
    <t>Start date</t>
  </si>
  <si>
    <t>End date</t>
  </si>
  <si>
    <t>modelspan = (,2019.12)</t>
  </si>
  <si>
    <t>AR</t>
  </si>
  <si>
    <t>MA</t>
  </si>
  <si>
    <t>series{
    start= 1996.1
    period = 4
    format = free
}
transform{ 
    function = auto
}
outlier{ 
    types = all
}
forecast {
   maxlead = 6
   maxback = 0
}
regression {
   aictest = (td easter)
}
estimate{ }
x11{
save = ( d10 d11 d12 d13 d16 d18)
savelog = q
}</t>
  </si>
  <si>
    <t>I</t>
  </si>
  <si>
    <t>SARIMA</t>
  </si>
  <si>
    <t>ARIMA</t>
  </si>
  <si>
    <t>v 0.2.1 (2022-10-01)</t>
  </si>
  <si>
    <t>Bug fix: decimal separators different from comma were not being correctly processed.</t>
  </si>
  <si>
    <t>Improvement: Functions xlDESSAZ and xlDESSAZ_X13_SetUp are no more calculated when the Function Wizard is open. This avoids messy unnecessary calculations.</t>
  </si>
  <si>
    <t>Improvement: Function xlDESSAZ now accepts multiple series with the same date vector in the same function call. This speeds up the process by using the batch resource of the X13-ARIMA-SEATS software.</t>
  </si>
  <si>
    <t>Improvement: Function xlDESSAZ has new options of return: SF (seasonal factor), CF (calendar factor).</t>
  </si>
  <si>
    <t>Improvement: Added worksheet exemplifying the use of the xlDESSAZ_X13_SetUp function.</t>
  </si>
  <si>
    <t>Improvement: Cosmetics: in the examples, interval forecasts were changed to 95%, so it is closer to standard practice. Description of forecasting parameters was clarified.</t>
  </si>
  <si>
    <t>v 0.2.2 (2022-10-07)</t>
  </si>
  <si>
    <t>Bug fix: moving VBA modules to a workbook without a reference to Microsoft Scripting raised error in reason of non-declared constants.</t>
  </si>
  <si>
    <t>Bug fix: debug routines were moved to main modules to avoid missing references.</t>
  </si>
  <si>
    <t>v 0.2.3 (2023-02-07)</t>
  </si>
  <si>
    <t>Bug fix: decimal separators when system default was enabled were not being correctly processed.</t>
  </si>
  <si>
    <t>series{
	period = 12
	decimals = 2
	format = datevalue
}
transform{ 
    function = log
}
arima{
  model = (1 1 0)(2 1 0)
}
outlier{ 
    span = (2022.Jan, )
	critical = 4.5
	types = all
}
regression{ 
    variables = (lpyear LS2008.Dec AO2018.May AO2020.Mar TC2020.Apr TC2021.Mar)
	user = (seg ter qua qui sex sab)
	usertype = td
	file = 'C:\Users\Eduardo\Google Drive\Meus Projetos\xlDESSAZ\RegressoresDessazIBCBR.txt'
	format = datevalue
}
estimate{ }
x11{ 
	seasonalma = x11default
	calendarsigma = all
	final = user
	save = (d10 d11 d12 d13 d16 d18)
}</t>
  </si>
  <si>
    <t>Bug fix: series with zero values were not being processed resulting in error message.</t>
  </si>
  <si>
    <t>Update: the IBC-Br spec used as example was updated to its current version.</t>
  </si>
  <si>
    <t>v 0.2.4 (2024-03-23)</t>
  </si>
  <si>
    <t>xlDESSAZ (v. 0.2.5)</t>
  </si>
  <si>
    <t>v 0.2.5 (2024-03-26)</t>
  </si>
  <si>
    <t>Bug fix: default spec was simplified so that only "transform" and "save" specs are part of it. Previously, "outlier" and "automdl" were also specified even though without any parameter set inside of 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</si>
</sst>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R$&quot;\ * #,##0.00_-;\-&quot;R$&quot;\ * #,##0.00_-;_-&quot;R$&quot;\ * &quot;-&quot;??_-;_-@_-"/>
    <numFmt numFmtId="43" formatCode="_-* #,##0.00_-;\-* #,##0.00_-;_-* &quot;-&quot;??_-;_-@_-"/>
    <numFmt numFmtId="164" formatCode="[$-416]mmm\-yy;@"/>
    <numFmt numFmtId="165" formatCode="0.0"/>
    <numFmt numFmtId="166" formatCode="0.0%"/>
    <numFmt numFmtId="167" formatCode="_-&quot;R$&quot;\ * #,##0_-;\-&quot;R$&quot;\ * #,##0_-;_-&quot;R$&quot;\ * &quot;-&quot;??_-;_-@_-"/>
    <numFmt numFmtId="168" formatCode="0.000"/>
  </numFmts>
  <fonts count="14" x14ac:knownFonts="1">
    <font>
      <sz val="11"/>
      <color theme="1"/>
      <name val="Calibri"/>
      <family val="2"/>
      <scheme val="minor"/>
    </font>
    <font>
      <sz val="11"/>
      <color theme="1"/>
      <name val="Calibri"/>
      <family val="2"/>
      <scheme val="minor"/>
    </font>
    <font>
      <b/>
      <sz val="11"/>
      <color theme="1"/>
      <name val="Calibri"/>
      <family val="2"/>
      <scheme val="minor"/>
    </font>
    <font>
      <b/>
      <sz val="18"/>
      <color theme="1"/>
      <name val="Calibri"/>
      <family val="2"/>
      <scheme val="minor"/>
    </font>
    <font>
      <u/>
      <sz val="11"/>
      <color theme="10"/>
      <name val="Calibri"/>
      <family val="2"/>
      <scheme val="minor"/>
    </font>
    <font>
      <sz val="10"/>
      <color theme="1"/>
      <name val="Arial"/>
      <family val="2"/>
    </font>
    <font>
      <b/>
      <sz val="14"/>
      <color theme="1"/>
      <name val="Arial"/>
      <family val="2"/>
    </font>
    <font>
      <sz val="11"/>
      <color theme="1"/>
      <name val="Arial"/>
      <family val="2"/>
    </font>
    <font>
      <b/>
      <sz val="11"/>
      <color theme="1"/>
      <name val="Arial"/>
      <family val="2"/>
    </font>
    <font>
      <b/>
      <sz val="10"/>
      <color theme="1"/>
      <name val="Arial"/>
      <family val="2"/>
    </font>
    <font>
      <b/>
      <sz val="16"/>
      <color theme="0"/>
      <name val="Calibri"/>
      <family val="2"/>
      <scheme val="minor"/>
    </font>
    <font>
      <sz val="11"/>
      <color rgb="FF3F3F76"/>
      <name val="Calibri"/>
      <family val="2"/>
      <scheme val="minor"/>
    </font>
    <font>
      <b/>
      <sz val="11"/>
      <color rgb="FFFF0000"/>
      <name val="Calibri"/>
      <family val="2"/>
      <scheme val="minor"/>
    </font>
    <font>
      <b/>
      <sz val="11"/>
      <color rgb="FF3F3F3F"/>
      <name val="Calibri"/>
      <family val="2"/>
      <scheme val="minor"/>
    </font>
  </fonts>
  <fills count="15">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0" tint="-0.34998626667073579"/>
        <bgColor indexed="64"/>
      </patternFill>
    </fill>
    <fill>
      <patternFill patternType="solid">
        <fgColor rgb="FFFFCC99"/>
      </patternFill>
    </fill>
    <fill>
      <patternFill patternType="solid">
        <fgColor theme="4" tint="0.59999389629810485"/>
        <bgColor indexed="64"/>
      </patternFill>
    </fill>
    <fill>
      <patternFill patternType="solid">
        <fgColor rgb="FFF2F2F2"/>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bottom style="thin">
        <color rgb="FF7F7F7F"/>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0" fontId="4" fillId="0" borderId="0" applyNumberFormat="0" applyFill="0" applyBorder="0" applyAlignment="0" applyProtection="0"/>
    <xf numFmtId="0" fontId="5" fillId="0" borderId="0"/>
    <xf numFmtId="0" fontId="11" fillId="11" borderId="7" applyNumberFormat="0" applyAlignment="0" applyProtection="0"/>
    <xf numFmtId="43" fontId="1" fillId="0" borderId="0" applyFont="0" applyFill="0" applyBorder="0" applyAlignment="0" applyProtection="0"/>
    <xf numFmtId="0" fontId="13" fillId="13" borderId="8" applyNumberFormat="0" applyAlignment="0" applyProtection="0"/>
  </cellStyleXfs>
  <cellXfs count="84">
    <xf numFmtId="0" fontId="0" fillId="0" borderId="0" xfId="0"/>
    <xf numFmtId="14" fontId="0" fillId="0" borderId="0" xfId="0" applyNumberFormat="1"/>
    <xf numFmtId="0" fontId="0" fillId="2" borderId="0" xfId="0" applyFill="1"/>
    <xf numFmtId="0" fontId="0" fillId="0" borderId="1" xfId="0" applyBorder="1" applyAlignment="1">
      <alignment vertical="top" wrapText="1"/>
    </xf>
    <xf numFmtId="0" fontId="0" fillId="0" borderId="0" xfId="0" applyAlignment="1">
      <alignment wrapText="1"/>
    </xf>
    <xf numFmtId="0" fontId="3" fillId="0" borderId="0" xfId="0" applyFont="1"/>
    <xf numFmtId="17" fontId="0" fillId="0" borderId="0" xfId="0" applyNumberFormat="1"/>
    <xf numFmtId="165" fontId="0" fillId="0" borderId="0" xfId="0" applyNumberFormat="1"/>
    <xf numFmtId="165" fontId="0" fillId="0" borderId="0" xfId="0" applyNumberFormat="1" applyAlignment="1">
      <alignment wrapText="1"/>
    </xf>
    <xf numFmtId="166" fontId="0" fillId="0" borderId="0" xfId="1" applyNumberFormat="1" applyFont="1"/>
    <xf numFmtId="0" fontId="0" fillId="3" borderId="0" xfId="0" applyFill="1"/>
    <xf numFmtId="0" fontId="0" fillId="3" borderId="0" xfId="0" applyFill="1" applyAlignment="1">
      <alignment wrapText="1"/>
    </xf>
    <xf numFmtId="0" fontId="2" fillId="0" borderId="0" xfId="0" applyFont="1"/>
    <xf numFmtId="0" fontId="2" fillId="2" borderId="0" xfId="0" applyFont="1" applyFill="1"/>
    <xf numFmtId="164" fontId="0" fillId="0" borderId="0" xfId="0" applyNumberFormat="1"/>
    <xf numFmtId="0" fontId="2" fillId="4" borderId="2" xfId="0" applyFont="1" applyFill="1" applyBorder="1"/>
    <xf numFmtId="0" fontId="2" fillId="4" borderId="2" xfId="0" applyFont="1" applyFill="1" applyBorder="1" applyAlignment="1">
      <alignment wrapText="1"/>
    </xf>
    <xf numFmtId="0" fontId="2" fillId="4" borderId="0" xfId="0" applyFont="1" applyFill="1" applyAlignment="1">
      <alignment wrapText="1"/>
    </xf>
    <xf numFmtId="167" fontId="0" fillId="0" borderId="0" xfId="2" applyNumberFormat="1" applyFont="1"/>
    <xf numFmtId="167" fontId="0" fillId="0" borderId="0" xfId="2" applyNumberFormat="1" applyFont="1" applyAlignment="1"/>
    <xf numFmtId="2" fontId="0" fillId="0" borderId="0" xfId="2" applyNumberFormat="1" applyFont="1"/>
    <xf numFmtId="165" fontId="0" fillId="0" borderId="0" xfId="2" applyNumberFormat="1" applyFont="1"/>
    <xf numFmtId="165" fontId="0" fillId="0" borderId="0" xfId="2" applyNumberFormat="1" applyFont="1" applyAlignment="1"/>
    <xf numFmtId="0" fontId="0" fillId="4" borderId="1" xfId="0" applyFill="1" applyBorder="1" applyAlignment="1">
      <alignment horizontal="center" vertical="top" wrapText="1"/>
    </xf>
    <xf numFmtId="0" fontId="0" fillId="5" borderId="0" xfId="0" applyFill="1"/>
    <xf numFmtId="0" fontId="2" fillId="2" borderId="0" xfId="0" applyFont="1" applyFill="1" applyAlignment="1">
      <alignment wrapText="1"/>
    </xf>
    <xf numFmtId="0" fontId="6" fillId="8" borderId="0" xfId="4" applyFont="1" applyFill="1"/>
    <xf numFmtId="0" fontId="5" fillId="8" borderId="0" xfId="4" applyFill="1"/>
    <xf numFmtId="0" fontId="5" fillId="0" borderId="0" xfId="4"/>
    <xf numFmtId="0" fontId="7" fillId="0" borderId="0" xfId="4" applyFont="1"/>
    <xf numFmtId="0" fontId="9" fillId="0" borderId="0" xfId="4" applyFont="1"/>
    <xf numFmtId="0" fontId="8" fillId="0" borderId="0" xfId="4" applyFont="1"/>
    <xf numFmtId="0" fontId="4" fillId="0" borderId="0" xfId="3"/>
    <xf numFmtId="0" fontId="5" fillId="0" borderId="0" xfId="4" quotePrefix="1"/>
    <xf numFmtId="0" fontId="9" fillId="0" borderId="2" xfId="4" applyFont="1" applyBorder="1"/>
    <xf numFmtId="0" fontId="5" fillId="0" borderId="2" xfId="4" applyBorder="1"/>
    <xf numFmtId="0" fontId="5" fillId="0" borderId="3" xfId="4" applyBorder="1"/>
    <xf numFmtId="0" fontId="5" fillId="0" borderId="4" xfId="4" applyBorder="1"/>
    <xf numFmtId="0" fontId="5" fillId="0" borderId="0" xfId="4" applyAlignment="1">
      <alignment horizontal="center"/>
    </xf>
    <xf numFmtId="0" fontId="5" fillId="0" borderId="3" xfId="4" applyBorder="1" applyAlignment="1">
      <alignment horizontal="left" vertical="top"/>
    </xf>
    <xf numFmtId="0" fontId="5" fillId="0" borderId="4" xfId="4" applyBorder="1" applyAlignment="1">
      <alignment horizontal="left" vertical="top"/>
    </xf>
    <xf numFmtId="0" fontId="5" fillId="0" borderId="0" xfId="4" applyAlignment="1">
      <alignment horizontal="left" vertical="top"/>
    </xf>
    <xf numFmtId="0" fontId="5" fillId="0" borderId="5" xfId="4" applyBorder="1" applyAlignment="1">
      <alignment horizontal="left" vertical="top"/>
    </xf>
    <xf numFmtId="0" fontId="5" fillId="0" borderId="6" xfId="4" applyBorder="1" applyAlignment="1">
      <alignment horizontal="left" vertical="top"/>
    </xf>
    <xf numFmtId="0" fontId="5" fillId="0" borderId="2" xfId="4" applyBorder="1" applyAlignment="1">
      <alignment horizontal="left" vertical="top"/>
    </xf>
    <xf numFmtId="0" fontId="5" fillId="9" borderId="5" xfId="4" applyFill="1" applyBorder="1" applyAlignment="1">
      <alignment horizontal="left" vertical="top"/>
    </xf>
    <xf numFmtId="0" fontId="5" fillId="9" borderId="0" xfId="4" applyFill="1" applyAlignment="1">
      <alignment horizontal="left" vertical="top"/>
    </xf>
    <xf numFmtId="0" fontId="5" fillId="0" borderId="0" xfId="4" applyAlignment="1">
      <alignment horizontal="left" vertical="top" wrapText="1"/>
    </xf>
    <xf numFmtId="0" fontId="5" fillId="0" borderId="4" xfId="4" applyBorder="1" applyAlignment="1">
      <alignment horizontal="left" vertical="top" wrapText="1"/>
    </xf>
    <xf numFmtId="0" fontId="5" fillId="9" borderId="0" xfId="4" applyFill="1" applyAlignment="1">
      <alignment horizontal="left" vertical="top" wrapText="1"/>
    </xf>
    <xf numFmtId="0" fontId="5" fillId="0" borderId="2" xfId="4" applyBorder="1" applyAlignment="1">
      <alignment horizontal="left" vertical="top" wrapText="1"/>
    </xf>
    <xf numFmtId="0" fontId="5" fillId="0" borderId="4" xfId="4" applyBorder="1" applyAlignment="1">
      <alignment wrapText="1"/>
    </xf>
    <xf numFmtId="0" fontId="0" fillId="0" borderId="0" xfId="0" quotePrefix="1"/>
    <xf numFmtId="0" fontId="11" fillId="11" borderId="7" xfId="5" applyAlignment="1"/>
    <xf numFmtId="0" fontId="5" fillId="9" borderId="5" xfId="4" applyFill="1" applyBorder="1"/>
    <xf numFmtId="0" fontId="5" fillId="9" borderId="0" xfId="4" applyFill="1"/>
    <xf numFmtId="0" fontId="5" fillId="9" borderId="0" xfId="4" applyFill="1" applyAlignment="1">
      <alignment wrapText="1"/>
    </xf>
    <xf numFmtId="0" fontId="5" fillId="0" borderId="6" xfId="4" applyBorder="1"/>
    <xf numFmtId="0" fontId="5" fillId="0" borderId="2" xfId="4" applyBorder="1" applyAlignment="1">
      <alignment wrapText="1"/>
    </xf>
    <xf numFmtId="0" fontId="11" fillId="11" borderId="7" xfId="5"/>
    <xf numFmtId="2" fontId="0" fillId="0" borderId="0" xfId="0" applyNumberFormat="1"/>
    <xf numFmtId="168" fontId="0" fillId="0" borderId="0" xfId="0" applyNumberFormat="1"/>
    <xf numFmtId="0" fontId="12" fillId="0" borderId="0" xfId="0" applyFont="1"/>
    <xf numFmtId="0" fontId="2" fillId="12" borderId="0" xfId="0" applyFont="1" applyFill="1"/>
    <xf numFmtId="9" fontId="0" fillId="0" borderId="0" xfId="1" applyFont="1"/>
    <xf numFmtId="0" fontId="0" fillId="0" borderId="0" xfId="0" applyAlignment="1">
      <alignment vertical="top"/>
    </xf>
    <xf numFmtId="164" fontId="11" fillId="11" borderId="7" xfId="5" applyNumberFormat="1"/>
    <xf numFmtId="0" fontId="2" fillId="3" borderId="1" xfId="0" applyFont="1" applyFill="1" applyBorder="1"/>
    <xf numFmtId="164" fontId="11" fillId="11" borderId="9" xfId="5" applyNumberFormat="1" applyBorder="1"/>
    <xf numFmtId="1" fontId="0" fillId="0" borderId="0" xfId="6" applyNumberFormat="1" applyFont="1"/>
    <xf numFmtId="0" fontId="2" fillId="0" borderId="0" xfId="0" applyFont="1" applyAlignment="1">
      <alignment horizontal="center"/>
    </xf>
    <xf numFmtId="1" fontId="11" fillId="11" borderId="9" xfId="5" applyNumberFormat="1" applyBorder="1" applyAlignment="1">
      <alignment horizontal="center"/>
    </xf>
    <xf numFmtId="1" fontId="11" fillId="11" borderId="7" xfId="5" applyNumberFormat="1" applyAlignment="1">
      <alignment horizontal="center"/>
    </xf>
    <xf numFmtId="0" fontId="2" fillId="0" borderId="0" xfId="0" applyFont="1" applyAlignment="1">
      <alignment horizontal="right"/>
    </xf>
    <xf numFmtId="0" fontId="5" fillId="0" borderId="0" xfId="4" applyAlignment="1">
      <alignment horizontal="left" vertical="top" wrapText="1"/>
    </xf>
    <xf numFmtId="0" fontId="0" fillId="0" borderId="0" xfId="0" applyAlignment="1">
      <alignment horizontal="left" vertical="top" wrapText="1"/>
    </xf>
    <xf numFmtId="0" fontId="7" fillId="0" borderId="0" xfId="4" applyFont="1" applyAlignment="1">
      <alignment horizontal="left" vertical="top" wrapText="1"/>
    </xf>
    <xf numFmtId="0" fontId="2" fillId="5" borderId="0" xfId="0" applyFont="1" applyFill="1" applyAlignment="1">
      <alignment horizontal="center" wrapText="1"/>
    </xf>
    <xf numFmtId="0" fontId="0" fillId="6" borderId="0" xfId="0" applyFill="1" applyAlignment="1">
      <alignment horizontal="center" wrapText="1"/>
    </xf>
    <xf numFmtId="0" fontId="0" fillId="7" borderId="0" xfId="0" applyFill="1" applyAlignment="1">
      <alignment horizontal="center"/>
    </xf>
    <xf numFmtId="0" fontId="13" fillId="13" borderId="1" xfId="7" applyBorder="1" applyAlignment="1">
      <alignment horizontal="left" vertical="top" wrapText="1"/>
    </xf>
    <xf numFmtId="0" fontId="2" fillId="3" borderId="1" xfId="0" applyFont="1" applyFill="1" applyBorder="1" applyAlignment="1">
      <alignment horizontal="center"/>
    </xf>
    <xf numFmtId="0" fontId="0" fillId="14" borderId="0" xfId="0" applyFill="1" applyAlignment="1">
      <alignment horizontal="left" vertical="top" wrapText="1"/>
    </xf>
    <xf numFmtId="0" fontId="10" fillId="10" borderId="0" xfId="0" applyFont="1" applyFill="1" applyAlignment="1">
      <alignment horizontal="left" wrapText="1"/>
    </xf>
  </cellXfs>
  <cellStyles count="8">
    <cellStyle name="Entrada" xfId="5" builtinId="20"/>
    <cellStyle name="Hiperlink" xfId="3" builtinId="8"/>
    <cellStyle name="Moeda" xfId="2" builtinId="4"/>
    <cellStyle name="Normal" xfId="0" builtinId="0"/>
    <cellStyle name="Normal 2" xfId="4" xr:uid="{37EFEC2C-8610-4B1A-AD95-746AA27D3980}"/>
    <cellStyle name="Porcentagem" xfId="1" builtinId="5"/>
    <cellStyle name="Saída" xfId="7" builtinId="21"/>
    <cellStyle name="Vírgula" xfId="6" builtinId="3"/>
  </cellStyles>
  <dxfs count="0"/>
  <tableStyles count="1" defaultTableStyle="TableStyleMedium2" defaultPivotStyle="PivotStyleLight16">
    <tableStyle name="Invisible" pivot="0" table="0" count="0" xr9:uid="{592CD688-896F-47FF-B94D-7EA471DC7838}"/>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'Step-by-Step'!$B$6</c:f>
              <c:strCache>
                <c:ptCount val="1"/>
                <c:pt idx="0">
                  <c:v>Actual</c:v>
                </c:pt>
              </c:strCache>
            </c:strRef>
          </c:tx>
          <c:spPr>
            <a:ln w="28575" cap="rnd">
              <a:solidFill>
                <a:schemeClr val="tx1"/>
              </a:solidFill>
              <a:prstDash val="sysDash"/>
              <a:round/>
            </a:ln>
            <a:effectLst/>
          </c:spPr>
          <c:marker>
            <c:symbol val="none"/>
          </c:marker>
          <c:cat>
            <c:numRef>
              <c:f>'Step-by-Step'!$A$7:$A$259</c:f>
              <c:numCache>
                <c:formatCode>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'Step-by-Step'!$B$7:$B$259</c:f>
              <c:numCache>
                <c:formatCode>0.0</c:formatCode>
                <c:ptCount val="253"/>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pt idx="103">
                  <c:v>147.51</c:v>
                </c:pt>
                <c:pt idx="104">
                  <c:v>142.30000000000001</c:v>
                </c:pt>
                <c:pt idx="105">
                  <c:v>142.02000000000001</c:v>
                </c:pt>
                <c:pt idx="106">
                  <c:v>141.87</c:v>
                </c:pt>
                <c:pt idx="107">
                  <c:v>139.22999999999999</c:v>
                </c:pt>
                <c:pt idx="108">
                  <c:v>133.34</c:v>
                </c:pt>
                <c:pt idx="109">
                  <c:v>135.35</c:v>
                </c:pt>
                <c:pt idx="110">
                  <c:v>146.35</c:v>
                </c:pt>
                <c:pt idx="111">
                  <c:v>139.85</c:v>
                </c:pt>
                <c:pt idx="112">
                  <c:v>144.56</c:v>
                </c:pt>
                <c:pt idx="113">
                  <c:v>142.28</c:v>
                </c:pt>
                <c:pt idx="114">
                  <c:v>147.46</c:v>
                </c:pt>
                <c:pt idx="115">
                  <c:v>149.91</c:v>
                </c:pt>
                <c:pt idx="116">
                  <c:v>141.6</c:v>
                </c:pt>
                <c:pt idx="117">
                  <c:v>147.71</c:v>
                </c:pt>
                <c:pt idx="118">
                  <c:v>144.15</c:v>
                </c:pt>
                <c:pt idx="119">
                  <c:v>139.52000000000001</c:v>
                </c:pt>
                <c:pt idx="120">
                  <c:v>139.32</c:v>
                </c:pt>
                <c:pt idx="121">
                  <c:v>136.13999999999999</c:v>
                </c:pt>
                <c:pt idx="122">
                  <c:v>148.01</c:v>
                </c:pt>
                <c:pt idx="123">
                  <c:v>149.79</c:v>
                </c:pt>
                <c:pt idx="124">
                  <c:v>147.03</c:v>
                </c:pt>
                <c:pt idx="125">
                  <c:v>144.87</c:v>
                </c:pt>
                <c:pt idx="126">
                  <c:v>152.13</c:v>
                </c:pt>
                <c:pt idx="127">
                  <c:v>151.81</c:v>
                </c:pt>
                <c:pt idx="128">
                  <c:v>147.27000000000001</c:v>
                </c:pt>
                <c:pt idx="129">
                  <c:v>151.9</c:v>
                </c:pt>
                <c:pt idx="130">
                  <c:v>147.79</c:v>
                </c:pt>
                <c:pt idx="131">
                  <c:v>145.77000000000001</c:v>
                </c:pt>
                <c:pt idx="132">
                  <c:v>142.72</c:v>
                </c:pt>
                <c:pt idx="133">
                  <c:v>143.53</c:v>
                </c:pt>
                <c:pt idx="134">
                  <c:v>149.03</c:v>
                </c:pt>
                <c:pt idx="135">
                  <c:v>147.69</c:v>
                </c:pt>
                <c:pt idx="136">
                  <c:v>147.13999999999999</c:v>
                </c:pt>
                <c:pt idx="137">
                  <c:v>140.88</c:v>
                </c:pt>
                <c:pt idx="138">
                  <c:v>149.85</c:v>
                </c:pt>
                <c:pt idx="139">
                  <c:v>148.27000000000001</c:v>
                </c:pt>
                <c:pt idx="140">
                  <c:v>148.12</c:v>
                </c:pt>
                <c:pt idx="141">
                  <c:v>149.69999999999999</c:v>
                </c:pt>
                <c:pt idx="142">
                  <c:v>144.91999999999999</c:v>
                </c:pt>
                <c:pt idx="143">
                  <c:v>145.47999999999999</c:v>
                </c:pt>
                <c:pt idx="144">
                  <c:v>138.82</c:v>
                </c:pt>
                <c:pt idx="145">
                  <c:v>136.63</c:v>
                </c:pt>
                <c:pt idx="146">
                  <c:v>149.58000000000001</c:v>
                </c:pt>
                <c:pt idx="147">
                  <c:v>142.52000000000001</c:v>
                </c:pt>
                <c:pt idx="148">
                  <c:v>139.91</c:v>
                </c:pt>
                <c:pt idx="149">
                  <c:v>138.63</c:v>
                </c:pt>
                <c:pt idx="150">
                  <c:v>143.26</c:v>
                </c:pt>
                <c:pt idx="151">
                  <c:v>140.93</c:v>
                </c:pt>
                <c:pt idx="152">
                  <c:v>138.16</c:v>
                </c:pt>
                <c:pt idx="153">
                  <c:v>140.30000000000001</c:v>
                </c:pt>
                <c:pt idx="154">
                  <c:v>136.04</c:v>
                </c:pt>
                <c:pt idx="155">
                  <c:v>136.33000000000001</c:v>
                </c:pt>
                <c:pt idx="156">
                  <c:v>128.22</c:v>
                </c:pt>
                <c:pt idx="157">
                  <c:v>130.77000000000001</c:v>
                </c:pt>
                <c:pt idx="158">
                  <c:v>140.25</c:v>
                </c:pt>
                <c:pt idx="159">
                  <c:v>135.99</c:v>
                </c:pt>
                <c:pt idx="160">
                  <c:v>133.52000000000001</c:v>
                </c:pt>
                <c:pt idx="161">
                  <c:v>135.25</c:v>
                </c:pt>
                <c:pt idx="162">
                  <c:v>136.66999999999999</c:v>
                </c:pt>
                <c:pt idx="163">
                  <c:v>138.13999999999999</c:v>
                </c:pt>
                <c:pt idx="164">
                  <c:v>133.85</c:v>
                </c:pt>
                <c:pt idx="165">
                  <c:v>132.71</c:v>
                </c:pt>
                <c:pt idx="166">
                  <c:v>132.34</c:v>
                </c:pt>
                <c:pt idx="167">
                  <c:v>133.27000000000001</c:v>
                </c:pt>
                <c:pt idx="168">
                  <c:v>128.56</c:v>
                </c:pt>
                <c:pt idx="169">
                  <c:v>129.47</c:v>
                </c:pt>
                <c:pt idx="170">
                  <c:v>141.97999999999999</c:v>
                </c:pt>
                <c:pt idx="171">
                  <c:v>133.84</c:v>
                </c:pt>
                <c:pt idx="172">
                  <c:v>136.1</c:v>
                </c:pt>
                <c:pt idx="173">
                  <c:v>134.99</c:v>
                </c:pt>
                <c:pt idx="174">
                  <c:v>138.51</c:v>
                </c:pt>
                <c:pt idx="175">
                  <c:v>140.22999999999999</c:v>
                </c:pt>
                <c:pt idx="176">
                  <c:v>134.91999999999999</c:v>
                </c:pt>
                <c:pt idx="177">
                  <c:v>136.16999999999999</c:v>
                </c:pt>
                <c:pt idx="178">
                  <c:v>135.19</c:v>
                </c:pt>
                <c:pt idx="179">
                  <c:v>135.88</c:v>
                </c:pt>
                <c:pt idx="180">
                  <c:v>132.22</c:v>
                </c:pt>
                <c:pt idx="181">
                  <c:v>130.04</c:v>
                </c:pt>
                <c:pt idx="182">
                  <c:v>141.68</c:v>
                </c:pt>
                <c:pt idx="183">
                  <c:v>139.19999999999999</c:v>
                </c:pt>
                <c:pt idx="184">
                  <c:v>132.38999999999999</c:v>
                </c:pt>
                <c:pt idx="185">
                  <c:v>137.07</c:v>
                </c:pt>
                <c:pt idx="186">
                  <c:v>141.19999999999999</c:v>
                </c:pt>
                <c:pt idx="187">
                  <c:v>143.54</c:v>
                </c:pt>
                <c:pt idx="188">
                  <c:v>135.9</c:v>
                </c:pt>
                <c:pt idx="189">
                  <c:v>139.99</c:v>
                </c:pt>
                <c:pt idx="190">
                  <c:v>137.80000000000001</c:v>
                </c:pt>
                <c:pt idx="191">
                  <c:v>136.44</c:v>
                </c:pt>
                <c:pt idx="192">
                  <c:v>133.65</c:v>
                </c:pt>
                <c:pt idx="193">
                  <c:v>134</c:v>
                </c:pt>
                <c:pt idx="194">
                  <c:v>139.13999999999999</c:v>
                </c:pt>
                <c:pt idx="195">
                  <c:v>139.80000000000001</c:v>
                </c:pt>
                <c:pt idx="196">
                  <c:v>139.54</c:v>
                </c:pt>
                <c:pt idx="197">
                  <c:v>135.25</c:v>
                </c:pt>
                <c:pt idx="198">
                  <c:v>143.27000000000001</c:v>
                </c:pt>
                <c:pt idx="199">
                  <c:v>142.06</c:v>
                </c:pt>
                <c:pt idx="200">
                  <c:v>138.43</c:v>
                </c:pt>
                <c:pt idx="201">
                  <c:v>143.06</c:v>
                </c:pt>
                <c:pt idx="202">
                  <c:v>139.02000000000001</c:v>
                </c:pt>
                <c:pt idx="203">
                  <c:v>137.55000000000001</c:v>
                </c:pt>
                <c:pt idx="204">
                  <c:v>134.02000000000001</c:v>
                </c:pt>
                <c:pt idx="205">
                  <c:v>134.46</c:v>
                </c:pt>
                <c:pt idx="206">
                  <c:v>136.13</c:v>
                </c:pt>
                <c:pt idx="207">
                  <c:v>118.44</c:v>
                </c:pt>
                <c:pt idx="208">
                  <c:v>119.57</c:v>
                </c:pt>
                <c:pt idx="209">
                  <c:v>125.94</c:v>
                </c:pt>
                <c:pt idx="210">
                  <c:v>135.94999999999999</c:v>
                </c:pt>
                <c:pt idx="211">
                  <c:v>135.74</c:v>
                </c:pt>
                <c:pt idx="212">
                  <c:v>137.16</c:v>
                </c:pt>
                <c:pt idx="213">
                  <c:v>139.86000000000001</c:v>
                </c:pt>
                <c:pt idx="214">
                  <c:v>138.19999999999999</c:v>
                </c:pt>
                <c:pt idx="215">
                  <c:v>139.34</c:v>
                </c:pt>
                <c:pt idx="216">
                  <c:v>131.19999999999999</c:v>
                </c:pt>
                <c:pt idx="217">
                  <c:v>134.24</c:v>
                </c:pt>
                <c:pt idx="218">
                  <c:v>144.76</c:v>
                </c:pt>
                <c:pt idx="219">
                  <c:v>139.30000000000001</c:v>
                </c:pt>
                <c:pt idx="220">
                  <c:v>137.69999999999999</c:v>
                </c:pt>
                <c:pt idx="221">
                  <c:v>137.91999999999999</c:v>
                </c:pt>
                <c:pt idx="222">
                  <c:v>143.07</c:v>
                </c:pt>
                <c:pt idx="223">
                  <c:v>141.94</c:v>
                </c:pt>
                <c:pt idx="224">
                  <c:v>138.72999999999999</c:v>
                </c:pt>
                <c:pt idx="225">
                  <c:v>138.01</c:v>
                </c:pt>
                <c:pt idx="226">
                  <c:v>139.69</c:v>
                </c:pt>
                <c:pt idx="227">
                  <c:v>141.53</c:v>
                </c:pt>
                <c:pt idx="228">
                  <c:v>131.54</c:v>
                </c:pt>
                <c:pt idx="229">
                  <c:v>136.66999999999999</c:v>
                </c:pt>
                <c:pt idx="230">
                  <c:v>149.61000000000001</c:v>
                </c:pt>
                <c:pt idx="231">
                  <c:v>143.34</c:v>
                </c:pt>
                <c:pt idx="232">
                  <c:v>142.77000000000001</c:v>
                </c:pt>
                <c:pt idx="233">
                  <c:v>141.91</c:v>
                </c:pt>
                <c:pt idx="234">
                  <c:v>148.79</c:v>
                </c:pt>
                <c:pt idx="235">
                  <c:v>149.37</c:v>
                </c:pt>
                <c:pt idx="236">
                  <c:v>144.35</c:v>
                </c:pt>
                <c:pt idx="237">
                  <c:v>142.71</c:v>
                </c:pt>
                <c:pt idx="238">
                  <c:v>140.97999999999999</c:v>
                </c:pt>
                <c:pt idx="239">
                  <c:v>142.19</c:v>
                </c:pt>
                <c:pt idx="240">
                  <c:v>135.83000000000001</c:v>
                </c:pt>
                <c:pt idx="241">
                  <c:v>140.78</c:v>
                </c:pt>
                <c:pt idx="242">
                  <c:v>158.24</c:v>
                </c:pt>
                <c:pt idx="243">
                  <c:v>148.62</c:v>
                </c:pt>
                <c:pt idx="244">
                  <c:v>146.94</c:v>
                </c:pt>
                <c:pt idx="245">
                  <c:v>145.68</c:v>
                </c:pt>
                <c:pt idx="246">
                  <c:v>150.43</c:v>
                </c:pt>
                <c:pt idx="247">
                  <c:v>151.33000000000001</c:v>
                </c:pt>
                <c:pt idx="248">
                  <c:v>144.91</c:v>
                </c:pt>
                <c:pt idx="249">
                  <c:v>145.09</c:v>
                </c:pt>
                <c:pt idx="250">
                  <c:v>144.31</c:v>
                </c:pt>
                <c:pt idx="251">
                  <c:v>144.1</c:v>
                </c:pt>
                <c:pt idx="252">
                  <c:v>140.51</c:v>
                </c:pt>
              </c:numCache>
            </c:numRef>
          </c:val>
          <c:smooth val="0"/>
          <c:extLst>
            <c:ext xmlns:c16="http://schemas.microsoft.com/office/drawing/2014/chart" uri="{C3380CC4-5D6E-409C-BE32-E72D297353CC}">
              <c16:uniqueId val="{00000000-6FC8-4449-8617-3B40702E3F02}"/>
            </c:ext>
          </c:extLst>
        </c:ser>
        <c:ser>
          <c:idx val="1"/>
          <c:order val="1"/>
          <c:tx>
            <c:strRef>
              <c:f>'Step-by-Step'!$C$6</c:f>
              <c:strCache>
                <c:ptCount val="1"/>
                <c:pt idx="0">
                  <c:v>SA Depec</c:v>
                </c:pt>
              </c:strCache>
            </c:strRef>
          </c:tx>
          <c:spPr>
            <a:ln w="28575" cap="rnd">
              <a:solidFill>
                <a:schemeClr val="accent2"/>
              </a:solidFill>
              <a:round/>
            </a:ln>
            <a:effectLst/>
          </c:spPr>
          <c:marker>
            <c:symbol val="none"/>
          </c:marker>
          <c:cat>
            <c:numRef>
              <c:f>'Step-by-Step'!$A$7:$A$259</c:f>
              <c:numCache>
                <c:formatCode>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'Step-by-Step'!$C$7:$C$259</c:f>
              <c:numCache>
                <c:formatCode>0.0</c:formatCode>
                <c:ptCount val="253"/>
                <c:pt idx="0">
                  <c:v>100.42</c:v>
                </c:pt>
                <c:pt idx="1">
                  <c:v>101.99</c:v>
                </c:pt>
                <c:pt idx="2">
                  <c:v>101.8</c:v>
                </c:pt>
                <c:pt idx="3">
                  <c:v>101.01</c:v>
                </c:pt>
                <c:pt idx="4">
                  <c:v>99.97</c:v>
                </c:pt>
                <c:pt idx="5">
                  <c:v>100.14</c:v>
                </c:pt>
                <c:pt idx="6">
                  <c:v>98.94</c:v>
                </c:pt>
                <c:pt idx="7">
                  <c:v>99.82</c:v>
                </c:pt>
                <c:pt idx="8">
                  <c:v>101.66</c:v>
                </c:pt>
                <c:pt idx="9">
                  <c:v>101.86</c:v>
                </c:pt>
                <c:pt idx="10">
                  <c:v>102</c:v>
                </c:pt>
                <c:pt idx="11">
                  <c:v>101.94</c:v>
                </c:pt>
                <c:pt idx="12">
                  <c:v>103.64</c:v>
                </c:pt>
                <c:pt idx="13">
                  <c:v>104.52</c:v>
                </c:pt>
                <c:pt idx="14">
                  <c:v>105.83</c:v>
                </c:pt>
                <c:pt idx="15">
                  <c:v>106.41</c:v>
                </c:pt>
                <c:pt idx="16">
                  <c:v>106.33</c:v>
                </c:pt>
                <c:pt idx="17">
                  <c:v>107.19</c:v>
                </c:pt>
                <c:pt idx="18">
                  <c:v>107.67</c:v>
                </c:pt>
                <c:pt idx="19">
                  <c:v>108.18</c:v>
                </c:pt>
                <c:pt idx="20">
                  <c:v>109.16</c:v>
                </c:pt>
                <c:pt idx="21">
                  <c:v>108.73</c:v>
                </c:pt>
                <c:pt idx="22">
                  <c:v>109.67</c:v>
                </c:pt>
                <c:pt idx="23">
                  <c:v>109.08</c:v>
                </c:pt>
                <c:pt idx="24">
                  <c:v>109.54</c:v>
                </c:pt>
                <c:pt idx="25">
                  <c:v>110.2</c:v>
                </c:pt>
                <c:pt idx="26">
                  <c:v>110.38</c:v>
                </c:pt>
                <c:pt idx="27">
                  <c:v>111.11</c:v>
                </c:pt>
                <c:pt idx="28">
                  <c:v>111</c:v>
                </c:pt>
                <c:pt idx="29">
                  <c:v>110.33</c:v>
                </c:pt>
                <c:pt idx="30">
                  <c:v>110.43</c:v>
                </c:pt>
                <c:pt idx="31">
                  <c:v>111.22</c:v>
                </c:pt>
                <c:pt idx="32">
                  <c:v>110.72</c:v>
                </c:pt>
                <c:pt idx="33">
                  <c:v>111.1</c:v>
                </c:pt>
                <c:pt idx="34">
                  <c:v>111.85</c:v>
                </c:pt>
                <c:pt idx="35">
                  <c:v>112.92</c:v>
                </c:pt>
                <c:pt idx="36">
                  <c:v>113.5</c:v>
                </c:pt>
                <c:pt idx="37">
                  <c:v>113.72</c:v>
                </c:pt>
                <c:pt idx="38">
                  <c:v>113.48</c:v>
                </c:pt>
                <c:pt idx="39">
                  <c:v>114.36</c:v>
                </c:pt>
                <c:pt idx="40">
                  <c:v>115.67</c:v>
                </c:pt>
                <c:pt idx="41">
                  <c:v>114.35</c:v>
                </c:pt>
                <c:pt idx="42">
                  <c:v>116.57</c:v>
                </c:pt>
                <c:pt idx="43">
                  <c:v>116.62</c:v>
                </c:pt>
                <c:pt idx="44">
                  <c:v>116.69</c:v>
                </c:pt>
                <c:pt idx="45">
                  <c:v>118.11</c:v>
                </c:pt>
                <c:pt idx="46">
                  <c:v>118.91</c:v>
                </c:pt>
                <c:pt idx="47">
                  <c:v>120.7</c:v>
                </c:pt>
                <c:pt idx="48">
                  <c:v>119.93</c:v>
                </c:pt>
                <c:pt idx="49">
                  <c:v>120.36</c:v>
                </c:pt>
                <c:pt idx="50">
                  <c:v>119.48</c:v>
                </c:pt>
                <c:pt idx="51">
                  <c:v>121.1</c:v>
                </c:pt>
                <c:pt idx="52">
                  <c:v>122.21</c:v>
                </c:pt>
                <c:pt idx="53">
                  <c:v>122.99</c:v>
                </c:pt>
                <c:pt idx="54">
                  <c:v>123.81</c:v>
                </c:pt>
                <c:pt idx="55">
                  <c:v>124.24</c:v>
                </c:pt>
                <c:pt idx="56">
                  <c:v>125.04</c:v>
                </c:pt>
                <c:pt idx="57">
                  <c:v>126.27</c:v>
                </c:pt>
                <c:pt idx="58">
                  <c:v>126.23</c:v>
                </c:pt>
                <c:pt idx="59">
                  <c:v>127.6</c:v>
                </c:pt>
                <c:pt idx="60">
                  <c:v>127.44</c:v>
                </c:pt>
                <c:pt idx="61">
                  <c:v>127.11</c:v>
                </c:pt>
                <c:pt idx="62">
                  <c:v>126.39</c:v>
                </c:pt>
                <c:pt idx="63">
                  <c:v>128.02000000000001</c:v>
                </c:pt>
                <c:pt idx="64">
                  <c:v>129.38999999999999</c:v>
                </c:pt>
                <c:pt idx="65">
                  <c:v>130.47999999999999</c:v>
                </c:pt>
                <c:pt idx="66">
                  <c:v>130.53</c:v>
                </c:pt>
                <c:pt idx="67">
                  <c:v>131.08000000000001</c:v>
                </c:pt>
                <c:pt idx="68">
                  <c:v>130.53</c:v>
                </c:pt>
                <c:pt idx="69">
                  <c:v>128.13</c:v>
                </c:pt>
                <c:pt idx="70">
                  <c:v>125.02</c:v>
                </c:pt>
                <c:pt idx="71">
                  <c:v>121.66</c:v>
                </c:pt>
                <c:pt idx="72">
                  <c:v>121.23</c:v>
                </c:pt>
                <c:pt idx="73">
                  <c:v>122.4</c:v>
                </c:pt>
                <c:pt idx="74">
                  <c:v>122.96</c:v>
                </c:pt>
                <c:pt idx="75">
                  <c:v>123.53</c:v>
                </c:pt>
                <c:pt idx="76">
                  <c:v>124.81</c:v>
                </c:pt>
                <c:pt idx="77">
                  <c:v>125.44</c:v>
                </c:pt>
                <c:pt idx="78">
                  <c:v>125.84</c:v>
                </c:pt>
                <c:pt idx="79">
                  <c:v>128.07</c:v>
                </c:pt>
                <c:pt idx="80">
                  <c:v>128.88999999999999</c:v>
                </c:pt>
                <c:pt idx="81">
                  <c:v>129.97</c:v>
                </c:pt>
                <c:pt idx="82">
                  <c:v>130.07</c:v>
                </c:pt>
                <c:pt idx="83">
                  <c:v>132.08000000000001</c:v>
                </c:pt>
                <c:pt idx="84">
                  <c:v>133.88</c:v>
                </c:pt>
                <c:pt idx="85">
                  <c:v>135.35</c:v>
                </c:pt>
                <c:pt idx="86">
                  <c:v>136.52000000000001</c:v>
                </c:pt>
                <c:pt idx="87">
                  <c:v>137.13</c:v>
                </c:pt>
                <c:pt idx="88">
                  <c:v>136.21</c:v>
                </c:pt>
                <c:pt idx="89">
                  <c:v>135.88999999999999</c:v>
                </c:pt>
                <c:pt idx="90">
                  <c:v>136.72</c:v>
                </c:pt>
                <c:pt idx="91">
                  <c:v>137.71</c:v>
                </c:pt>
                <c:pt idx="92">
                  <c:v>138.85</c:v>
                </c:pt>
                <c:pt idx="93">
                  <c:v>138.68</c:v>
                </c:pt>
                <c:pt idx="94">
                  <c:v>140.13999999999999</c:v>
                </c:pt>
                <c:pt idx="95">
                  <c:v>138.66999999999999</c:v>
                </c:pt>
                <c:pt idx="96">
                  <c:v>140.26</c:v>
                </c:pt>
                <c:pt idx="97">
                  <c:v>140.93</c:v>
                </c:pt>
                <c:pt idx="98">
                  <c:v>141.06</c:v>
                </c:pt>
                <c:pt idx="99">
                  <c:v>140.97</c:v>
                </c:pt>
                <c:pt idx="100">
                  <c:v>141.18</c:v>
                </c:pt>
                <c:pt idx="101">
                  <c:v>141.85</c:v>
                </c:pt>
                <c:pt idx="102">
                  <c:v>142.1</c:v>
                </c:pt>
                <c:pt idx="103">
                  <c:v>141.94</c:v>
                </c:pt>
                <c:pt idx="104">
                  <c:v>141.58000000000001</c:v>
                </c:pt>
                <c:pt idx="105">
                  <c:v>141.61000000000001</c:v>
                </c:pt>
                <c:pt idx="106">
                  <c:v>142.31</c:v>
                </c:pt>
                <c:pt idx="107">
                  <c:v>140.91999999999999</c:v>
                </c:pt>
                <c:pt idx="108">
                  <c:v>139.04</c:v>
                </c:pt>
                <c:pt idx="109">
                  <c:v>140.55000000000001</c:v>
                </c:pt>
                <c:pt idx="110">
                  <c:v>140.13999999999999</c:v>
                </c:pt>
                <c:pt idx="111">
                  <c:v>140.76</c:v>
                </c:pt>
                <c:pt idx="112">
                  <c:v>142.5</c:v>
                </c:pt>
                <c:pt idx="113">
                  <c:v>143.55000000000001</c:v>
                </c:pt>
                <c:pt idx="114">
                  <c:v>143.82</c:v>
                </c:pt>
                <c:pt idx="115">
                  <c:v>144.26</c:v>
                </c:pt>
                <c:pt idx="116">
                  <c:v>143.66</c:v>
                </c:pt>
                <c:pt idx="117">
                  <c:v>144.84</c:v>
                </c:pt>
                <c:pt idx="118">
                  <c:v>144.63999999999999</c:v>
                </c:pt>
                <c:pt idx="119">
                  <c:v>144.15</c:v>
                </c:pt>
                <c:pt idx="120">
                  <c:v>144.97999999999999</c:v>
                </c:pt>
                <c:pt idx="121">
                  <c:v>143.82</c:v>
                </c:pt>
                <c:pt idx="122">
                  <c:v>145.04</c:v>
                </c:pt>
                <c:pt idx="123">
                  <c:v>146.28</c:v>
                </c:pt>
                <c:pt idx="124">
                  <c:v>146.79</c:v>
                </c:pt>
                <c:pt idx="125">
                  <c:v>146.35</c:v>
                </c:pt>
                <c:pt idx="126">
                  <c:v>146.93</c:v>
                </c:pt>
                <c:pt idx="127">
                  <c:v>147.18</c:v>
                </c:pt>
                <c:pt idx="128">
                  <c:v>147.83000000000001</c:v>
                </c:pt>
                <c:pt idx="129">
                  <c:v>147.99</c:v>
                </c:pt>
                <c:pt idx="130">
                  <c:v>148.36000000000001</c:v>
                </c:pt>
                <c:pt idx="131">
                  <c:v>148.76</c:v>
                </c:pt>
                <c:pt idx="132">
                  <c:v>148.31</c:v>
                </c:pt>
                <c:pt idx="133">
                  <c:v>148</c:v>
                </c:pt>
                <c:pt idx="134">
                  <c:v>147.78</c:v>
                </c:pt>
                <c:pt idx="135">
                  <c:v>147.07</c:v>
                </c:pt>
                <c:pt idx="136">
                  <c:v>146.37</c:v>
                </c:pt>
                <c:pt idx="137">
                  <c:v>143.43</c:v>
                </c:pt>
                <c:pt idx="138">
                  <c:v>144.66999999999999</c:v>
                </c:pt>
                <c:pt idx="139">
                  <c:v>145.66</c:v>
                </c:pt>
                <c:pt idx="140">
                  <c:v>146.22999999999999</c:v>
                </c:pt>
                <c:pt idx="141">
                  <c:v>145.41</c:v>
                </c:pt>
                <c:pt idx="142">
                  <c:v>145.62</c:v>
                </c:pt>
                <c:pt idx="143">
                  <c:v>146.28</c:v>
                </c:pt>
                <c:pt idx="144">
                  <c:v>145.11000000000001</c:v>
                </c:pt>
                <c:pt idx="145">
                  <c:v>144.05000000000001</c:v>
                </c:pt>
                <c:pt idx="146">
                  <c:v>143.72999999999999</c:v>
                </c:pt>
                <c:pt idx="147">
                  <c:v>142.02000000000001</c:v>
                </c:pt>
                <c:pt idx="148">
                  <c:v>141.07</c:v>
                </c:pt>
                <c:pt idx="149">
                  <c:v>139.55000000000001</c:v>
                </c:pt>
                <c:pt idx="150">
                  <c:v>138.41999999999999</c:v>
                </c:pt>
                <c:pt idx="151">
                  <c:v>138.83000000000001</c:v>
                </c:pt>
                <c:pt idx="152">
                  <c:v>137.71</c:v>
                </c:pt>
                <c:pt idx="153">
                  <c:v>138.78</c:v>
                </c:pt>
                <c:pt idx="154">
                  <c:v>136.81</c:v>
                </c:pt>
                <c:pt idx="155">
                  <c:v>136.47999999999999</c:v>
                </c:pt>
                <c:pt idx="156">
                  <c:v>135.58000000000001</c:v>
                </c:pt>
                <c:pt idx="157">
                  <c:v>135.41999999999999</c:v>
                </c:pt>
                <c:pt idx="158">
                  <c:v>134.47</c:v>
                </c:pt>
                <c:pt idx="159">
                  <c:v>134.49</c:v>
                </c:pt>
                <c:pt idx="160">
                  <c:v>134.07</c:v>
                </c:pt>
                <c:pt idx="161">
                  <c:v>134.57</c:v>
                </c:pt>
                <c:pt idx="162">
                  <c:v>134.43</c:v>
                </c:pt>
                <c:pt idx="163">
                  <c:v>133.72</c:v>
                </c:pt>
                <c:pt idx="164">
                  <c:v>133.63999999999999</c:v>
                </c:pt>
                <c:pt idx="165">
                  <c:v>133.34</c:v>
                </c:pt>
                <c:pt idx="166">
                  <c:v>133.13999999999999</c:v>
                </c:pt>
                <c:pt idx="167">
                  <c:v>132.54</c:v>
                </c:pt>
                <c:pt idx="168">
                  <c:v>133.61000000000001</c:v>
                </c:pt>
                <c:pt idx="169">
                  <c:v>135.55000000000001</c:v>
                </c:pt>
                <c:pt idx="170">
                  <c:v>135.34</c:v>
                </c:pt>
                <c:pt idx="171">
                  <c:v>135.29</c:v>
                </c:pt>
                <c:pt idx="172">
                  <c:v>135.06</c:v>
                </c:pt>
                <c:pt idx="173">
                  <c:v>135.94999999999999</c:v>
                </c:pt>
                <c:pt idx="174">
                  <c:v>136.34</c:v>
                </c:pt>
                <c:pt idx="175">
                  <c:v>135.63999999999999</c:v>
                </c:pt>
                <c:pt idx="176">
                  <c:v>135.63999999999999</c:v>
                </c:pt>
                <c:pt idx="177">
                  <c:v>136.04</c:v>
                </c:pt>
                <c:pt idx="178">
                  <c:v>135.99</c:v>
                </c:pt>
                <c:pt idx="179">
                  <c:v>138.11000000000001</c:v>
                </c:pt>
                <c:pt idx="180">
                  <c:v>137.41999999999999</c:v>
                </c:pt>
                <c:pt idx="181">
                  <c:v>136.83000000000001</c:v>
                </c:pt>
                <c:pt idx="182">
                  <c:v>136.59</c:v>
                </c:pt>
                <c:pt idx="183">
                  <c:v>137.28</c:v>
                </c:pt>
                <c:pt idx="184">
                  <c:v>133.07</c:v>
                </c:pt>
                <c:pt idx="185">
                  <c:v>137.38999999999999</c:v>
                </c:pt>
                <c:pt idx="186">
                  <c:v>137.91999999999999</c:v>
                </c:pt>
                <c:pt idx="187">
                  <c:v>138.94999999999999</c:v>
                </c:pt>
                <c:pt idx="188">
                  <c:v>138.22</c:v>
                </c:pt>
                <c:pt idx="189">
                  <c:v>138.44</c:v>
                </c:pt>
                <c:pt idx="190">
                  <c:v>138.61000000000001</c:v>
                </c:pt>
                <c:pt idx="191">
                  <c:v>139.18</c:v>
                </c:pt>
                <c:pt idx="192">
                  <c:v>139.28</c:v>
                </c:pt>
                <c:pt idx="193">
                  <c:v>137.69</c:v>
                </c:pt>
                <c:pt idx="194">
                  <c:v>137</c:v>
                </c:pt>
                <c:pt idx="195">
                  <c:v>136.87</c:v>
                </c:pt>
                <c:pt idx="196">
                  <c:v>138.63999999999999</c:v>
                </c:pt>
                <c:pt idx="197">
                  <c:v>138.86000000000001</c:v>
                </c:pt>
                <c:pt idx="198">
                  <c:v>138.29</c:v>
                </c:pt>
                <c:pt idx="199">
                  <c:v>138.35</c:v>
                </c:pt>
                <c:pt idx="200">
                  <c:v>139.16</c:v>
                </c:pt>
                <c:pt idx="201">
                  <c:v>140.56</c:v>
                </c:pt>
                <c:pt idx="202">
                  <c:v>139.88</c:v>
                </c:pt>
                <c:pt idx="203">
                  <c:v>139.28</c:v>
                </c:pt>
                <c:pt idx="204">
                  <c:v>140.05000000000001</c:v>
                </c:pt>
                <c:pt idx="205">
                  <c:v>139.65</c:v>
                </c:pt>
                <c:pt idx="206">
                  <c:v>129.71</c:v>
                </c:pt>
                <c:pt idx="207">
                  <c:v>117.19</c:v>
                </c:pt>
                <c:pt idx="208">
                  <c:v>121.03</c:v>
                </c:pt>
                <c:pt idx="209">
                  <c:v>127.06</c:v>
                </c:pt>
                <c:pt idx="210">
                  <c:v>130.99</c:v>
                </c:pt>
                <c:pt idx="211">
                  <c:v>133.86000000000001</c:v>
                </c:pt>
                <c:pt idx="212">
                  <c:v>136.84</c:v>
                </c:pt>
                <c:pt idx="213">
                  <c:v>139.32</c:v>
                </c:pt>
                <c:pt idx="214">
                  <c:v>139.24</c:v>
                </c:pt>
                <c:pt idx="215">
                  <c:v>139.54</c:v>
                </c:pt>
                <c:pt idx="216">
                  <c:v>140.13</c:v>
                </c:pt>
                <c:pt idx="217">
                  <c:v>140.97999999999999</c:v>
                </c:pt>
                <c:pt idx="218">
                  <c:v>135.72</c:v>
                </c:pt>
                <c:pt idx="219">
                  <c:v>137.44</c:v>
                </c:pt>
                <c:pt idx="220">
                  <c:v>138.74</c:v>
                </c:pt>
                <c:pt idx="221">
                  <c:v>138.94999999999999</c:v>
                </c:pt>
                <c:pt idx="222">
                  <c:v>138.49</c:v>
                </c:pt>
                <c:pt idx="223">
                  <c:v>138.91999999999999</c:v>
                </c:pt>
                <c:pt idx="224">
                  <c:v>138.86000000000001</c:v>
                </c:pt>
                <c:pt idx="225">
                  <c:v>139.62</c:v>
                </c:pt>
                <c:pt idx="226">
                  <c:v>141.05000000000001</c:v>
                </c:pt>
                <c:pt idx="227">
                  <c:v>141.22</c:v>
                </c:pt>
                <c:pt idx="228">
                  <c:v>140.26</c:v>
                </c:pt>
                <c:pt idx="229">
                  <c:v>140.82</c:v>
                </c:pt>
                <c:pt idx="230">
                  <c:v>141.94</c:v>
                </c:pt>
                <c:pt idx="231">
                  <c:v>142.19</c:v>
                </c:pt>
                <c:pt idx="232">
                  <c:v>142.15</c:v>
                </c:pt>
                <c:pt idx="233">
                  <c:v>142.88999999999999</c:v>
                </c:pt>
                <c:pt idx="234">
                  <c:v>145.41999999999999</c:v>
                </c:pt>
                <c:pt idx="235">
                  <c:v>144.47999999999999</c:v>
                </c:pt>
                <c:pt idx="236">
                  <c:v>144.49</c:v>
                </c:pt>
                <c:pt idx="237">
                  <c:v>144.68</c:v>
                </c:pt>
                <c:pt idx="238">
                  <c:v>142.74</c:v>
                </c:pt>
                <c:pt idx="239">
                  <c:v>142.30000000000001</c:v>
                </c:pt>
                <c:pt idx="240">
                  <c:v>143.47999999999999</c:v>
                </c:pt>
                <c:pt idx="241">
                  <c:v>147.52000000000001</c:v>
                </c:pt>
                <c:pt idx="242">
                  <c:v>147.02000000000001</c:v>
                </c:pt>
                <c:pt idx="243">
                  <c:v>148.88</c:v>
                </c:pt>
                <c:pt idx="244">
                  <c:v>146.16</c:v>
                </c:pt>
                <c:pt idx="245">
                  <c:v>146.55000000000001</c:v>
                </c:pt>
                <c:pt idx="246">
                  <c:v>146.97999999999999</c:v>
                </c:pt>
                <c:pt idx="247">
                  <c:v>146.13999999999999</c:v>
                </c:pt>
                <c:pt idx="248">
                  <c:v>146.19</c:v>
                </c:pt>
                <c:pt idx="249">
                  <c:v>146.26</c:v>
                </c:pt>
                <c:pt idx="250">
                  <c:v>146.41</c:v>
                </c:pt>
                <c:pt idx="251">
                  <c:v>147.61000000000001</c:v>
                </c:pt>
                <c:pt idx="252">
                  <c:v>148.5</c:v>
                </c:pt>
              </c:numCache>
            </c:numRef>
          </c:val>
          <c:smooth val="0"/>
          <c:extLst>
            <c:ext xmlns:c16="http://schemas.microsoft.com/office/drawing/2014/chart" uri="{C3380CC4-5D6E-409C-BE32-E72D297353CC}">
              <c16:uniqueId val="{00000001-6FC8-4449-8617-3B40702E3F02}"/>
            </c:ext>
          </c:extLst>
        </c:ser>
        <c:dLbls>
          <c:showLegendKey val="0"/>
          <c:showVal val="0"/>
          <c:showCatName val="0"/>
          <c:showSerName val="0"/>
          <c:showPercent val="0"/>
          <c:showBubbleSize val="0"/>
        </c:dLbls>
        <c:smooth val="0"/>
        <c:axId val="1787836336"/>
        <c:axId val="1787850896"/>
      </c:lineChart>
      <c:dateAx>
        <c:axId val="17878363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87850896"/>
        <c:crosses val="autoZero"/>
        <c:auto val="1"/>
        <c:lblOffset val="100"/>
        <c:baseTimeUnit val="months"/>
        <c:majorUnit val="12"/>
        <c:majorTimeUnit val="months"/>
      </c:dateAx>
      <c:valAx>
        <c:axId val="1787850896"/>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87836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'Step-by-Step'!$B$6</c:f>
              <c:strCache>
                <c:ptCount val="1"/>
                <c:pt idx="0">
                  <c:v>Actual</c:v>
                </c:pt>
              </c:strCache>
            </c:strRef>
          </c:tx>
          <c:spPr>
            <a:ln w="28575" cap="rnd">
              <a:solidFill>
                <a:schemeClr val="tx1"/>
              </a:solidFill>
              <a:prstDash val="sysDash"/>
              <a:round/>
            </a:ln>
            <a:effectLst/>
          </c:spPr>
          <c:marker>
            <c:symbol val="none"/>
          </c:marker>
          <c:cat>
            <c:numRef>
              <c:f>'Step-by-Step'!$A$7:$A$259</c:f>
              <c:numCache>
                <c:formatCode>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'Step-by-Step'!$B$7:$B$259</c:f>
              <c:numCache>
                <c:formatCode>0.0</c:formatCode>
                <c:ptCount val="253"/>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pt idx="103">
                  <c:v>147.51</c:v>
                </c:pt>
                <c:pt idx="104">
                  <c:v>142.30000000000001</c:v>
                </c:pt>
                <c:pt idx="105">
                  <c:v>142.02000000000001</c:v>
                </c:pt>
                <c:pt idx="106">
                  <c:v>141.87</c:v>
                </c:pt>
                <c:pt idx="107">
                  <c:v>139.22999999999999</c:v>
                </c:pt>
                <c:pt idx="108">
                  <c:v>133.34</c:v>
                </c:pt>
                <c:pt idx="109">
                  <c:v>135.35</c:v>
                </c:pt>
                <c:pt idx="110">
                  <c:v>146.35</c:v>
                </c:pt>
                <c:pt idx="111">
                  <c:v>139.85</c:v>
                </c:pt>
                <c:pt idx="112">
                  <c:v>144.56</c:v>
                </c:pt>
                <c:pt idx="113">
                  <c:v>142.28</c:v>
                </c:pt>
                <c:pt idx="114">
                  <c:v>147.46</c:v>
                </c:pt>
                <c:pt idx="115">
                  <c:v>149.91</c:v>
                </c:pt>
                <c:pt idx="116">
                  <c:v>141.6</c:v>
                </c:pt>
                <c:pt idx="117">
                  <c:v>147.71</c:v>
                </c:pt>
                <c:pt idx="118">
                  <c:v>144.15</c:v>
                </c:pt>
                <c:pt idx="119">
                  <c:v>139.52000000000001</c:v>
                </c:pt>
                <c:pt idx="120">
                  <c:v>139.32</c:v>
                </c:pt>
                <c:pt idx="121">
                  <c:v>136.13999999999999</c:v>
                </c:pt>
                <c:pt idx="122">
                  <c:v>148.01</c:v>
                </c:pt>
                <c:pt idx="123">
                  <c:v>149.79</c:v>
                </c:pt>
                <c:pt idx="124">
                  <c:v>147.03</c:v>
                </c:pt>
                <c:pt idx="125">
                  <c:v>144.87</c:v>
                </c:pt>
                <c:pt idx="126">
                  <c:v>152.13</c:v>
                </c:pt>
                <c:pt idx="127">
                  <c:v>151.81</c:v>
                </c:pt>
                <c:pt idx="128">
                  <c:v>147.27000000000001</c:v>
                </c:pt>
                <c:pt idx="129">
                  <c:v>151.9</c:v>
                </c:pt>
                <c:pt idx="130">
                  <c:v>147.79</c:v>
                </c:pt>
                <c:pt idx="131">
                  <c:v>145.77000000000001</c:v>
                </c:pt>
                <c:pt idx="132">
                  <c:v>142.72</c:v>
                </c:pt>
                <c:pt idx="133">
                  <c:v>143.53</c:v>
                </c:pt>
                <c:pt idx="134">
                  <c:v>149.03</c:v>
                </c:pt>
                <c:pt idx="135">
                  <c:v>147.69</c:v>
                </c:pt>
                <c:pt idx="136">
                  <c:v>147.13999999999999</c:v>
                </c:pt>
                <c:pt idx="137">
                  <c:v>140.88</c:v>
                </c:pt>
                <c:pt idx="138">
                  <c:v>149.85</c:v>
                </c:pt>
                <c:pt idx="139">
                  <c:v>148.27000000000001</c:v>
                </c:pt>
                <c:pt idx="140">
                  <c:v>148.12</c:v>
                </c:pt>
                <c:pt idx="141">
                  <c:v>149.69999999999999</c:v>
                </c:pt>
                <c:pt idx="142">
                  <c:v>144.91999999999999</c:v>
                </c:pt>
                <c:pt idx="143">
                  <c:v>145.47999999999999</c:v>
                </c:pt>
                <c:pt idx="144">
                  <c:v>138.82</c:v>
                </c:pt>
                <c:pt idx="145">
                  <c:v>136.63</c:v>
                </c:pt>
                <c:pt idx="146">
                  <c:v>149.58000000000001</c:v>
                </c:pt>
                <c:pt idx="147">
                  <c:v>142.52000000000001</c:v>
                </c:pt>
                <c:pt idx="148">
                  <c:v>139.91</c:v>
                </c:pt>
                <c:pt idx="149">
                  <c:v>138.63</c:v>
                </c:pt>
                <c:pt idx="150">
                  <c:v>143.26</c:v>
                </c:pt>
                <c:pt idx="151">
                  <c:v>140.93</c:v>
                </c:pt>
                <c:pt idx="152">
                  <c:v>138.16</c:v>
                </c:pt>
                <c:pt idx="153">
                  <c:v>140.30000000000001</c:v>
                </c:pt>
                <c:pt idx="154">
                  <c:v>136.04</c:v>
                </c:pt>
                <c:pt idx="155">
                  <c:v>136.33000000000001</c:v>
                </c:pt>
                <c:pt idx="156">
                  <c:v>128.22</c:v>
                </c:pt>
                <c:pt idx="157">
                  <c:v>130.77000000000001</c:v>
                </c:pt>
                <c:pt idx="158">
                  <c:v>140.25</c:v>
                </c:pt>
                <c:pt idx="159">
                  <c:v>135.99</c:v>
                </c:pt>
                <c:pt idx="160">
                  <c:v>133.52000000000001</c:v>
                </c:pt>
                <c:pt idx="161">
                  <c:v>135.25</c:v>
                </c:pt>
                <c:pt idx="162">
                  <c:v>136.66999999999999</c:v>
                </c:pt>
                <c:pt idx="163">
                  <c:v>138.13999999999999</c:v>
                </c:pt>
                <c:pt idx="164">
                  <c:v>133.85</c:v>
                </c:pt>
                <c:pt idx="165">
                  <c:v>132.71</c:v>
                </c:pt>
                <c:pt idx="166">
                  <c:v>132.34</c:v>
                </c:pt>
                <c:pt idx="167">
                  <c:v>133.27000000000001</c:v>
                </c:pt>
                <c:pt idx="168">
                  <c:v>128.56</c:v>
                </c:pt>
                <c:pt idx="169">
                  <c:v>129.47</c:v>
                </c:pt>
                <c:pt idx="170">
                  <c:v>141.97999999999999</c:v>
                </c:pt>
                <c:pt idx="171">
                  <c:v>133.84</c:v>
                </c:pt>
                <c:pt idx="172">
                  <c:v>136.1</c:v>
                </c:pt>
                <c:pt idx="173">
                  <c:v>134.99</c:v>
                </c:pt>
                <c:pt idx="174">
                  <c:v>138.51</c:v>
                </c:pt>
                <c:pt idx="175">
                  <c:v>140.22999999999999</c:v>
                </c:pt>
                <c:pt idx="176">
                  <c:v>134.91999999999999</c:v>
                </c:pt>
                <c:pt idx="177">
                  <c:v>136.16999999999999</c:v>
                </c:pt>
                <c:pt idx="178">
                  <c:v>135.19</c:v>
                </c:pt>
                <c:pt idx="179">
                  <c:v>135.88</c:v>
                </c:pt>
                <c:pt idx="180">
                  <c:v>132.22</c:v>
                </c:pt>
                <c:pt idx="181">
                  <c:v>130.04</c:v>
                </c:pt>
                <c:pt idx="182">
                  <c:v>141.68</c:v>
                </c:pt>
                <c:pt idx="183">
                  <c:v>139.19999999999999</c:v>
                </c:pt>
                <c:pt idx="184">
                  <c:v>132.38999999999999</c:v>
                </c:pt>
                <c:pt idx="185">
                  <c:v>137.07</c:v>
                </c:pt>
                <c:pt idx="186">
                  <c:v>141.19999999999999</c:v>
                </c:pt>
                <c:pt idx="187">
                  <c:v>143.54</c:v>
                </c:pt>
                <c:pt idx="188">
                  <c:v>135.9</c:v>
                </c:pt>
                <c:pt idx="189">
                  <c:v>139.99</c:v>
                </c:pt>
                <c:pt idx="190">
                  <c:v>137.80000000000001</c:v>
                </c:pt>
                <c:pt idx="191">
                  <c:v>136.44</c:v>
                </c:pt>
                <c:pt idx="192">
                  <c:v>133.65</c:v>
                </c:pt>
                <c:pt idx="193">
                  <c:v>134</c:v>
                </c:pt>
                <c:pt idx="194">
                  <c:v>139.13999999999999</c:v>
                </c:pt>
                <c:pt idx="195">
                  <c:v>139.80000000000001</c:v>
                </c:pt>
                <c:pt idx="196">
                  <c:v>139.54</c:v>
                </c:pt>
                <c:pt idx="197">
                  <c:v>135.25</c:v>
                </c:pt>
                <c:pt idx="198">
                  <c:v>143.27000000000001</c:v>
                </c:pt>
                <c:pt idx="199">
                  <c:v>142.06</c:v>
                </c:pt>
                <c:pt idx="200">
                  <c:v>138.43</c:v>
                </c:pt>
                <c:pt idx="201">
                  <c:v>143.06</c:v>
                </c:pt>
                <c:pt idx="202">
                  <c:v>139.02000000000001</c:v>
                </c:pt>
                <c:pt idx="203">
                  <c:v>137.55000000000001</c:v>
                </c:pt>
                <c:pt idx="204">
                  <c:v>134.02000000000001</c:v>
                </c:pt>
                <c:pt idx="205">
                  <c:v>134.46</c:v>
                </c:pt>
                <c:pt idx="206">
                  <c:v>136.13</c:v>
                </c:pt>
                <c:pt idx="207">
                  <c:v>118.44</c:v>
                </c:pt>
                <c:pt idx="208">
                  <c:v>119.57</c:v>
                </c:pt>
                <c:pt idx="209">
                  <c:v>125.94</c:v>
                </c:pt>
                <c:pt idx="210">
                  <c:v>135.94999999999999</c:v>
                </c:pt>
                <c:pt idx="211">
                  <c:v>135.74</c:v>
                </c:pt>
                <c:pt idx="212">
                  <c:v>137.16</c:v>
                </c:pt>
                <c:pt idx="213">
                  <c:v>139.86000000000001</c:v>
                </c:pt>
                <c:pt idx="214">
                  <c:v>138.19999999999999</c:v>
                </c:pt>
                <c:pt idx="215">
                  <c:v>139.34</c:v>
                </c:pt>
                <c:pt idx="216">
                  <c:v>131.19999999999999</c:v>
                </c:pt>
                <c:pt idx="217">
                  <c:v>134.24</c:v>
                </c:pt>
                <c:pt idx="218">
                  <c:v>144.76</c:v>
                </c:pt>
                <c:pt idx="219">
                  <c:v>139.30000000000001</c:v>
                </c:pt>
                <c:pt idx="220">
                  <c:v>137.69999999999999</c:v>
                </c:pt>
                <c:pt idx="221">
                  <c:v>137.91999999999999</c:v>
                </c:pt>
                <c:pt idx="222">
                  <c:v>143.07</c:v>
                </c:pt>
                <c:pt idx="223">
                  <c:v>141.94</c:v>
                </c:pt>
                <c:pt idx="224">
                  <c:v>138.72999999999999</c:v>
                </c:pt>
                <c:pt idx="225">
                  <c:v>138.01</c:v>
                </c:pt>
                <c:pt idx="226">
                  <c:v>139.69</c:v>
                </c:pt>
                <c:pt idx="227">
                  <c:v>141.53</c:v>
                </c:pt>
                <c:pt idx="228">
                  <c:v>131.54</c:v>
                </c:pt>
                <c:pt idx="229">
                  <c:v>136.66999999999999</c:v>
                </c:pt>
                <c:pt idx="230">
                  <c:v>149.61000000000001</c:v>
                </c:pt>
                <c:pt idx="231">
                  <c:v>143.34</c:v>
                </c:pt>
                <c:pt idx="232">
                  <c:v>142.77000000000001</c:v>
                </c:pt>
                <c:pt idx="233">
                  <c:v>141.91</c:v>
                </c:pt>
                <c:pt idx="234">
                  <c:v>148.79</c:v>
                </c:pt>
                <c:pt idx="235">
                  <c:v>149.37</c:v>
                </c:pt>
                <c:pt idx="236">
                  <c:v>144.35</c:v>
                </c:pt>
                <c:pt idx="237">
                  <c:v>142.71</c:v>
                </c:pt>
                <c:pt idx="238">
                  <c:v>140.97999999999999</c:v>
                </c:pt>
                <c:pt idx="239">
                  <c:v>142.19</c:v>
                </c:pt>
                <c:pt idx="240">
                  <c:v>135.83000000000001</c:v>
                </c:pt>
                <c:pt idx="241">
                  <c:v>140.78</c:v>
                </c:pt>
                <c:pt idx="242">
                  <c:v>158.24</c:v>
                </c:pt>
                <c:pt idx="243">
                  <c:v>148.62</c:v>
                </c:pt>
                <c:pt idx="244">
                  <c:v>146.94</c:v>
                </c:pt>
                <c:pt idx="245">
                  <c:v>145.68</c:v>
                </c:pt>
                <c:pt idx="246">
                  <c:v>150.43</c:v>
                </c:pt>
                <c:pt idx="247">
                  <c:v>151.33000000000001</c:v>
                </c:pt>
                <c:pt idx="248">
                  <c:v>144.91</c:v>
                </c:pt>
                <c:pt idx="249">
                  <c:v>145.09</c:v>
                </c:pt>
                <c:pt idx="250">
                  <c:v>144.31</c:v>
                </c:pt>
                <c:pt idx="251">
                  <c:v>144.1</c:v>
                </c:pt>
                <c:pt idx="252">
                  <c:v>140.51</c:v>
                </c:pt>
              </c:numCache>
            </c:numRef>
          </c:val>
          <c:smooth val="0"/>
          <c:extLst>
            <c:ext xmlns:c16="http://schemas.microsoft.com/office/drawing/2014/chart" uri="{C3380CC4-5D6E-409C-BE32-E72D297353CC}">
              <c16:uniqueId val="{00000000-F0FC-41E6-B9AE-2B8BB602A29A}"/>
            </c:ext>
          </c:extLst>
        </c:ser>
        <c:ser>
          <c:idx val="1"/>
          <c:order val="1"/>
          <c:tx>
            <c:strRef>
              <c:f>'Step-by-Step'!$E$6</c:f>
              <c:strCache>
                <c:ptCount val="1"/>
                <c:pt idx="0">
                  <c:v>SA X13</c:v>
                </c:pt>
              </c:strCache>
            </c:strRef>
          </c:tx>
          <c:spPr>
            <a:ln w="28575" cap="rnd">
              <a:solidFill>
                <a:schemeClr val="accent2"/>
              </a:solidFill>
              <a:round/>
            </a:ln>
            <a:effectLst/>
          </c:spPr>
          <c:marker>
            <c:symbol val="none"/>
          </c:marker>
          <c:cat>
            <c:numRef>
              <c:f>'Step-by-Step'!$A$7:$A$259</c:f>
              <c:numCache>
                <c:formatCode>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'Step-by-Step'!$E$7:$E$259</c:f>
              <c:numCache>
                <c:formatCode>0.0</c:formatCode>
                <c:ptCount val="253"/>
                <c:pt idx="0">
                  <c:v>101.65052667422199</c:v>
                </c:pt>
                <c:pt idx="1">
                  <c:v>104.40764897613001</c:v>
                </c:pt>
                <c:pt idx="2">
                  <c:v>97.983048447823094</c:v>
                </c:pt>
                <c:pt idx="3">
                  <c:v>100.922928237969</c:v>
                </c:pt>
                <c:pt idx="4">
                  <c:v>100.213765511326</c:v>
                </c:pt>
                <c:pt idx="5">
                  <c:v>99.059450214693101</c:v>
                </c:pt>
                <c:pt idx="6">
                  <c:v>100.115278497612</c:v>
                </c:pt>
                <c:pt idx="7">
                  <c:v>97.929779402255903</c:v>
                </c:pt>
                <c:pt idx="8">
                  <c:v>102.59933803271301</c:v>
                </c:pt>
                <c:pt idx="9">
                  <c:v>104.069574845481</c:v>
                </c:pt>
                <c:pt idx="10">
                  <c:v>102.21981243788601</c:v>
                </c:pt>
                <c:pt idx="11">
                  <c:v>102.20837228177901</c:v>
                </c:pt>
                <c:pt idx="12">
                  <c:v>104.008506996698</c:v>
                </c:pt>
                <c:pt idx="13">
                  <c:v>105.287738669766</c:v>
                </c:pt>
                <c:pt idx="14">
                  <c:v>106.664206473405</c:v>
                </c:pt>
                <c:pt idx="15">
                  <c:v>106.364140002222</c:v>
                </c:pt>
                <c:pt idx="16">
                  <c:v>105.772180323491</c:v>
                </c:pt>
                <c:pt idx="17">
                  <c:v>107.492023223755</c:v>
                </c:pt>
                <c:pt idx="18">
                  <c:v>108.391768570547</c:v>
                </c:pt>
                <c:pt idx="19">
                  <c:v>106.94233851640401</c:v>
                </c:pt>
                <c:pt idx="20">
                  <c:v>109.028190102924</c:v>
                </c:pt>
                <c:pt idx="21">
                  <c:v>107.666748935939</c:v>
                </c:pt>
                <c:pt idx="22">
                  <c:v>109.815818583194</c:v>
                </c:pt>
                <c:pt idx="23">
                  <c:v>110.171386613293</c:v>
                </c:pt>
                <c:pt idx="24">
                  <c:v>108.92704379737999</c:v>
                </c:pt>
                <c:pt idx="25">
                  <c:v>110.01447818288</c:v>
                </c:pt>
                <c:pt idx="26">
                  <c:v>110.280953009857</c:v>
                </c:pt>
                <c:pt idx="27">
                  <c:v>111.77800043754701</c:v>
                </c:pt>
                <c:pt idx="28">
                  <c:v>110.523992583858</c:v>
                </c:pt>
                <c:pt idx="29">
                  <c:v>111.876282588127</c:v>
                </c:pt>
                <c:pt idx="30">
                  <c:v>109.656864924526</c:v>
                </c:pt>
                <c:pt idx="31">
                  <c:v>111.19609054819701</c:v>
                </c:pt>
                <c:pt idx="32">
                  <c:v>110.810673475393</c:v>
                </c:pt>
                <c:pt idx="33">
                  <c:v>109.813722052901</c:v>
                </c:pt>
                <c:pt idx="34">
                  <c:v>111.90740010911399</c:v>
                </c:pt>
                <c:pt idx="35">
                  <c:v>114.06288164801801</c:v>
                </c:pt>
                <c:pt idx="36">
                  <c:v>114.146964206155</c:v>
                </c:pt>
                <c:pt idx="37">
                  <c:v>114.10774382041301</c:v>
                </c:pt>
                <c:pt idx="38">
                  <c:v>114.18950042551199</c:v>
                </c:pt>
                <c:pt idx="39">
                  <c:v>112.43710225452</c:v>
                </c:pt>
                <c:pt idx="40">
                  <c:v>116.77877886311801</c:v>
                </c:pt>
                <c:pt idx="41">
                  <c:v>114.56994650676801</c:v>
                </c:pt>
                <c:pt idx="42">
                  <c:v>115.422027227356</c:v>
                </c:pt>
                <c:pt idx="43">
                  <c:v>116.85343511029301</c:v>
                </c:pt>
                <c:pt idx="44">
                  <c:v>116.00314420087599</c:v>
                </c:pt>
                <c:pt idx="45">
                  <c:v>117.38327396678</c:v>
                </c:pt>
                <c:pt idx="46">
                  <c:v>118.96404239538199</c:v>
                </c:pt>
                <c:pt idx="47">
                  <c:v>119.382160951567</c:v>
                </c:pt>
                <c:pt idx="48">
                  <c:v>120.708623393037</c:v>
                </c:pt>
                <c:pt idx="49">
                  <c:v>119.905067067544</c:v>
                </c:pt>
                <c:pt idx="50">
                  <c:v>120.407015287372</c:v>
                </c:pt>
                <c:pt idx="51">
                  <c:v>120.402947638491</c:v>
                </c:pt>
                <c:pt idx="52">
                  <c:v>123.484650691436</c:v>
                </c:pt>
                <c:pt idx="53">
                  <c:v>122.415125239744</c:v>
                </c:pt>
                <c:pt idx="54">
                  <c:v>123.28558515571901</c:v>
                </c:pt>
                <c:pt idx="55">
                  <c:v>124.668214966938</c:v>
                </c:pt>
                <c:pt idx="56">
                  <c:v>122.80076498049</c:v>
                </c:pt>
                <c:pt idx="57">
                  <c:v>126.938234458244</c:v>
                </c:pt>
                <c:pt idx="58">
                  <c:v>126.231111689119</c:v>
                </c:pt>
                <c:pt idx="59">
                  <c:v>125.769499320544</c:v>
                </c:pt>
                <c:pt idx="60">
                  <c:v>128.24591869402599</c:v>
                </c:pt>
                <c:pt idx="61">
                  <c:v>128.594204104422</c:v>
                </c:pt>
                <c:pt idx="62">
                  <c:v>124.50011527901199</c:v>
                </c:pt>
                <c:pt idx="63">
                  <c:v>129.77680400134801</c:v>
                </c:pt>
                <c:pt idx="64">
                  <c:v>128.38148788363699</c:v>
                </c:pt>
                <c:pt idx="65">
                  <c:v>130.553782918021</c:v>
                </c:pt>
                <c:pt idx="66">
                  <c:v>131.67556224363699</c:v>
                </c:pt>
                <c:pt idx="67">
                  <c:v>129.32479265406701</c:v>
                </c:pt>
                <c:pt idx="68">
                  <c:v>131.89005952488699</c:v>
                </c:pt>
                <c:pt idx="69">
                  <c:v>130.368466200619</c:v>
                </c:pt>
                <c:pt idx="70">
                  <c:v>124.99787044012599</c:v>
                </c:pt>
                <c:pt idx="71">
                  <c:v>122.401471416115</c:v>
                </c:pt>
                <c:pt idx="72">
                  <c:v>122.093366568937</c:v>
                </c:pt>
                <c:pt idx="73">
                  <c:v>121.848636802307</c:v>
                </c:pt>
                <c:pt idx="74">
                  <c:v>123.39678313839499</c:v>
                </c:pt>
                <c:pt idx="75">
                  <c:v>123.523212237099</c:v>
                </c:pt>
                <c:pt idx="76">
                  <c:v>123.80319898335399</c:v>
                </c:pt>
                <c:pt idx="77">
                  <c:v>125.60331318337801</c:v>
                </c:pt>
                <c:pt idx="78">
                  <c:v>126.472813044508</c:v>
                </c:pt>
                <c:pt idx="79">
                  <c:v>126.029696707368</c:v>
                </c:pt>
                <c:pt idx="80">
                  <c:v>128.84672771541801</c:v>
                </c:pt>
                <c:pt idx="81">
                  <c:v>130.055002643991</c:v>
                </c:pt>
                <c:pt idx="82">
                  <c:v>129.96400297292101</c:v>
                </c:pt>
                <c:pt idx="83">
                  <c:v>132.78818771749499</c:v>
                </c:pt>
                <c:pt idx="84">
                  <c:v>133.038478160361</c:v>
                </c:pt>
                <c:pt idx="85">
                  <c:v>134.034535095812</c:v>
                </c:pt>
                <c:pt idx="86">
                  <c:v>139.128178233493</c:v>
                </c:pt>
                <c:pt idx="87">
                  <c:v>137.37003011271099</c:v>
                </c:pt>
                <c:pt idx="88">
                  <c:v>135.72522866429799</c:v>
                </c:pt>
                <c:pt idx="89">
                  <c:v>136.195077018261</c:v>
                </c:pt>
                <c:pt idx="90">
                  <c:v>136.849839054114</c:v>
                </c:pt>
                <c:pt idx="91">
                  <c:v>136.79382373191299</c:v>
                </c:pt>
                <c:pt idx="92">
                  <c:v>138.52771106442901</c:v>
                </c:pt>
                <c:pt idx="93">
                  <c:v>136.914580633631</c:v>
                </c:pt>
                <c:pt idx="94">
                  <c:v>139.99092353657099</c:v>
                </c:pt>
                <c:pt idx="95">
                  <c:v>140.06240943899201</c:v>
                </c:pt>
                <c:pt idx="96">
                  <c:v>139.87027980796401</c:v>
                </c:pt>
                <c:pt idx="97">
                  <c:v>142.34331020685201</c:v>
                </c:pt>
                <c:pt idx="98">
                  <c:v>140.72039624014101</c:v>
                </c:pt>
                <c:pt idx="99">
                  <c:v>140.38514189459801</c:v>
                </c:pt>
                <c:pt idx="100">
                  <c:v>142.29109501824399</c:v>
                </c:pt>
                <c:pt idx="101">
                  <c:v>142.19735564322301</c:v>
                </c:pt>
                <c:pt idx="102">
                  <c:v>140.703380818596</c:v>
                </c:pt>
                <c:pt idx="103">
                  <c:v>142.847668556896</c:v>
                </c:pt>
                <c:pt idx="104">
                  <c:v>141.46836139314701</c:v>
                </c:pt>
                <c:pt idx="105">
                  <c:v>139.566500696041</c:v>
                </c:pt>
                <c:pt idx="106">
                  <c:v>142.13812926859299</c:v>
                </c:pt>
                <c:pt idx="107">
                  <c:v>142.26205880224899</c:v>
                </c:pt>
                <c:pt idx="108">
                  <c:v>140.22677930031401</c:v>
                </c:pt>
                <c:pt idx="109">
                  <c:v>141.354026026459</c:v>
                </c:pt>
                <c:pt idx="110">
                  <c:v>142.15483777070099</c:v>
                </c:pt>
                <c:pt idx="111">
                  <c:v>140.32311335392799</c:v>
                </c:pt>
                <c:pt idx="112">
                  <c:v>143.58517021307699</c:v>
                </c:pt>
                <c:pt idx="113">
                  <c:v>143.10340289339101</c:v>
                </c:pt>
                <c:pt idx="114">
                  <c:v>143.277838595231</c:v>
                </c:pt>
                <c:pt idx="115">
                  <c:v>145.514147724715</c:v>
                </c:pt>
                <c:pt idx="116">
                  <c:v>141.00632851875099</c:v>
                </c:pt>
                <c:pt idx="117">
                  <c:v>145.06541506898199</c:v>
                </c:pt>
                <c:pt idx="118">
                  <c:v>144.47844428959101</c:v>
                </c:pt>
                <c:pt idx="119">
                  <c:v>142.020198339731</c:v>
                </c:pt>
                <c:pt idx="120">
                  <c:v>145.933817899372</c:v>
                </c:pt>
                <c:pt idx="121">
                  <c:v>141.995766928866</c:v>
                </c:pt>
                <c:pt idx="122">
                  <c:v>143.682105702402</c:v>
                </c:pt>
                <c:pt idx="123">
                  <c:v>150.10421912078399</c:v>
                </c:pt>
                <c:pt idx="124">
                  <c:v>146.36001319389399</c:v>
                </c:pt>
                <c:pt idx="125">
                  <c:v>145.882563489874</c:v>
                </c:pt>
                <c:pt idx="126">
                  <c:v>148.218440127695</c:v>
                </c:pt>
                <c:pt idx="127">
                  <c:v>147.77572211524</c:v>
                </c:pt>
                <c:pt idx="128">
                  <c:v>146.80628011403201</c:v>
                </c:pt>
                <c:pt idx="129">
                  <c:v>149.10551184622699</c:v>
                </c:pt>
                <c:pt idx="130">
                  <c:v>148.32223116080701</c:v>
                </c:pt>
                <c:pt idx="131">
                  <c:v>147.77292307279001</c:v>
                </c:pt>
                <c:pt idx="132">
                  <c:v>149.065498001365</c:v>
                </c:pt>
                <c:pt idx="133">
                  <c:v>149.37228439259499</c:v>
                </c:pt>
                <c:pt idx="134">
                  <c:v>144.347778819242</c:v>
                </c:pt>
                <c:pt idx="135">
                  <c:v>147.83115403308199</c:v>
                </c:pt>
                <c:pt idx="136">
                  <c:v>146.84344701753599</c:v>
                </c:pt>
                <c:pt idx="137">
                  <c:v>141.900380249714</c:v>
                </c:pt>
                <c:pt idx="138">
                  <c:v>146.12912907096899</c:v>
                </c:pt>
                <c:pt idx="139">
                  <c:v>144.565499594019</c:v>
                </c:pt>
                <c:pt idx="140">
                  <c:v>147.86220261057099</c:v>
                </c:pt>
                <c:pt idx="141">
                  <c:v>146.97972544094</c:v>
                </c:pt>
                <c:pt idx="142">
                  <c:v>145.70476262686799</c:v>
                </c:pt>
                <c:pt idx="143">
                  <c:v>146.907237866956</c:v>
                </c:pt>
                <c:pt idx="144">
                  <c:v>144.94435716603101</c:v>
                </c:pt>
                <c:pt idx="145">
                  <c:v>142.43134705224</c:v>
                </c:pt>
                <c:pt idx="146">
                  <c:v>144.57631057235099</c:v>
                </c:pt>
                <c:pt idx="147">
                  <c:v>142.35701431684501</c:v>
                </c:pt>
                <c:pt idx="148">
                  <c:v>140.07664032866401</c:v>
                </c:pt>
                <c:pt idx="149">
                  <c:v>139.558498119766</c:v>
                </c:pt>
                <c:pt idx="150">
                  <c:v>139.81498981191001</c:v>
                </c:pt>
                <c:pt idx="151">
                  <c:v>137.34942113649799</c:v>
                </c:pt>
                <c:pt idx="152">
                  <c:v>138.100940492663</c:v>
                </c:pt>
                <c:pt idx="153">
                  <c:v>137.875156776392</c:v>
                </c:pt>
                <c:pt idx="154">
                  <c:v>136.93459914318001</c:v>
                </c:pt>
                <c:pt idx="155">
                  <c:v>137.30276687779801</c:v>
                </c:pt>
                <c:pt idx="156">
                  <c:v>134.06744204439201</c:v>
                </c:pt>
                <c:pt idx="157">
                  <c:v>136.54056649949601</c:v>
                </c:pt>
                <c:pt idx="158">
                  <c:v>134.90214683514799</c:v>
                </c:pt>
                <c:pt idx="159">
                  <c:v>135.705860688391</c:v>
                </c:pt>
                <c:pt idx="160">
                  <c:v>133.999561944888</c:v>
                </c:pt>
                <c:pt idx="161">
                  <c:v>136.300491325933</c:v>
                </c:pt>
                <c:pt idx="162">
                  <c:v>133.42486902300399</c:v>
                </c:pt>
                <c:pt idx="163">
                  <c:v>134.52880304807999</c:v>
                </c:pt>
                <c:pt idx="164">
                  <c:v>134.11259952926599</c:v>
                </c:pt>
                <c:pt idx="165">
                  <c:v>130.50462813562299</c:v>
                </c:pt>
                <c:pt idx="166">
                  <c:v>133.04982897487901</c:v>
                </c:pt>
                <c:pt idx="167">
                  <c:v>133.787911572387</c:v>
                </c:pt>
                <c:pt idx="168">
                  <c:v>134.23611902391499</c:v>
                </c:pt>
                <c:pt idx="169">
                  <c:v>135.099054851978</c:v>
                </c:pt>
                <c:pt idx="170">
                  <c:v>136.53947579283201</c:v>
                </c:pt>
                <c:pt idx="171">
                  <c:v>133.59479944904899</c:v>
                </c:pt>
                <c:pt idx="172">
                  <c:v>136.91467321796699</c:v>
                </c:pt>
                <c:pt idx="173">
                  <c:v>136.38042485209499</c:v>
                </c:pt>
                <c:pt idx="174">
                  <c:v>135.37621503206</c:v>
                </c:pt>
                <c:pt idx="175">
                  <c:v>136.48881024222001</c:v>
                </c:pt>
                <c:pt idx="176">
                  <c:v>135.30294695818199</c:v>
                </c:pt>
                <c:pt idx="177">
                  <c:v>133.95446117880101</c:v>
                </c:pt>
                <c:pt idx="178">
                  <c:v>135.586155973182</c:v>
                </c:pt>
                <c:pt idx="179">
                  <c:v>136.15839799262699</c:v>
                </c:pt>
                <c:pt idx="180">
                  <c:v>137.804333441371</c:v>
                </c:pt>
                <c:pt idx="181">
                  <c:v>135.54666156027599</c:v>
                </c:pt>
                <c:pt idx="182">
                  <c:v>136.22919539563799</c:v>
                </c:pt>
                <c:pt idx="183">
                  <c:v>139.17761931629801</c:v>
                </c:pt>
                <c:pt idx="184">
                  <c:v>133.388694440065</c:v>
                </c:pt>
                <c:pt idx="185">
                  <c:v>138.96259371585199</c:v>
                </c:pt>
                <c:pt idx="186">
                  <c:v>137.90192170637701</c:v>
                </c:pt>
                <c:pt idx="187">
                  <c:v>139.76816119388201</c:v>
                </c:pt>
                <c:pt idx="188">
                  <c:v>136.27124572360901</c:v>
                </c:pt>
                <c:pt idx="189">
                  <c:v>137.795173143337</c:v>
                </c:pt>
                <c:pt idx="190">
                  <c:v>137.79847597720499</c:v>
                </c:pt>
                <c:pt idx="191">
                  <c:v>136.41428287125001</c:v>
                </c:pt>
                <c:pt idx="192">
                  <c:v>139.45619743065399</c:v>
                </c:pt>
                <c:pt idx="193">
                  <c:v>139.36352331391799</c:v>
                </c:pt>
                <c:pt idx="194">
                  <c:v>133.77654614657101</c:v>
                </c:pt>
                <c:pt idx="195">
                  <c:v>139.87505684277701</c:v>
                </c:pt>
                <c:pt idx="196">
                  <c:v>140.773460595524</c:v>
                </c:pt>
                <c:pt idx="197">
                  <c:v>137.55620845227401</c:v>
                </c:pt>
                <c:pt idx="198">
                  <c:v>139.66803690648999</c:v>
                </c:pt>
                <c:pt idx="199">
                  <c:v>138.22282754360799</c:v>
                </c:pt>
                <c:pt idx="200">
                  <c:v>138.51635624945999</c:v>
                </c:pt>
                <c:pt idx="201">
                  <c:v>141.019658747265</c:v>
                </c:pt>
                <c:pt idx="202">
                  <c:v>138.89685275948301</c:v>
                </c:pt>
                <c:pt idx="203">
                  <c:v>137.398510344952</c:v>
                </c:pt>
                <c:pt idx="204">
                  <c:v>140.38330746981001</c:v>
                </c:pt>
                <c:pt idx="205">
                  <c:v>139.69403353979899</c:v>
                </c:pt>
                <c:pt idx="206">
                  <c:v>130.605721750653</c:v>
                </c:pt>
                <c:pt idx="207">
                  <c:v>118.460860804391</c:v>
                </c:pt>
                <c:pt idx="208">
                  <c:v>120.80461884556</c:v>
                </c:pt>
                <c:pt idx="209">
                  <c:v>128.43925867803799</c:v>
                </c:pt>
                <c:pt idx="210">
                  <c:v>131.99113736783301</c:v>
                </c:pt>
                <c:pt idx="211">
                  <c:v>131.86118539378501</c:v>
                </c:pt>
                <c:pt idx="212">
                  <c:v>137.02365092234899</c:v>
                </c:pt>
                <c:pt idx="213">
                  <c:v>138.20246025344801</c:v>
                </c:pt>
                <c:pt idx="214">
                  <c:v>138.15624810285399</c:v>
                </c:pt>
                <c:pt idx="215">
                  <c:v>139.158725683592</c:v>
                </c:pt>
                <c:pt idx="216">
                  <c:v>138.186777397366</c:v>
                </c:pt>
                <c:pt idx="217">
                  <c:v>139.29343114762</c:v>
                </c:pt>
                <c:pt idx="218">
                  <c:v>139.02481990163199</c:v>
                </c:pt>
                <c:pt idx="219">
                  <c:v>139.14502979270699</c:v>
                </c:pt>
                <c:pt idx="220">
                  <c:v>138.946458791564</c:v>
                </c:pt>
                <c:pt idx="221">
                  <c:v>140.342183584678</c:v>
                </c:pt>
                <c:pt idx="222">
                  <c:v>138.83018504656499</c:v>
                </c:pt>
                <c:pt idx="223">
                  <c:v>137.879355171481</c:v>
                </c:pt>
                <c:pt idx="224">
                  <c:v>138.312140493903</c:v>
                </c:pt>
                <c:pt idx="225">
                  <c:v>136.86610564275</c:v>
                </c:pt>
                <c:pt idx="226">
                  <c:v>139.98790716288201</c:v>
                </c:pt>
                <c:pt idx="227">
                  <c:v>141.56319741331001</c:v>
                </c:pt>
                <c:pt idx="228">
                  <c:v>139.06364089694199</c:v>
                </c:pt>
                <c:pt idx="229">
                  <c:v>141.53356270136101</c:v>
                </c:pt>
                <c:pt idx="230">
                  <c:v>143.57954375841899</c:v>
                </c:pt>
                <c:pt idx="231">
                  <c:v>143.009934336968</c:v>
                </c:pt>
                <c:pt idx="232">
                  <c:v>143.83166972570899</c:v>
                </c:pt>
                <c:pt idx="233">
                  <c:v>144.01658538494101</c:v>
                </c:pt>
                <c:pt idx="234">
                  <c:v>144.411315551515</c:v>
                </c:pt>
                <c:pt idx="235">
                  <c:v>145.089614089462</c:v>
                </c:pt>
                <c:pt idx="236">
                  <c:v>143.85566297519199</c:v>
                </c:pt>
                <c:pt idx="237">
                  <c:v>142.20046116866499</c:v>
                </c:pt>
                <c:pt idx="238">
                  <c:v>141.578316488306</c:v>
                </c:pt>
                <c:pt idx="239">
                  <c:v>142.404095285165</c:v>
                </c:pt>
                <c:pt idx="240">
                  <c:v>143.58162087163501</c:v>
                </c:pt>
                <c:pt idx="241">
                  <c:v>145.564478486962</c:v>
                </c:pt>
                <c:pt idx="242">
                  <c:v>152.01905437746001</c:v>
                </c:pt>
                <c:pt idx="243">
                  <c:v>148.123230775542</c:v>
                </c:pt>
                <c:pt idx="244">
                  <c:v>147.93179354506901</c:v>
                </c:pt>
                <c:pt idx="245">
                  <c:v>147.48601063546201</c:v>
                </c:pt>
                <c:pt idx="246">
                  <c:v>145.98997393929699</c:v>
                </c:pt>
                <c:pt idx="247">
                  <c:v>146.828558221501</c:v>
                </c:pt>
                <c:pt idx="248">
                  <c:v>144.41909773040999</c:v>
                </c:pt>
                <c:pt idx="249">
                  <c:v>145.01519759149201</c:v>
                </c:pt>
                <c:pt idx="250">
                  <c:v>145.08684716625999</c:v>
                </c:pt>
                <c:pt idx="251">
                  <c:v>144.43546715921201</c:v>
                </c:pt>
                <c:pt idx="252">
                  <c:v>148.372407189999</c:v>
                </c:pt>
              </c:numCache>
            </c:numRef>
          </c:val>
          <c:smooth val="0"/>
          <c:extLst>
            <c:ext xmlns:c16="http://schemas.microsoft.com/office/drawing/2014/chart" uri="{C3380CC4-5D6E-409C-BE32-E72D297353CC}">
              <c16:uniqueId val="{00000001-F0FC-41E6-B9AE-2B8BB602A29A}"/>
            </c:ext>
          </c:extLst>
        </c:ser>
        <c:dLbls>
          <c:showLegendKey val="0"/>
          <c:showVal val="0"/>
          <c:showCatName val="0"/>
          <c:showSerName val="0"/>
          <c:showPercent val="0"/>
          <c:showBubbleSize val="0"/>
        </c:dLbls>
        <c:smooth val="0"/>
        <c:axId val="1787836336"/>
        <c:axId val="1787850896"/>
      </c:lineChart>
      <c:dateAx>
        <c:axId val="17878363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87850896"/>
        <c:crosses val="autoZero"/>
        <c:auto val="1"/>
        <c:lblOffset val="100"/>
        <c:baseTimeUnit val="months"/>
        <c:majorUnit val="12"/>
        <c:majorTimeUnit val="months"/>
      </c:dateAx>
      <c:valAx>
        <c:axId val="1787850896"/>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87836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a:t>
            </a:r>
            <a:r>
              <a:rPr lang="pt-BR" baseline="0"/>
              <a:t> SAs</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'Step-by-Step'!$J$6</c:f>
              <c:strCache>
                <c:ptCount val="1"/>
                <c:pt idx="0">
                  <c:v>X13</c:v>
                </c:pt>
              </c:strCache>
            </c:strRef>
          </c:tx>
          <c:spPr>
            <a:ln w="28575" cap="rnd">
              <a:solidFill>
                <a:schemeClr val="accent1"/>
              </a:solidFill>
              <a:round/>
            </a:ln>
            <a:effectLst/>
          </c:spPr>
          <c:marker>
            <c:symbol val="none"/>
          </c:marker>
          <c:cat>
            <c:numRef>
              <c:f>'Step-by-Step'!$A$7:$A$259</c:f>
              <c:numCache>
                <c:formatCode>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'Step-by-Step'!$J$7:$J$259</c:f>
              <c:numCache>
                <c:formatCode>0.0%</c:formatCode>
                <c:ptCount val="253"/>
                <c:pt idx="0">
                  <c:v>1.2253800778948332E-2</c:v>
                </c:pt>
                <c:pt idx="1">
                  <c:v>2.3704764939013634E-2</c:v>
                </c:pt>
                <c:pt idx="2">
                  <c:v>-3.7494612496826174E-2</c:v>
                </c:pt>
                <c:pt idx="3">
                  <c:v>-8.6201130611818222E-4</c:v>
                </c:pt>
                <c:pt idx="4">
                  <c:v>2.4383866292487788E-3</c:v>
                </c:pt>
                <c:pt idx="5">
                  <c:v>-1.079039130524162E-2</c:v>
                </c:pt>
                <c:pt idx="6">
                  <c:v>1.1878699187507502E-2</c:v>
                </c:pt>
                <c:pt idx="7">
                  <c:v>-1.8936291301784092E-2</c:v>
                </c:pt>
                <c:pt idx="8">
                  <c:v>9.2399963871041546E-3</c:v>
                </c:pt>
                <c:pt idx="9">
                  <c:v>2.1692272192038065E-2</c:v>
                </c:pt>
                <c:pt idx="10">
                  <c:v>2.1550239008432115E-3</c:v>
                </c:pt>
                <c:pt idx="11">
                  <c:v>2.6326494190602734E-3</c:v>
                </c:pt>
                <c:pt idx="12">
                  <c:v>3.555644506927802E-3</c:v>
                </c:pt>
                <c:pt idx="13">
                  <c:v>7.3453757153272292E-3</c:v>
                </c:pt>
                <c:pt idx="14">
                  <c:v>7.8825141586034153E-3</c:v>
                </c:pt>
                <c:pt idx="15">
                  <c:v>-4.3097451158724542E-4</c:v>
                </c:pt>
                <c:pt idx="16">
                  <c:v>-5.2461175257123571E-3</c:v>
                </c:pt>
                <c:pt idx="17">
                  <c:v>2.8176436585036768E-3</c:v>
                </c:pt>
                <c:pt idx="18">
                  <c:v>6.7035253138942874E-3</c:v>
                </c:pt>
                <c:pt idx="19">
                  <c:v>-1.1440760617452361E-2</c:v>
                </c:pt>
                <c:pt idx="20">
                  <c:v>-1.2074926445218015E-3</c:v>
                </c:pt>
                <c:pt idx="21">
                  <c:v>-9.7788196823416218E-3</c:v>
                </c:pt>
                <c:pt idx="22">
                  <c:v>1.3296123205435162E-3</c:v>
                </c:pt>
                <c:pt idx="23">
                  <c:v>1.0005377826301842E-2</c:v>
                </c:pt>
                <c:pt idx="24">
                  <c:v>-5.5957294378310429E-3</c:v>
                </c:pt>
                <c:pt idx="25">
                  <c:v>-1.6835010627949121E-3</c:v>
                </c:pt>
                <c:pt idx="26">
                  <c:v>-8.9732732508607249E-4</c:v>
                </c:pt>
                <c:pt idx="27">
                  <c:v>6.0120640585636931E-3</c:v>
                </c:pt>
                <c:pt idx="28">
                  <c:v>-4.2883551003783937E-3</c:v>
                </c:pt>
                <c:pt idx="29">
                  <c:v>1.4015069229828647E-2</c:v>
                </c:pt>
                <c:pt idx="30">
                  <c:v>-7.0011326222403358E-3</c:v>
                </c:pt>
                <c:pt idx="31">
                  <c:v>-2.1497439132345253E-4</c:v>
                </c:pt>
                <c:pt idx="32">
                  <c:v>8.1894396128068259E-4</c:v>
                </c:pt>
                <c:pt idx="33">
                  <c:v>-1.1577659289819908E-2</c:v>
                </c:pt>
                <c:pt idx="34">
                  <c:v>5.1318827996427174E-4</c:v>
                </c:pt>
                <c:pt idx="35">
                  <c:v>1.0121162309759235E-2</c:v>
                </c:pt>
                <c:pt idx="36">
                  <c:v>5.7001251643613582E-3</c:v>
                </c:pt>
                <c:pt idx="37">
                  <c:v>3.4096361274447151E-3</c:v>
                </c:pt>
                <c:pt idx="38">
                  <c:v>6.2522067810362181E-3</c:v>
                </c:pt>
                <c:pt idx="39">
                  <c:v>-1.681442589611748E-2</c:v>
                </c:pt>
                <c:pt idx="40">
                  <c:v>9.5857081621681939E-3</c:v>
                </c:pt>
                <c:pt idx="41">
                  <c:v>1.9234499935987248E-3</c:v>
                </c:pt>
                <c:pt idx="42">
                  <c:v>-9.847926333053092E-3</c:v>
                </c:pt>
                <c:pt idx="43">
                  <c:v>2.0016730431573482E-3</c:v>
                </c:pt>
                <c:pt idx="44">
                  <c:v>-5.8861581894249504E-3</c:v>
                </c:pt>
                <c:pt idx="45">
                  <c:v>-6.1529593871815225E-3</c:v>
                </c:pt>
                <c:pt idx="46">
                  <c:v>4.5448150182481051E-4</c:v>
                </c:pt>
                <c:pt idx="47">
                  <c:v>-1.0918301975418432E-2</c:v>
                </c:pt>
                <c:pt idx="48">
                  <c:v>6.4923154593261589E-3</c:v>
                </c:pt>
                <c:pt idx="49">
                  <c:v>-3.7797684650714425E-3</c:v>
                </c:pt>
                <c:pt idx="50">
                  <c:v>7.7587486388683846E-3</c:v>
                </c:pt>
                <c:pt idx="51">
                  <c:v>-5.7560062882658913E-3</c:v>
                </c:pt>
                <c:pt idx="52">
                  <c:v>1.0430003202978488E-2</c:v>
                </c:pt>
                <c:pt idx="53">
                  <c:v>-4.6741585515569506E-3</c:v>
                </c:pt>
                <c:pt idx="54">
                  <c:v>-4.235642066723222E-3</c:v>
                </c:pt>
                <c:pt idx="55">
                  <c:v>3.4466755226818524E-3</c:v>
                </c:pt>
                <c:pt idx="56">
                  <c:v>-1.7908149548224617E-2</c:v>
                </c:pt>
                <c:pt idx="57">
                  <c:v>5.2921078501939611E-3</c:v>
                </c:pt>
                <c:pt idx="58">
                  <c:v>8.8068535133434267E-6</c:v>
                </c:pt>
                <c:pt idx="59">
                  <c:v>-1.4345616610156653E-2</c:v>
                </c:pt>
                <c:pt idx="60">
                  <c:v>6.3239068897205097E-3</c:v>
                </c:pt>
                <c:pt idx="61">
                  <c:v>1.1676532959027597E-2</c:v>
                </c:pt>
                <c:pt idx="62">
                  <c:v>-1.495280260295917E-2</c:v>
                </c:pt>
                <c:pt idx="63">
                  <c:v>1.3722887059428146E-2</c:v>
                </c:pt>
                <c:pt idx="64">
                  <c:v>-7.7943590413710462E-3</c:v>
                </c:pt>
                <c:pt idx="65">
                  <c:v>5.6547300751841334E-4</c:v>
                </c:pt>
                <c:pt idx="66">
                  <c:v>8.7762372147168755E-3</c:v>
                </c:pt>
                <c:pt idx="67">
                  <c:v>-1.339035204404182E-2</c:v>
                </c:pt>
                <c:pt idx="68">
                  <c:v>1.0419516776886573E-2</c:v>
                </c:pt>
                <c:pt idx="69">
                  <c:v>1.7470273945360271E-2</c:v>
                </c:pt>
                <c:pt idx="70">
                  <c:v>-1.7700815768684208E-4</c:v>
                </c:pt>
                <c:pt idx="71">
                  <c:v>6.0946195636610856E-3</c:v>
                </c:pt>
                <c:pt idx="72">
                  <c:v>7.1217237394787247E-3</c:v>
                </c:pt>
                <c:pt idx="73">
                  <c:v>-4.5046012883415143E-3</c:v>
                </c:pt>
                <c:pt idx="74">
                  <c:v>3.5522376252032917E-3</c:v>
                </c:pt>
                <c:pt idx="75">
                  <c:v>-5.4948295159062965E-5</c:v>
                </c:pt>
                <c:pt idx="76">
                  <c:v>-8.0666694707636211E-3</c:v>
                </c:pt>
                <c:pt idx="77">
                  <c:v>1.3019226991231037E-3</c:v>
                </c:pt>
                <c:pt idx="78">
                  <c:v>5.0287114153528822E-3</c:v>
                </c:pt>
                <c:pt idx="79">
                  <c:v>-1.5931157122136219E-2</c:v>
                </c:pt>
                <c:pt idx="80">
                  <c:v>-3.3573034821920977E-4</c:v>
                </c:pt>
                <c:pt idx="81">
                  <c:v>6.5401741933523994E-4</c:v>
                </c:pt>
                <c:pt idx="82">
                  <c:v>-8.1492294210028238E-4</c:v>
                </c:pt>
                <c:pt idx="83">
                  <c:v>5.3618088847287027E-3</c:v>
                </c:pt>
                <c:pt idx="84">
                  <c:v>-6.2856426623767447E-3</c:v>
                </c:pt>
                <c:pt idx="85">
                  <c:v>-9.7189871014997653E-3</c:v>
                </c:pt>
                <c:pt idx="86">
                  <c:v>1.9104733617733682E-2</c:v>
                </c:pt>
                <c:pt idx="87">
                  <c:v>1.7503836703200992E-3</c:v>
                </c:pt>
                <c:pt idx="88">
                  <c:v>-3.5589996013657421E-3</c:v>
                </c:pt>
                <c:pt idx="89">
                  <c:v>2.2450292020090856E-3</c:v>
                </c:pt>
                <c:pt idx="90">
                  <c:v>9.4967125595379898E-4</c:v>
                </c:pt>
                <c:pt idx="91">
                  <c:v>-6.652939278825154E-3</c:v>
                </c:pt>
                <c:pt idx="92">
                  <c:v>-2.3211302525817379E-3</c:v>
                </c:pt>
                <c:pt idx="93">
                  <c:v>-1.2730165606929633E-2</c:v>
                </c:pt>
                <c:pt idx="94">
                  <c:v>-1.0637681135221566E-3</c:v>
                </c:pt>
                <c:pt idx="95">
                  <c:v>1.0041172849152735E-2</c:v>
                </c:pt>
                <c:pt idx="96">
                  <c:v>-2.7785554829315995E-3</c:v>
                </c:pt>
                <c:pt idx="97">
                  <c:v>1.0028455310097328E-2</c:v>
                </c:pt>
                <c:pt idx="98">
                  <c:v>-2.4075128304196225E-3</c:v>
                </c:pt>
                <c:pt idx="99">
                  <c:v>-4.1488125516208063E-3</c:v>
                </c:pt>
                <c:pt idx="100">
                  <c:v>7.8700596277374579E-3</c:v>
                </c:pt>
                <c:pt idx="101">
                  <c:v>2.4487532127106526E-3</c:v>
                </c:pt>
                <c:pt idx="102">
                  <c:v>-9.8284249219140474E-3</c:v>
                </c:pt>
                <c:pt idx="103">
                  <c:v>6.3947340911369999E-3</c:v>
                </c:pt>
                <c:pt idx="104">
                  <c:v>-7.8851961331405374E-4</c:v>
                </c:pt>
                <c:pt idx="105">
                  <c:v>-1.4430473158385748E-2</c:v>
                </c:pt>
                <c:pt idx="106">
                  <c:v>-1.2077206900921178E-3</c:v>
                </c:pt>
                <c:pt idx="107">
                  <c:v>9.5235509668534224E-3</c:v>
                </c:pt>
                <c:pt idx="108">
                  <c:v>8.5355243118097057E-3</c:v>
                </c:pt>
                <c:pt idx="109">
                  <c:v>5.7205693807114155E-3</c:v>
                </c:pt>
                <c:pt idx="110">
                  <c:v>1.4377321041108893E-2</c:v>
                </c:pt>
                <c:pt idx="111">
                  <c:v>-3.1037698641090961E-3</c:v>
                </c:pt>
                <c:pt idx="112">
                  <c:v>7.6152295654525748E-3</c:v>
                </c:pt>
                <c:pt idx="113">
                  <c:v>-3.1110909551306243E-3</c:v>
                </c:pt>
                <c:pt idx="114">
                  <c:v>-3.7697219077248434E-3</c:v>
                </c:pt>
                <c:pt idx="115">
                  <c:v>8.6936623091293797E-3</c:v>
                </c:pt>
                <c:pt idx="116">
                  <c:v>-1.8471888356181299E-2</c:v>
                </c:pt>
                <c:pt idx="117">
                  <c:v>1.5563039835817527E-3</c:v>
                </c:pt>
                <c:pt idx="118">
                  <c:v>-1.1169504314779699E-3</c:v>
                </c:pt>
                <c:pt idx="119">
                  <c:v>-1.4774898787852986E-2</c:v>
                </c:pt>
                <c:pt idx="120">
                  <c:v>6.5789619214513539E-3</c:v>
                </c:pt>
                <c:pt idx="121">
                  <c:v>-1.2684140391697851E-2</c:v>
                </c:pt>
                <c:pt idx="122">
                  <c:v>-9.3622055818946004E-3</c:v>
                </c:pt>
                <c:pt idx="123">
                  <c:v>2.6143144112551253E-2</c:v>
                </c:pt>
                <c:pt idx="124">
                  <c:v>-2.9292649779003588E-3</c:v>
                </c:pt>
                <c:pt idx="125">
                  <c:v>-3.1939631713425731E-3</c:v>
                </c:pt>
                <c:pt idx="126">
                  <c:v>8.7690745776560775E-3</c:v>
                </c:pt>
                <c:pt idx="127">
                  <c:v>4.0475751816821948E-3</c:v>
                </c:pt>
                <c:pt idx="128">
                  <c:v>-6.924980626178745E-3</c:v>
                </c:pt>
                <c:pt idx="129">
                  <c:v>7.5377515117709404E-3</c:v>
                </c:pt>
                <c:pt idx="130">
                  <c:v>-2.54575621414177E-4</c:v>
                </c:pt>
                <c:pt idx="131">
                  <c:v>-6.6353652003897645E-3</c:v>
                </c:pt>
                <c:pt idx="132">
                  <c:v>5.0940462636706041E-3</c:v>
                </c:pt>
                <c:pt idx="133">
                  <c:v>9.272191841858124E-3</c:v>
                </c:pt>
                <c:pt idx="134">
                  <c:v>-2.3225207611029974E-2</c:v>
                </c:pt>
                <c:pt idx="135">
                  <c:v>5.1754540904467294E-3</c:v>
                </c:pt>
                <c:pt idx="136">
                  <c:v>3.2345905413404541E-3</c:v>
                </c:pt>
                <c:pt idx="137">
                  <c:v>-1.0664573313016845E-2</c:v>
                </c:pt>
                <c:pt idx="138">
                  <c:v>1.0085913257544821E-2</c:v>
                </c:pt>
                <c:pt idx="139">
                  <c:v>-7.5140766578400964E-3</c:v>
                </c:pt>
                <c:pt idx="140">
                  <c:v>1.1161886142180055E-2</c:v>
                </c:pt>
                <c:pt idx="141">
                  <c:v>1.0795168426793289E-2</c:v>
                </c:pt>
                <c:pt idx="142">
                  <c:v>5.8208094264511345E-4</c:v>
                </c:pt>
                <c:pt idx="143">
                  <c:v>4.2879263532675793E-3</c:v>
                </c:pt>
                <c:pt idx="144">
                  <c:v>-1.1414984078905732E-3</c:v>
                </c:pt>
                <c:pt idx="145">
                  <c:v>-1.123674382339479E-2</c:v>
                </c:pt>
                <c:pt idx="146">
                  <c:v>5.8881971220412499E-3</c:v>
                </c:pt>
                <c:pt idx="147">
                  <c:v>2.3730060332700642E-3</c:v>
                </c:pt>
                <c:pt idx="148">
                  <c:v>-7.0416082181610218E-3</c:v>
                </c:pt>
                <c:pt idx="149">
                  <c:v>6.0896594525239323E-5</c:v>
                </c:pt>
                <c:pt idx="150">
                  <c:v>1.0077949804291553E-2</c:v>
                </c:pt>
                <c:pt idx="151">
                  <c:v>-1.0664689645624281E-2</c:v>
                </c:pt>
                <c:pt idx="152">
                  <c:v>2.8388678575483883E-3</c:v>
                </c:pt>
                <c:pt idx="153">
                  <c:v>-6.5199828765527545E-3</c:v>
                </c:pt>
                <c:pt idx="154">
                  <c:v>9.1074587515538319E-4</c:v>
                </c:pt>
                <c:pt idx="155">
                  <c:v>6.028479468039416E-3</c:v>
                </c:pt>
                <c:pt idx="156">
                  <c:v>-1.1156202652367608E-2</c:v>
                </c:pt>
                <c:pt idx="157">
                  <c:v>8.27474892553548E-3</c:v>
                </c:pt>
                <c:pt idx="158">
                  <c:v>3.2137044333158116E-3</c:v>
                </c:pt>
                <c:pt idx="159">
                  <c:v>9.0405285775223554E-3</c:v>
                </c:pt>
                <c:pt idx="160">
                  <c:v>-5.2538267406576633E-4</c:v>
                </c:pt>
                <c:pt idx="161">
                  <c:v>1.2859413880753623E-2</c:v>
                </c:pt>
                <c:pt idx="162">
                  <c:v>-7.476984132976372E-3</c:v>
                </c:pt>
                <c:pt idx="163">
                  <c:v>6.0484822620401335E-3</c:v>
                </c:pt>
                <c:pt idx="164">
                  <c:v>3.5363628349744936E-3</c:v>
                </c:pt>
                <c:pt idx="165">
                  <c:v>-2.1264225771538969E-2</c:v>
                </c:pt>
                <c:pt idx="166">
                  <c:v>-6.7726472225460022E-4</c:v>
                </c:pt>
                <c:pt idx="167">
                  <c:v>9.4153581740381576E-3</c:v>
                </c:pt>
                <c:pt idx="168">
                  <c:v>4.6861688789385791E-3</c:v>
                </c:pt>
                <c:pt idx="169">
                  <c:v>-3.3267808780672592E-3</c:v>
                </c:pt>
                <c:pt idx="170">
                  <c:v>8.8626850364414977E-3</c:v>
                </c:pt>
                <c:pt idx="171">
                  <c:v>-1.2530124554298139E-2</c:v>
                </c:pt>
                <c:pt idx="172">
                  <c:v>1.3732216925566254E-2</c:v>
                </c:pt>
                <c:pt idx="173">
                  <c:v>3.1660526082750717E-3</c:v>
                </c:pt>
                <c:pt idx="174">
                  <c:v>-7.0689817217250983E-3</c:v>
                </c:pt>
                <c:pt idx="175">
                  <c:v>6.25781658964919E-3</c:v>
                </c:pt>
                <c:pt idx="176">
                  <c:v>-2.4849088898407645E-3</c:v>
                </c:pt>
                <c:pt idx="177">
                  <c:v>-1.5330335351359747E-2</c:v>
                </c:pt>
                <c:pt idx="178">
                  <c:v>-2.9696597309949446E-3</c:v>
                </c:pt>
                <c:pt idx="179">
                  <c:v>-1.4130779866577514E-2</c:v>
                </c:pt>
                <c:pt idx="180">
                  <c:v>2.7967795180541266E-3</c:v>
                </c:pt>
                <c:pt idx="181">
                  <c:v>-9.3790721312871916E-3</c:v>
                </c:pt>
                <c:pt idx="182">
                  <c:v>-2.6415155162311521E-3</c:v>
                </c:pt>
                <c:pt idx="183">
                  <c:v>1.3822984530142746E-2</c:v>
                </c:pt>
                <c:pt idx="184">
                  <c:v>2.3949383036372396E-3</c:v>
                </c:pt>
                <c:pt idx="185">
                  <c:v>1.1446202167930686E-2</c:v>
                </c:pt>
                <c:pt idx="186">
                  <c:v>-1.3107811501578137E-4</c:v>
                </c:pt>
                <c:pt idx="187">
                  <c:v>5.8881698012380745E-3</c:v>
                </c:pt>
                <c:pt idx="188">
                  <c:v>-1.4098931242880863E-2</c:v>
                </c:pt>
                <c:pt idx="189">
                  <c:v>-4.6578074014952398E-3</c:v>
                </c:pt>
                <c:pt idx="190">
                  <c:v>-5.8547292604792522E-3</c:v>
                </c:pt>
                <c:pt idx="191">
                  <c:v>-1.9871512636513877E-2</c:v>
                </c:pt>
                <c:pt idx="192">
                  <c:v>1.2650590942990814E-3</c:v>
                </c:pt>
                <c:pt idx="193">
                  <c:v>1.2154283636560459E-2</c:v>
                </c:pt>
                <c:pt idx="194">
                  <c:v>-2.3528860244007244E-2</c:v>
                </c:pt>
                <c:pt idx="195">
                  <c:v>2.1955555218652778E-2</c:v>
                </c:pt>
                <c:pt idx="196">
                  <c:v>1.5388492466272385E-2</c:v>
                </c:pt>
                <c:pt idx="197">
                  <c:v>-9.3892521080657376E-3</c:v>
                </c:pt>
                <c:pt idx="198">
                  <c:v>9.9648340913298661E-3</c:v>
                </c:pt>
                <c:pt idx="199">
                  <c:v>-9.1920821389235297E-4</c:v>
                </c:pt>
                <c:pt idx="200">
                  <c:v>-4.6252066006037262E-3</c:v>
                </c:pt>
                <c:pt idx="201">
                  <c:v>3.2701959822496462E-3</c:v>
                </c:pt>
                <c:pt idx="202">
                  <c:v>-7.0285047220258745E-3</c:v>
                </c:pt>
                <c:pt idx="203">
                  <c:v>-1.3508685059218872E-2</c:v>
                </c:pt>
                <c:pt idx="204">
                  <c:v>2.3799176709031755E-3</c:v>
                </c:pt>
                <c:pt idx="205">
                  <c:v>3.1531356819902712E-4</c:v>
                </c:pt>
                <c:pt idx="206">
                  <c:v>6.9055720503661266E-3</c:v>
                </c:pt>
                <c:pt idx="207">
                  <c:v>1.0844447515922839E-2</c:v>
                </c:pt>
                <c:pt idx="208">
                  <c:v>-1.8621924683136504E-3</c:v>
                </c:pt>
                <c:pt idx="209">
                  <c:v>1.0855176121816301E-2</c:v>
                </c:pt>
                <c:pt idx="210">
                  <c:v>7.6428534073822441E-3</c:v>
                </c:pt>
                <c:pt idx="211">
                  <c:v>-1.4932127642425019E-2</c:v>
                </c:pt>
                <c:pt idx="212">
                  <c:v>1.3420850800129891E-3</c:v>
                </c:pt>
                <c:pt idx="213">
                  <c:v>-8.0213877874819595E-3</c:v>
                </c:pt>
                <c:pt idx="214">
                  <c:v>-7.7833373825482166E-3</c:v>
                </c:pt>
                <c:pt idx="215">
                  <c:v>-2.7323657475132324E-3</c:v>
                </c:pt>
                <c:pt idx="216">
                  <c:v>-1.3867284683037107E-2</c:v>
                </c:pt>
                <c:pt idx="217">
                  <c:v>-1.1963178127252005E-2</c:v>
                </c:pt>
                <c:pt idx="218">
                  <c:v>2.4350279263424701E-2</c:v>
                </c:pt>
                <c:pt idx="219">
                  <c:v>1.2405630040068338E-2</c:v>
                </c:pt>
                <c:pt idx="220">
                  <c:v>1.4880985408964875E-3</c:v>
                </c:pt>
                <c:pt idx="221">
                  <c:v>1.0019313311824485E-2</c:v>
                </c:pt>
                <c:pt idx="222">
                  <c:v>2.4563870789586773E-3</c:v>
                </c:pt>
                <c:pt idx="223">
                  <c:v>-7.4909647892239528E-3</c:v>
                </c:pt>
                <c:pt idx="224">
                  <c:v>-3.9454090889889937E-3</c:v>
                </c:pt>
                <c:pt idx="225">
                  <c:v>-1.9724211124838908E-2</c:v>
                </c:pt>
                <c:pt idx="226">
                  <c:v>-7.5299031344771006E-3</c:v>
                </c:pt>
                <c:pt idx="227">
                  <c:v>2.4302323559695083E-3</c:v>
                </c:pt>
                <c:pt idx="228">
                  <c:v>-8.529581513318174E-3</c:v>
                </c:pt>
                <c:pt idx="229">
                  <c:v>5.0671971407543204E-3</c:v>
                </c:pt>
                <c:pt idx="230">
                  <c:v>1.1550963494568078E-2</c:v>
                </c:pt>
                <c:pt idx="231">
                  <c:v>5.7664697726140801E-3</c:v>
                </c:pt>
                <c:pt idx="232">
                  <c:v>1.1830247806605687E-2</c:v>
                </c:pt>
                <c:pt idx="233">
                  <c:v>7.8842843091959658E-3</c:v>
                </c:pt>
                <c:pt idx="234">
                  <c:v>-6.9363529671639945E-3</c:v>
                </c:pt>
                <c:pt idx="235">
                  <c:v>4.2193666214147552E-3</c:v>
                </c:pt>
                <c:pt idx="236">
                  <c:v>-4.3901794228529134E-3</c:v>
                </c:pt>
                <c:pt idx="237">
                  <c:v>-1.7138089793579114E-2</c:v>
                </c:pt>
                <c:pt idx="238">
                  <c:v>-8.1384581175144577E-3</c:v>
                </c:pt>
                <c:pt idx="239">
                  <c:v>7.3151992385800391E-4</c:v>
                </c:pt>
                <c:pt idx="240">
                  <c:v>7.0825809614594171E-4</c:v>
                </c:pt>
                <c:pt idx="241">
                  <c:v>-1.3255975549335774E-2</c:v>
                </c:pt>
                <c:pt idx="242">
                  <c:v>3.4002546438987924E-2</c:v>
                </c:pt>
                <c:pt idx="243">
                  <c:v>-5.0830818407979761E-3</c:v>
                </c:pt>
                <c:pt idx="244">
                  <c:v>1.2122287527839504E-2</c:v>
                </c:pt>
                <c:pt idx="245">
                  <c:v>6.3869712416375624E-3</c:v>
                </c:pt>
                <c:pt idx="246">
                  <c:v>-6.7357875949313195E-3</c:v>
                </c:pt>
                <c:pt idx="247">
                  <c:v>4.7116341966677577E-3</c:v>
                </c:pt>
                <c:pt idx="248">
                  <c:v>-1.211370319166849E-2</c:v>
                </c:pt>
                <c:pt idx="249">
                  <c:v>-8.5108875188566468E-3</c:v>
                </c:pt>
                <c:pt idx="250">
                  <c:v>-9.0373118894885307E-3</c:v>
                </c:pt>
                <c:pt idx="251">
                  <c:v>-2.1506218012248501E-2</c:v>
                </c:pt>
                <c:pt idx="252">
                  <c:v>-8.5921084175766271E-4</c:v>
                </c:pt>
              </c:numCache>
            </c:numRef>
          </c:val>
          <c:smooth val="0"/>
          <c:extLst>
            <c:ext xmlns:c16="http://schemas.microsoft.com/office/drawing/2014/chart" uri="{C3380CC4-5D6E-409C-BE32-E72D297353CC}">
              <c16:uniqueId val="{00000000-7452-404D-8DF3-066A3307EBC9}"/>
            </c:ext>
          </c:extLst>
        </c:ser>
        <c:ser>
          <c:idx val="3"/>
          <c:order val="1"/>
          <c:tx>
            <c:strRef>
              <c:f>'Step-by-Step'!$K$6</c:f>
              <c:strCache>
                <c:ptCount val="1"/>
                <c:pt idx="0">
                  <c:v>Official Spec</c:v>
                </c:pt>
              </c:strCache>
            </c:strRef>
          </c:tx>
          <c:spPr>
            <a:ln w="28575" cap="rnd">
              <a:solidFill>
                <a:schemeClr val="accent4"/>
              </a:solidFill>
              <a:round/>
            </a:ln>
            <a:effectLst/>
          </c:spPr>
          <c:marker>
            <c:symbol val="none"/>
          </c:marker>
          <c:cat>
            <c:numRef>
              <c:f>'Step-by-Step'!$A$7:$A$259</c:f>
              <c:numCache>
                <c:formatCode>mmm\-yy</c:formatCode>
                <c:ptCount val="25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pt idx="103">
                  <c:v>40756</c:v>
                </c:pt>
                <c:pt idx="104">
                  <c:v>40787</c:v>
                </c:pt>
                <c:pt idx="105">
                  <c:v>40817</c:v>
                </c:pt>
                <c:pt idx="106">
                  <c:v>40848</c:v>
                </c:pt>
                <c:pt idx="107">
                  <c:v>40878</c:v>
                </c:pt>
                <c:pt idx="108">
                  <c:v>40909</c:v>
                </c:pt>
                <c:pt idx="109">
                  <c:v>40940</c:v>
                </c:pt>
                <c:pt idx="110">
                  <c:v>40969</c:v>
                </c:pt>
                <c:pt idx="111">
                  <c:v>41000</c:v>
                </c:pt>
                <c:pt idx="112">
                  <c:v>41030</c:v>
                </c:pt>
                <c:pt idx="113">
                  <c:v>41061</c:v>
                </c:pt>
                <c:pt idx="114">
                  <c:v>41091</c:v>
                </c:pt>
                <c:pt idx="115">
                  <c:v>41122</c:v>
                </c:pt>
                <c:pt idx="116">
                  <c:v>41153</c:v>
                </c:pt>
                <c:pt idx="117">
                  <c:v>41183</c:v>
                </c:pt>
                <c:pt idx="118">
                  <c:v>41214</c:v>
                </c:pt>
                <c:pt idx="119">
                  <c:v>41244</c:v>
                </c:pt>
                <c:pt idx="120">
                  <c:v>41275</c:v>
                </c:pt>
                <c:pt idx="121">
                  <c:v>41306</c:v>
                </c:pt>
                <c:pt idx="122">
                  <c:v>41334</c:v>
                </c:pt>
                <c:pt idx="123">
                  <c:v>41365</c:v>
                </c:pt>
                <c:pt idx="124">
                  <c:v>41395</c:v>
                </c:pt>
                <c:pt idx="125">
                  <c:v>41426</c:v>
                </c:pt>
                <c:pt idx="126">
                  <c:v>41456</c:v>
                </c:pt>
                <c:pt idx="127">
                  <c:v>41487</c:v>
                </c:pt>
                <c:pt idx="128">
                  <c:v>41518</c:v>
                </c:pt>
                <c:pt idx="129">
                  <c:v>41548</c:v>
                </c:pt>
                <c:pt idx="130">
                  <c:v>41579</c:v>
                </c:pt>
                <c:pt idx="131">
                  <c:v>41609</c:v>
                </c:pt>
                <c:pt idx="132">
                  <c:v>41640</c:v>
                </c:pt>
                <c:pt idx="133">
                  <c:v>41671</c:v>
                </c:pt>
                <c:pt idx="134">
                  <c:v>41699</c:v>
                </c:pt>
                <c:pt idx="135">
                  <c:v>41730</c:v>
                </c:pt>
                <c:pt idx="136">
                  <c:v>41760</c:v>
                </c:pt>
                <c:pt idx="137">
                  <c:v>41791</c:v>
                </c:pt>
                <c:pt idx="138">
                  <c:v>41821</c:v>
                </c:pt>
                <c:pt idx="139">
                  <c:v>41852</c:v>
                </c:pt>
                <c:pt idx="140">
                  <c:v>41883</c:v>
                </c:pt>
                <c:pt idx="141">
                  <c:v>41913</c:v>
                </c:pt>
                <c:pt idx="142">
                  <c:v>41944</c:v>
                </c:pt>
                <c:pt idx="143">
                  <c:v>41974</c:v>
                </c:pt>
                <c:pt idx="144">
                  <c:v>42005</c:v>
                </c:pt>
                <c:pt idx="145">
                  <c:v>42036</c:v>
                </c:pt>
                <c:pt idx="146">
                  <c:v>42064</c:v>
                </c:pt>
                <c:pt idx="147">
                  <c:v>42095</c:v>
                </c:pt>
                <c:pt idx="148">
                  <c:v>42125</c:v>
                </c:pt>
                <c:pt idx="149">
                  <c:v>42156</c:v>
                </c:pt>
                <c:pt idx="150">
                  <c:v>42186</c:v>
                </c:pt>
                <c:pt idx="151">
                  <c:v>42217</c:v>
                </c:pt>
                <c:pt idx="152">
                  <c:v>42248</c:v>
                </c:pt>
                <c:pt idx="153">
                  <c:v>42278</c:v>
                </c:pt>
                <c:pt idx="154">
                  <c:v>42309</c:v>
                </c:pt>
                <c:pt idx="155">
                  <c:v>42339</c:v>
                </c:pt>
                <c:pt idx="156">
                  <c:v>42370</c:v>
                </c:pt>
                <c:pt idx="157">
                  <c:v>42401</c:v>
                </c:pt>
                <c:pt idx="158">
                  <c:v>42430</c:v>
                </c:pt>
                <c:pt idx="159">
                  <c:v>42461</c:v>
                </c:pt>
                <c:pt idx="160">
                  <c:v>42491</c:v>
                </c:pt>
                <c:pt idx="161">
                  <c:v>42522</c:v>
                </c:pt>
                <c:pt idx="162">
                  <c:v>42552</c:v>
                </c:pt>
                <c:pt idx="163">
                  <c:v>42583</c:v>
                </c:pt>
                <c:pt idx="164">
                  <c:v>42614</c:v>
                </c:pt>
                <c:pt idx="165">
                  <c:v>42644</c:v>
                </c:pt>
                <c:pt idx="166">
                  <c:v>42675</c:v>
                </c:pt>
                <c:pt idx="167">
                  <c:v>42705</c:v>
                </c:pt>
                <c:pt idx="168">
                  <c:v>42736</c:v>
                </c:pt>
                <c:pt idx="169">
                  <c:v>42767</c:v>
                </c:pt>
                <c:pt idx="170">
                  <c:v>42795</c:v>
                </c:pt>
                <c:pt idx="171">
                  <c:v>42826</c:v>
                </c:pt>
                <c:pt idx="172">
                  <c:v>42856</c:v>
                </c:pt>
                <c:pt idx="173">
                  <c:v>42887</c:v>
                </c:pt>
                <c:pt idx="174">
                  <c:v>42917</c:v>
                </c:pt>
                <c:pt idx="175">
                  <c:v>42948</c:v>
                </c:pt>
                <c:pt idx="176">
                  <c:v>42979</c:v>
                </c:pt>
                <c:pt idx="177">
                  <c:v>43009</c:v>
                </c:pt>
                <c:pt idx="178">
                  <c:v>43040</c:v>
                </c:pt>
                <c:pt idx="179">
                  <c:v>43070</c:v>
                </c:pt>
                <c:pt idx="180">
                  <c:v>43101</c:v>
                </c:pt>
                <c:pt idx="181">
                  <c:v>43132</c:v>
                </c:pt>
                <c:pt idx="182">
                  <c:v>43160</c:v>
                </c:pt>
                <c:pt idx="183">
                  <c:v>43191</c:v>
                </c:pt>
                <c:pt idx="184">
                  <c:v>43221</c:v>
                </c:pt>
                <c:pt idx="185">
                  <c:v>43252</c:v>
                </c:pt>
                <c:pt idx="186">
                  <c:v>43282</c:v>
                </c:pt>
                <c:pt idx="187">
                  <c:v>43313</c:v>
                </c:pt>
                <c:pt idx="188">
                  <c:v>43344</c:v>
                </c:pt>
                <c:pt idx="189">
                  <c:v>43374</c:v>
                </c:pt>
                <c:pt idx="190">
                  <c:v>43405</c:v>
                </c:pt>
                <c:pt idx="191">
                  <c:v>43435</c:v>
                </c:pt>
                <c:pt idx="192">
                  <c:v>43466</c:v>
                </c:pt>
                <c:pt idx="193">
                  <c:v>43497</c:v>
                </c:pt>
                <c:pt idx="194">
                  <c:v>43525</c:v>
                </c:pt>
                <c:pt idx="195">
                  <c:v>43556</c:v>
                </c:pt>
                <c:pt idx="196">
                  <c:v>43586</c:v>
                </c:pt>
                <c:pt idx="197">
                  <c:v>43617</c:v>
                </c:pt>
                <c:pt idx="198">
                  <c:v>43647</c:v>
                </c:pt>
                <c:pt idx="199">
                  <c:v>43678</c:v>
                </c:pt>
                <c:pt idx="200">
                  <c:v>43709</c:v>
                </c:pt>
                <c:pt idx="201">
                  <c:v>43739</c:v>
                </c:pt>
                <c:pt idx="202">
                  <c:v>43770</c:v>
                </c:pt>
                <c:pt idx="203">
                  <c:v>43800</c:v>
                </c:pt>
                <c:pt idx="204">
                  <c:v>43831</c:v>
                </c:pt>
                <c:pt idx="205">
                  <c:v>43862</c:v>
                </c:pt>
                <c:pt idx="206">
                  <c:v>43891</c:v>
                </c:pt>
                <c:pt idx="207">
                  <c:v>43922</c:v>
                </c:pt>
                <c:pt idx="208">
                  <c:v>43952</c:v>
                </c:pt>
                <c:pt idx="209">
                  <c:v>43983</c:v>
                </c:pt>
                <c:pt idx="210">
                  <c:v>44013</c:v>
                </c:pt>
                <c:pt idx="211">
                  <c:v>44044</c:v>
                </c:pt>
                <c:pt idx="212">
                  <c:v>44075</c:v>
                </c:pt>
                <c:pt idx="213">
                  <c:v>44105</c:v>
                </c:pt>
                <c:pt idx="214">
                  <c:v>44136</c:v>
                </c:pt>
                <c:pt idx="215">
                  <c:v>44166</c:v>
                </c:pt>
                <c:pt idx="216">
                  <c:v>44197</c:v>
                </c:pt>
                <c:pt idx="217">
                  <c:v>44228</c:v>
                </c:pt>
                <c:pt idx="218">
                  <c:v>44256</c:v>
                </c:pt>
                <c:pt idx="219">
                  <c:v>44287</c:v>
                </c:pt>
                <c:pt idx="220">
                  <c:v>44317</c:v>
                </c:pt>
                <c:pt idx="221">
                  <c:v>44348</c:v>
                </c:pt>
                <c:pt idx="222">
                  <c:v>44378</c:v>
                </c:pt>
                <c:pt idx="223">
                  <c:v>44409</c:v>
                </c:pt>
                <c:pt idx="224">
                  <c:v>44440</c:v>
                </c:pt>
                <c:pt idx="225">
                  <c:v>44470</c:v>
                </c:pt>
                <c:pt idx="226">
                  <c:v>44501</c:v>
                </c:pt>
                <c:pt idx="227">
                  <c:v>44531</c:v>
                </c:pt>
                <c:pt idx="228">
                  <c:v>44562</c:v>
                </c:pt>
                <c:pt idx="229">
                  <c:v>44593</c:v>
                </c:pt>
                <c:pt idx="230">
                  <c:v>44621</c:v>
                </c:pt>
                <c:pt idx="231">
                  <c:v>44652</c:v>
                </c:pt>
                <c:pt idx="232">
                  <c:v>44682</c:v>
                </c:pt>
                <c:pt idx="233">
                  <c:v>44713</c:v>
                </c:pt>
                <c:pt idx="234">
                  <c:v>44743</c:v>
                </c:pt>
                <c:pt idx="235">
                  <c:v>44774</c:v>
                </c:pt>
                <c:pt idx="236">
                  <c:v>44805</c:v>
                </c:pt>
                <c:pt idx="237">
                  <c:v>44835</c:v>
                </c:pt>
                <c:pt idx="238">
                  <c:v>44866</c:v>
                </c:pt>
                <c:pt idx="239">
                  <c:v>44896</c:v>
                </c:pt>
                <c:pt idx="240">
                  <c:v>44927</c:v>
                </c:pt>
                <c:pt idx="241">
                  <c:v>44958</c:v>
                </c:pt>
                <c:pt idx="242">
                  <c:v>44986</c:v>
                </c:pt>
                <c:pt idx="243">
                  <c:v>45017</c:v>
                </c:pt>
                <c:pt idx="244">
                  <c:v>45047</c:v>
                </c:pt>
                <c:pt idx="245">
                  <c:v>45078</c:v>
                </c:pt>
                <c:pt idx="246">
                  <c:v>45108</c:v>
                </c:pt>
                <c:pt idx="247">
                  <c:v>45139</c:v>
                </c:pt>
                <c:pt idx="248">
                  <c:v>45170</c:v>
                </c:pt>
                <c:pt idx="249">
                  <c:v>45200</c:v>
                </c:pt>
                <c:pt idx="250">
                  <c:v>45231</c:v>
                </c:pt>
                <c:pt idx="251">
                  <c:v>45261</c:v>
                </c:pt>
                <c:pt idx="252">
                  <c:v>45292</c:v>
                </c:pt>
              </c:numCache>
            </c:numRef>
          </c:cat>
          <c:val>
            <c:numRef>
              <c:f>'Step-by-Step'!$K$7:$K$259</c:f>
              <c:numCache>
                <c:formatCode>0.0%</c:formatCode>
                <c:ptCount val="253"/>
                <c:pt idx="0">
                  <c:v>-3.2104293328005795E-5</c:v>
                </c:pt>
                <c:pt idx="1">
                  <c:v>1.0340857015345151E-5</c:v>
                </c:pt>
                <c:pt idx="2">
                  <c:v>-2.996128297649836E-5</c:v>
                </c:pt>
                <c:pt idx="3">
                  <c:v>2.1705547747608023E-5</c:v>
                </c:pt>
                <c:pt idx="4">
                  <c:v>8.1121314634557962E-6</c:v>
                </c:pt>
                <c:pt idx="5">
                  <c:v>1.2446615208716594E-5</c:v>
                </c:pt>
                <c:pt idx="6">
                  <c:v>-9.3249691731633888E-6</c:v>
                </c:pt>
                <c:pt idx="7">
                  <c:v>-1.1812062925220523E-5</c:v>
                </c:pt>
                <c:pt idx="8">
                  <c:v>-3.217339406835773E-5</c:v>
                </c:pt>
                <c:pt idx="9">
                  <c:v>2.2998981464850132E-5</c:v>
                </c:pt>
                <c:pt idx="10">
                  <c:v>-6.2372313823777503E-6</c:v>
                </c:pt>
                <c:pt idx="11">
                  <c:v>4.2117724955881286E-5</c:v>
                </c:pt>
                <c:pt idx="12">
                  <c:v>1.8972779583181776E-5</c:v>
                </c:pt>
                <c:pt idx="13">
                  <c:v>4.2239565834378823E-5</c:v>
                </c:pt>
                <c:pt idx="14">
                  <c:v>-3.7007470490402206E-5</c:v>
                </c:pt>
                <c:pt idx="15">
                  <c:v>-7.0030276665411506E-6</c:v>
                </c:pt>
                <c:pt idx="16">
                  <c:v>-2.4146787369616618E-7</c:v>
                </c:pt>
                <c:pt idx="17">
                  <c:v>4.1318743446705497E-6</c:v>
                </c:pt>
                <c:pt idx="18">
                  <c:v>2.6423485399718061E-5</c:v>
                </c:pt>
                <c:pt idx="19">
                  <c:v>2.5509984488802928E-5</c:v>
                </c:pt>
                <c:pt idx="20">
                  <c:v>6.6342338778113685E-7</c:v>
                </c:pt>
                <c:pt idx="21">
                  <c:v>-1.6165531867895488E-5</c:v>
                </c:pt>
                <c:pt idx="22">
                  <c:v>-2.5941977350174561E-5</c:v>
                </c:pt>
                <c:pt idx="23">
                  <c:v>-4.1950408104174386E-5</c:v>
                </c:pt>
                <c:pt idx="24">
                  <c:v>1.8486490058311489E-5</c:v>
                </c:pt>
                <c:pt idx="25">
                  <c:v>6.0604819600573734E-6</c:v>
                </c:pt>
                <c:pt idx="26">
                  <c:v>-2.2379655254534114E-5</c:v>
                </c:pt>
                <c:pt idx="27">
                  <c:v>3.1371107533040288E-5</c:v>
                </c:pt>
                <c:pt idx="28">
                  <c:v>2.9394089081202779E-5</c:v>
                </c:pt>
                <c:pt idx="29">
                  <c:v>-4.4423839245855135E-5</c:v>
                </c:pt>
                <c:pt idx="30">
                  <c:v>4.4265266222920374E-5</c:v>
                </c:pt>
                <c:pt idx="31">
                  <c:v>9.1716428249899451E-6</c:v>
                </c:pt>
                <c:pt idx="32">
                  <c:v>-2.2372326291431044E-5</c:v>
                </c:pt>
                <c:pt idx="33">
                  <c:v>-3.6624957938657943E-5</c:v>
                </c:pt>
                <c:pt idx="34">
                  <c:v>2.2989974430842608E-6</c:v>
                </c:pt>
                <c:pt idx="35">
                  <c:v>-2.1452826983736628E-5</c:v>
                </c:pt>
                <c:pt idx="36">
                  <c:v>2.256640905717866E-5</c:v>
                </c:pt>
                <c:pt idx="37">
                  <c:v>-2.3951779387965111E-5</c:v>
                </c:pt>
                <c:pt idx="38">
                  <c:v>3.661263364462819E-5</c:v>
                </c:pt>
                <c:pt idx="39">
                  <c:v>1.93144793896316E-5</c:v>
                </c:pt>
                <c:pt idx="40">
                  <c:v>8.1115907841766699E-6</c:v>
                </c:pt>
                <c:pt idx="41">
                  <c:v>-2.2068614123238461E-5</c:v>
                </c:pt>
                <c:pt idx="42">
                  <c:v>2.662695719468644E-6</c:v>
                </c:pt>
                <c:pt idx="43">
                  <c:v>-1.8709129823379911E-5</c:v>
                </c:pt>
                <c:pt idx="44">
                  <c:v>-1.3900950809775381E-5</c:v>
                </c:pt>
                <c:pt idx="45">
                  <c:v>3.0003120379262782E-5</c:v>
                </c:pt>
                <c:pt idx="46">
                  <c:v>-3.8822049365005995E-5</c:v>
                </c:pt>
                <c:pt idx="47">
                  <c:v>-1.3819093968470142E-5</c:v>
                </c:pt>
                <c:pt idx="48">
                  <c:v>-3.1015773167775151E-5</c:v>
                </c:pt>
                <c:pt idx="49">
                  <c:v>4.1302510809249071E-5</c:v>
                </c:pt>
                <c:pt idx="50">
                  <c:v>1.1415395957614649E-5</c:v>
                </c:pt>
                <c:pt idx="51">
                  <c:v>-1.6618851932270751E-5</c:v>
                </c:pt>
                <c:pt idx="52">
                  <c:v>8.1135472955740084E-6</c:v>
                </c:pt>
                <c:pt idx="53">
                  <c:v>2.3308934189891772E-5</c:v>
                </c:pt>
                <c:pt idx="54">
                  <c:v>6.7522144173715049E-6</c:v>
                </c:pt>
                <c:pt idx="55">
                  <c:v>-6.7466829201112688E-6</c:v>
                </c:pt>
                <c:pt idx="56">
                  <c:v>1.4143039825942338E-6</c:v>
                </c:pt>
                <c:pt idx="57">
                  <c:v>1.6833166935903421E-5</c:v>
                </c:pt>
                <c:pt idx="58">
                  <c:v>-2.593901602632176E-5</c:v>
                </c:pt>
                <c:pt idx="59">
                  <c:v>-2.0422980650414146E-5</c:v>
                </c:pt>
                <c:pt idx="60">
                  <c:v>-1.1035414312576819E-5</c:v>
                </c:pt>
                <c:pt idx="61">
                  <c:v>3.1767791888848151E-5</c:v>
                </c:pt>
                <c:pt idx="62">
                  <c:v>6.3155527256775201E-6</c:v>
                </c:pt>
                <c:pt idx="63">
                  <c:v>1.377484253217709E-5</c:v>
                </c:pt>
                <c:pt idx="64">
                  <c:v>-2.4041388832052313E-5</c:v>
                </c:pt>
                <c:pt idx="65">
                  <c:v>2.2001476096100703E-5</c:v>
                </c:pt>
                <c:pt idx="66">
                  <c:v>1.6847261694596938E-5</c:v>
                </c:pt>
                <c:pt idx="67">
                  <c:v>-4.0463335978513371E-6</c:v>
                </c:pt>
                <c:pt idx="68">
                  <c:v>-3.6294448188090023E-5</c:v>
                </c:pt>
                <c:pt idx="69">
                  <c:v>-1.2280175228251977E-5</c:v>
                </c:pt>
                <c:pt idx="70">
                  <c:v>-2.0958129019366112E-5</c:v>
                </c:pt>
                <c:pt idx="71">
                  <c:v>1.83521660777064E-5</c:v>
                </c:pt>
                <c:pt idx="72">
                  <c:v>1.8900474362704145E-5</c:v>
                </c:pt>
                <c:pt idx="73">
                  <c:v>2.6980906756568501E-5</c:v>
                </c:pt>
                <c:pt idx="74">
                  <c:v>2.8981605969535806E-5</c:v>
                </c:pt>
                <c:pt idx="75">
                  <c:v>1.3611208273367481E-5</c:v>
                </c:pt>
                <c:pt idx="76">
                  <c:v>3.964833527758671E-5</c:v>
                </c:pt>
                <c:pt idx="77">
                  <c:v>-2.5293024425998567E-5</c:v>
                </c:pt>
                <c:pt idx="78">
                  <c:v>-1.589899068665801E-5</c:v>
                </c:pt>
                <c:pt idx="79">
                  <c:v>3.6941971179871302E-5</c:v>
                </c:pt>
                <c:pt idx="80">
                  <c:v>7.0810645900198921E-6</c:v>
                </c:pt>
                <c:pt idx="81">
                  <c:v>3.6591725476320391E-6</c:v>
                </c:pt>
                <c:pt idx="82">
                  <c:v>1.1915189728650688E-5</c:v>
                </c:pt>
                <c:pt idx="83">
                  <c:v>1.463980614779814E-5</c:v>
                </c:pt>
                <c:pt idx="84">
                  <c:v>-2.4265953943891638E-5</c:v>
                </c:pt>
                <c:pt idx="85">
                  <c:v>1.1653704033998125E-5</c:v>
                </c:pt>
                <c:pt idx="86">
                  <c:v>-1.4064635731170227E-5</c:v>
                </c:pt>
                <c:pt idx="87">
                  <c:v>3.3418755451153359E-5</c:v>
                </c:pt>
                <c:pt idx="88">
                  <c:v>-2.4555821085292528E-5</c:v>
                </c:pt>
                <c:pt idx="89">
                  <c:v>-7.2564015304310558E-6</c:v>
                </c:pt>
                <c:pt idx="90">
                  <c:v>-3.5252818746389636E-5</c:v>
                </c:pt>
                <c:pt idx="91">
                  <c:v>-3.6129288889630296E-5</c:v>
                </c:pt>
                <c:pt idx="92">
                  <c:v>-2.4191471141410403E-5</c:v>
                </c:pt>
                <c:pt idx="93">
                  <c:v>-1.7034350540789944E-5</c:v>
                </c:pt>
                <c:pt idx="94">
                  <c:v>-4.3316934849046973E-6</c:v>
                </c:pt>
                <c:pt idx="95">
                  <c:v>-1.6167813434719847E-5</c:v>
                </c:pt>
                <c:pt idx="96">
                  <c:v>-3.0352444125081313E-5</c:v>
                </c:pt>
                <c:pt idx="97">
                  <c:v>-3.8897221883438249E-6</c:v>
                </c:pt>
                <c:pt idx="98">
                  <c:v>-5.475164546964173E-6</c:v>
                </c:pt>
                <c:pt idx="99">
                  <c:v>3.5011002447404849E-5</c:v>
                </c:pt>
                <c:pt idx="100">
                  <c:v>2.1632661706405543E-6</c:v>
                </c:pt>
                <c:pt idx="101">
                  <c:v>-2.9533733309827781E-5</c:v>
                </c:pt>
                <c:pt idx="102">
                  <c:v>-1.3111581322999832E-5</c:v>
                </c:pt>
                <c:pt idx="103">
                  <c:v>-2.0622927687785619E-5</c:v>
                </c:pt>
                <c:pt idx="104">
                  <c:v>3.4222251094728762E-5</c:v>
                </c:pt>
                <c:pt idx="105">
                  <c:v>3.3908231177104398E-5</c:v>
                </c:pt>
                <c:pt idx="106">
                  <c:v>-6.340512262004161E-6</c:v>
                </c:pt>
                <c:pt idx="107">
                  <c:v>-2.2281958770964394E-5</c:v>
                </c:pt>
                <c:pt idx="108">
                  <c:v>4.210304890728267E-6</c:v>
                </c:pt>
                <c:pt idx="109">
                  <c:v>-2.811291425131035E-5</c:v>
                </c:pt>
                <c:pt idx="110">
                  <c:v>2.4390515220629183E-5</c:v>
                </c:pt>
                <c:pt idx="111">
                  <c:v>1.2154974687428322E-5</c:v>
                </c:pt>
                <c:pt idx="112">
                  <c:v>-1.6184351340209346E-5</c:v>
                </c:pt>
                <c:pt idx="113">
                  <c:v>-2.5024785802796323E-5</c:v>
                </c:pt>
                <c:pt idx="114">
                  <c:v>-1.2128036155356625E-6</c:v>
                </c:pt>
                <c:pt idx="115">
                  <c:v>-3.4472740350732778E-5</c:v>
                </c:pt>
                <c:pt idx="116">
                  <c:v>-2.6718715822049433E-5</c:v>
                </c:pt>
                <c:pt idx="117">
                  <c:v>-2.8862104391014221E-5</c:v>
                </c:pt>
                <c:pt idx="118">
                  <c:v>-3.149010809588848E-5</c:v>
                </c:pt>
                <c:pt idx="119">
                  <c:v>1.7824174680658444E-6</c:v>
                </c:pt>
                <c:pt idx="120">
                  <c:v>2.660724119185609E-5</c:v>
                </c:pt>
                <c:pt idx="121">
                  <c:v>3.2254530843989215E-5</c:v>
                </c:pt>
                <c:pt idx="122">
                  <c:v>1.6075991512654042E-5</c:v>
                </c:pt>
                <c:pt idx="123">
                  <c:v>-3.1175359461399488E-5</c:v>
                </c:pt>
                <c:pt idx="124">
                  <c:v>-3.5045675862432901E-6</c:v>
                </c:pt>
                <c:pt idx="125">
                  <c:v>-1.832592822692547E-5</c:v>
                </c:pt>
                <c:pt idx="126">
                  <c:v>1.1692214605618645E-5</c:v>
                </c:pt>
                <c:pt idx="127">
                  <c:v>-1.4754468766198237E-5</c:v>
                </c:pt>
                <c:pt idx="128">
                  <c:v>-5.2246636744746056E-6</c:v>
                </c:pt>
                <c:pt idx="129">
                  <c:v>2.2174819271469914E-5</c:v>
                </c:pt>
                <c:pt idx="130">
                  <c:v>1.7545907555760465E-5</c:v>
                </c:pt>
                <c:pt idx="131">
                  <c:v>1.0965419158459611E-5</c:v>
                </c:pt>
                <c:pt idx="132">
                  <c:v>2.040841705897023E-5</c:v>
                </c:pt>
                <c:pt idx="133">
                  <c:v>-1.5953875567631393E-5</c:v>
                </c:pt>
                <c:pt idx="134">
                  <c:v>-3.3761426180944909E-5</c:v>
                </c:pt>
                <c:pt idx="135">
                  <c:v>-3.4013655196840631E-6</c:v>
                </c:pt>
                <c:pt idx="136">
                  <c:v>-8.8996346109260216E-6</c:v>
                </c:pt>
                <c:pt idx="137">
                  <c:v>-1.9370648609240426E-5</c:v>
                </c:pt>
                <c:pt idx="138">
                  <c:v>3.1123604797178572E-5</c:v>
                </c:pt>
                <c:pt idx="139">
                  <c:v>-8.9375784007028614E-7</c:v>
                </c:pt>
                <c:pt idx="140">
                  <c:v>-1.6769652376402711E-5</c:v>
                </c:pt>
                <c:pt idx="141">
                  <c:v>-1.3728857417016904E-5</c:v>
                </c:pt>
                <c:pt idx="142">
                  <c:v>-8.4903594766982948E-6</c:v>
                </c:pt>
                <c:pt idx="143">
                  <c:v>1.2332531412306835E-5</c:v>
                </c:pt>
                <c:pt idx="144">
                  <c:v>-1.6396901343918024E-5</c:v>
                </c:pt>
                <c:pt idx="145">
                  <c:v>1.8371913744985591E-5</c:v>
                </c:pt>
                <c:pt idx="146">
                  <c:v>4.2777473741040239E-7</c:v>
                </c:pt>
                <c:pt idx="147">
                  <c:v>2.7123975756770946E-5</c:v>
                </c:pt>
                <c:pt idx="148">
                  <c:v>1.6012524831632291E-5</c:v>
                </c:pt>
                <c:pt idx="149">
                  <c:v>-1.7444839133018419E-5</c:v>
                </c:pt>
                <c:pt idx="150">
                  <c:v>1.5559835876421957E-5</c:v>
                </c:pt>
                <c:pt idx="151">
                  <c:v>-1.1756422257591659E-5</c:v>
                </c:pt>
                <c:pt idx="152">
                  <c:v>-9.0496822671148891E-6</c:v>
                </c:pt>
                <c:pt idx="153">
                  <c:v>2.4652434493344089E-5</c:v>
                </c:pt>
                <c:pt idx="154">
                  <c:v>-6.9734454865022499E-6</c:v>
                </c:pt>
                <c:pt idx="155">
                  <c:v>-1.4042017057458445E-5</c:v>
                </c:pt>
                <c:pt idx="156">
                  <c:v>-2.4353849424785246E-5</c:v>
                </c:pt>
                <c:pt idx="157">
                  <c:v>2.0746597467313777E-5</c:v>
                </c:pt>
                <c:pt idx="158">
                  <c:v>1.74749928907314E-5</c:v>
                </c:pt>
                <c:pt idx="159">
                  <c:v>-3.1245763982612473E-5</c:v>
                </c:pt>
                <c:pt idx="160">
                  <c:v>3.5157858103929129E-5</c:v>
                </c:pt>
                <c:pt idx="161">
                  <c:v>3.0681722917647036E-5</c:v>
                </c:pt>
                <c:pt idx="162">
                  <c:v>-2.1394501502625118E-5</c:v>
                </c:pt>
                <c:pt idx="163">
                  <c:v>-2.6539524970004003E-5</c:v>
                </c:pt>
                <c:pt idx="164">
                  <c:v>-1.303562364551869E-5</c:v>
                </c:pt>
                <c:pt idx="165">
                  <c:v>-3.7626062397988491E-6</c:v>
                </c:pt>
                <c:pt idx="166">
                  <c:v>1.3533345050387169E-5</c:v>
                </c:pt>
                <c:pt idx="167">
                  <c:v>-4.1929942961038691E-6</c:v>
                </c:pt>
                <c:pt idx="168">
                  <c:v>2.209519311424657E-5</c:v>
                </c:pt>
                <c:pt idx="169">
                  <c:v>-3.5902884101823851E-5</c:v>
                </c:pt>
                <c:pt idx="170">
                  <c:v>1.5119016233189342E-5</c:v>
                </c:pt>
                <c:pt idx="171">
                  <c:v>-2.289927908194489E-5</c:v>
                </c:pt>
                <c:pt idx="172">
                  <c:v>1.5913025351643739E-5</c:v>
                </c:pt>
                <c:pt idx="173">
                  <c:v>-2.1583702339067479E-5</c:v>
                </c:pt>
                <c:pt idx="174">
                  <c:v>2.6809227224866561E-6</c:v>
                </c:pt>
                <c:pt idx="175">
                  <c:v>-2.593046926402387E-5</c:v>
                </c:pt>
                <c:pt idx="176">
                  <c:v>-2.4482314236129454E-5</c:v>
                </c:pt>
                <c:pt idx="177">
                  <c:v>-5.4863477063626931E-6</c:v>
                </c:pt>
                <c:pt idx="178">
                  <c:v>3.5347018265907693E-5</c:v>
                </c:pt>
                <c:pt idx="179">
                  <c:v>2.9617347107269154E-5</c:v>
                </c:pt>
                <c:pt idx="180">
                  <c:v>-3.379487897681166E-5</c:v>
                </c:pt>
                <c:pt idx="181">
                  <c:v>2.8271065365848003E-5</c:v>
                </c:pt>
                <c:pt idx="182">
                  <c:v>9.0572850428571883E-6</c:v>
                </c:pt>
                <c:pt idx="183">
                  <c:v>-3.2191889685395658E-5</c:v>
                </c:pt>
                <c:pt idx="184">
                  <c:v>3.6987903396790145E-5</c:v>
                </c:pt>
                <c:pt idx="185">
                  <c:v>5.1701190262321006E-6</c:v>
                </c:pt>
                <c:pt idx="186">
                  <c:v>3.0205984940634423E-5</c:v>
                </c:pt>
                <c:pt idx="187">
                  <c:v>-8.506483317627378E-6</c:v>
                </c:pt>
                <c:pt idx="188">
                  <c:v>-2.1993335045489282E-5</c:v>
                </c:pt>
                <c:pt idx="189">
                  <c:v>-1.8882559000288346E-5</c:v>
                </c:pt>
                <c:pt idx="190">
                  <c:v>3.0220636310307469E-5</c:v>
                </c:pt>
                <c:pt idx="191">
                  <c:v>-1.946828718346616E-6</c:v>
                </c:pt>
                <c:pt idx="192">
                  <c:v>-2.4275194392520127E-5</c:v>
                </c:pt>
                <c:pt idx="193">
                  <c:v>3.5455327473954412E-6</c:v>
                </c:pt>
                <c:pt idx="194">
                  <c:v>1.8424182758991492E-5</c:v>
                </c:pt>
                <c:pt idx="195">
                  <c:v>-2.0824433039079437E-6</c:v>
                </c:pt>
                <c:pt idx="196">
                  <c:v>-8.0427646493852478E-6</c:v>
                </c:pt>
                <c:pt idx="197">
                  <c:v>1.2605447788915924E-5</c:v>
                </c:pt>
                <c:pt idx="198">
                  <c:v>-3.4579394511569106E-5</c:v>
                </c:pt>
                <c:pt idx="199">
                  <c:v>-2.110631557639131E-5</c:v>
                </c:pt>
                <c:pt idx="200">
                  <c:v>-1.7071000344870413E-5</c:v>
                </c:pt>
                <c:pt idx="201">
                  <c:v>-1.0797625597525062E-5</c:v>
                </c:pt>
                <c:pt idx="202">
                  <c:v>-2.1302969630987434E-5</c:v>
                </c:pt>
                <c:pt idx="203">
                  <c:v>9.8959947516519264E-6</c:v>
                </c:pt>
                <c:pt idx="204">
                  <c:v>1.4363262998751125E-5</c:v>
                </c:pt>
                <c:pt idx="205">
                  <c:v>-3.2282594350174776E-5</c:v>
                </c:pt>
                <c:pt idx="206">
                  <c:v>3.5580412304447862E-5</c:v>
                </c:pt>
                <c:pt idx="207">
                  <c:v>2.0789549193267476E-6</c:v>
                </c:pt>
                <c:pt idx="208">
                  <c:v>3.7185098058278854E-5</c:v>
                </c:pt>
                <c:pt idx="209">
                  <c:v>-2.1027804761541979E-5</c:v>
                </c:pt>
                <c:pt idx="210">
                  <c:v>3.5552896541668488E-5</c:v>
                </c:pt>
                <c:pt idx="211">
                  <c:v>6.7147533988620722E-6</c:v>
                </c:pt>
                <c:pt idx="212">
                  <c:v>-2.9786684200505675E-5</c:v>
                </c:pt>
                <c:pt idx="213">
                  <c:v>6.8175330891762087E-7</c:v>
                </c:pt>
                <c:pt idx="214">
                  <c:v>6.4644699295790531E-6</c:v>
                </c:pt>
                <c:pt idx="215">
                  <c:v>-1.5158636039847018E-5</c:v>
                </c:pt>
                <c:pt idx="216">
                  <c:v>-1.220528569889634E-5</c:v>
                </c:pt>
                <c:pt idx="217">
                  <c:v>1.3841549638460293E-5</c:v>
                </c:pt>
                <c:pt idx="218">
                  <c:v>1.0523450913790811E-5</c:v>
                </c:pt>
                <c:pt idx="219">
                  <c:v>-2.2746616701319056E-7</c:v>
                </c:pt>
                <c:pt idx="220">
                  <c:v>1.2226752320820822E-5</c:v>
                </c:pt>
                <c:pt idx="221">
                  <c:v>-2.6714651356507524E-5</c:v>
                </c:pt>
                <c:pt idx="222">
                  <c:v>-2.938693006004911E-5</c:v>
                </c:pt>
                <c:pt idx="223">
                  <c:v>1.3080668975096188E-5</c:v>
                </c:pt>
                <c:pt idx="224">
                  <c:v>1.1669844959039111E-5</c:v>
                </c:pt>
                <c:pt idx="225">
                  <c:v>-3.168766410965862E-5</c:v>
                </c:pt>
                <c:pt idx="226">
                  <c:v>1.4439358794637869E-5</c:v>
                </c:pt>
                <c:pt idx="227">
                  <c:v>-2.7918645319369162E-5</c:v>
                </c:pt>
                <c:pt idx="228">
                  <c:v>2.057908589758739E-5</c:v>
                </c:pt>
                <c:pt idx="229">
                  <c:v>-2.8973541158827665E-5</c:v>
                </c:pt>
                <c:pt idx="230">
                  <c:v>3.2191202614662018E-7</c:v>
                </c:pt>
                <c:pt idx="231">
                  <c:v>-1.7499374217466723E-5</c:v>
                </c:pt>
                <c:pt idx="232">
                  <c:v>-3.2974015476638918E-5</c:v>
                </c:pt>
                <c:pt idx="233">
                  <c:v>1.4030118370866873E-5</c:v>
                </c:pt>
                <c:pt idx="234">
                  <c:v>1.4526312494878013E-5</c:v>
                </c:pt>
                <c:pt idx="235">
                  <c:v>2.735428889844016E-6</c:v>
                </c:pt>
                <c:pt idx="236">
                  <c:v>-3.3546686649565949E-5</c:v>
                </c:pt>
                <c:pt idx="237">
                  <c:v>3.4513042611150624E-5</c:v>
                </c:pt>
                <c:pt idx="238">
                  <c:v>8.330273244983033E-6</c:v>
                </c:pt>
                <c:pt idx="239">
                  <c:v>1.2838806402015734E-5</c:v>
                </c:pt>
                <c:pt idx="240">
                  <c:v>1.2273523041672618E-5</c:v>
                </c:pt>
                <c:pt idx="241">
                  <c:v>2.485800576179642E-5</c:v>
                </c:pt>
                <c:pt idx="242">
                  <c:v>-3.2743215698682882E-5</c:v>
                </c:pt>
                <c:pt idx="243">
                  <c:v>2.0570657281115956E-5</c:v>
                </c:pt>
                <c:pt idx="244">
                  <c:v>-7.4228856047353631E-6</c:v>
                </c:pt>
                <c:pt idx="245">
                  <c:v>-3.3308134636644837E-5</c:v>
                </c:pt>
                <c:pt idx="246">
                  <c:v>3.1777292706536286E-5</c:v>
                </c:pt>
                <c:pt idx="247">
                  <c:v>-2.7339173320095611E-5</c:v>
                </c:pt>
                <c:pt idx="248">
                  <c:v>-2.469930491144634E-5</c:v>
                </c:pt>
                <c:pt idx="249">
                  <c:v>-1.5969843853436139E-5</c:v>
                </c:pt>
                <c:pt idx="250">
                  <c:v>-3.2064426678246605E-6</c:v>
                </c:pt>
                <c:pt idx="251">
                  <c:v>-3.2772349170206994E-5</c:v>
                </c:pt>
                <c:pt idx="252">
                  <c:v>6.5562742828095821E-6</c:v>
                </c:pt>
              </c:numCache>
            </c:numRef>
          </c:val>
          <c:smooth val="0"/>
          <c:extLst>
            <c:ext xmlns:c16="http://schemas.microsoft.com/office/drawing/2014/chart" uri="{C3380CC4-5D6E-409C-BE32-E72D297353CC}">
              <c16:uniqueId val="{00000001-7452-404D-8DF3-066A3307EBC9}"/>
            </c:ext>
          </c:extLst>
        </c:ser>
        <c:dLbls>
          <c:showLegendKey val="0"/>
          <c:showVal val="0"/>
          <c:showCatName val="0"/>
          <c:showSerName val="0"/>
          <c:showPercent val="0"/>
          <c:showBubbleSize val="0"/>
        </c:dLbls>
        <c:smooth val="0"/>
        <c:axId val="1776439007"/>
        <c:axId val="1685395855"/>
      </c:lineChart>
      <c:dateAx>
        <c:axId val="1776439007"/>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85395855"/>
        <c:crosses val="autoZero"/>
        <c:auto val="1"/>
        <c:lblOffset val="100"/>
        <c:baseTimeUnit val="months"/>
      </c:dateAx>
      <c:valAx>
        <c:axId val="1685395855"/>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7643900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 GDP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'Quarterly - GDP'!$B$2</c:f>
              <c:strCache>
                <c:ptCount val="1"/>
                <c:pt idx="0">
                  <c:v>BR GDP</c:v>
                </c:pt>
              </c:strCache>
            </c:strRef>
          </c:tx>
          <c:spPr>
            <a:ln w="28575" cap="rnd">
              <a:solidFill>
                <a:schemeClr val="accent1"/>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GDP'!$B$3:$B$105</c:f>
              <c:numCache>
                <c:formatCode>General</c:formatCode>
                <c:ptCount val="103"/>
                <c:pt idx="0" formatCode="0.0">
                  <c:v>96.8</c:v>
                </c:pt>
                <c:pt idx="1">
                  <c:v>100.1</c:v>
                </c:pt>
                <c:pt idx="2">
                  <c:v>107.6</c:v>
                </c:pt>
                <c:pt idx="3">
                  <c:v>104.3</c:v>
                </c:pt>
                <c:pt idx="4">
                  <c:v>100.1</c:v>
                </c:pt>
                <c:pt idx="5">
                  <c:v>104.9</c:v>
                </c:pt>
                <c:pt idx="6">
                  <c:v>109.5</c:v>
                </c:pt>
                <c:pt idx="7">
                  <c:v>108.2</c:v>
                </c:pt>
                <c:pt idx="8">
                  <c:v>101.1</c:v>
                </c:pt>
                <c:pt idx="9">
                  <c:v>106.5</c:v>
                </c:pt>
                <c:pt idx="10">
                  <c:v>109.9</c:v>
                </c:pt>
                <c:pt idx="11">
                  <c:v>106.7</c:v>
                </c:pt>
                <c:pt idx="12">
                  <c:v>101.9</c:v>
                </c:pt>
                <c:pt idx="13">
                  <c:v>106</c:v>
                </c:pt>
                <c:pt idx="14">
                  <c:v>109.2</c:v>
                </c:pt>
                <c:pt idx="15">
                  <c:v>109</c:v>
                </c:pt>
                <c:pt idx="16">
                  <c:v>106.4</c:v>
                </c:pt>
                <c:pt idx="17">
                  <c:v>110.3</c:v>
                </c:pt>
                <c:pt idx="18">
                  <c:v>114.2</c:v>
                </c:pt>
                <c:pt idx="19">
                  <c:v>114</c:v>
                </c:pt>
                <c:pt idx="20">
                  <c:v>110.1</c:v>
                </c:pt>
                <c:pt idx="21">
                  <c:v>112.8</c:v>
                </c:pt>
                <c:pt idx="22">
                  <c:v>114.7</c:v>
                </c:pt>
                <c:pt idx="23">
                  <c:v>113.4</c:v>
                </c:pt>
                <c:pt idx="24">
                  <c:v>110.6</c:v>
                </c:pt>
                <c:pt idx="25">
                  <c:v>115.4</c:v>
                </c:pt>
                <c:pt idx="26">
                  <c:v>119.5</c:v>
                </c:pt>
                <c:pt idx="27">
                  <c:v>119.2</c:v>
                </c:pt>
                <c:pt idx="28">
                  <c:v>113.6</c:v>
                </c:pt>
                <c:pt idx="29">
                  <c:v>116.3</c:v>
                </c:pt>
                <c:pt idx="30">
                  <c:v>120.2</c:v>
                </c:pt>
                <c:pt idx="31">
                  <c:v>119.9</c:v>
                </c:pt>
                <c:pt idx="32">
                  <c:v>118</c:v>
                </c:pt>
                <c:pt idx="33">
                  <c:v>123.7</c:v>
                </c:pt>
                <c:pt idx="34">
                  <c:v>128.1</c:v>
                </c:pt>
                <c:pt idx="35">
                  <c:v>127.4</c:v>
                </c:pt>
                <c:pt idx="36">
                  <c:v>122.9</c:v>
                </c:pt>
                <c:pt idx="37">
                  <c:v>129.19999999999999</c:v>
                </c:pt>
                <c:pt idx="38">
                  <c:v>130.80000000000001</c:v>
                </c:pt>
                <c:pt idx="39">
                  <c:v>130.1</c:v>
                </c:pt>
                <c:pt idx="40">
                  <c:v>128.19999999999999</c:v>
                </c:pt>
                <c:pt idx="41">
                  <c:v>132.1</c:v>
                </c:pt>
                <c:pt idx="42">
                  <c:v>136.69999999999999</c:v>
                </c:pt>
                <c:pt idx="43">
                  <c:v>136.4</c:v>
                </c:pt>
                <c:pt idx="44">
                  <c:v>134.80000000000001</c:v>
                </c:pt>
                <c:pt idx="45">
                  <c:v>140.80000000000001</c:v>
                </c:pt>
                <c:pt idx="46">
                  <c:v>144.80000000000001</c:v>
                </c:pt>
                <c:pt idx="47">
                  <c:v>145.4</c:v>
                </c:pt>
                <c:pt idx="48">
                  <c:v>143.1</c:v>
                </c:pt>
                <c:pt idx="49">
                  <c:v>149.69999999999999</c:v>
                </c:pt>
                <c:pt idx="50">
                  <c:v>154.9</c:v>
                </c:pt>
                <c:pt idx="51">
                  <c:v>146.9</c:v>
                </c:pt>
                <c:pt idx="52">
                  <c:v>139.69999999999999</c:v>
                </c:pt>
                <c:pt idx="53">
                  <c:v>146.4</c:v>
                </c:pt>
                <c:pt idx="54">
                  <c:v>153.1</c:v>
                </c:pt>
                <c:pt idx="55">
                  <c:v>154.69999999999999</c:v>
                </c:pt>
                <c:pt idx="56">
                  <c:v>152.5</c:v>
                </c:pt>
                <c:pt idx="57">
                  <c:v>158.9</c:v>
                </c:pt>
                <c:pt idx="58">
                  <c:v>163.6</c:v>
                </c:pt>
                <c:pt idx="59">
                  <c:v>163.5</c:v>
                </c:pt>
                <c:pt idx="60">
                  <c:v>160.5</c:v>
                </c:pt>
                <c:pt idx="61">
                  <c:v>166.3</c:v>
                </c:pt>
                <c:pt idx="62">
                  <c:v>169.4</c:v>
                </c:pt>
                <c:pt idx="63">
                  <c:v>167.7</c:v>
                </c:pt>
                <c:pt idx="64">
                  <c:v>163.19999999999999</c:v>
                </c:pt>
                <c:pt idx="65">
                  <c:v>168</c:v>
                </c:pt>
                <c:pt idx="66">
                  <c:v>173.6</c:v>
                </c:pt>
                <c:pt idx="67">
                  <c:v>171.9</c:v>
                </c:pt>
                <c:pt idx="68">
                  <c:v>167.6</c:v>
                </c:pt>
                <c:pt idx="69">
                  <c:v>174.7</c:v>
                </c:pt>
                <c:pt idx="70">
                  <c:v>178.4</c:v>
                </c:pt>
                <c:pt idx="71">
                  <c:v>176.3</c:v>
                </c:pt>
                <c:pt idx="72">
                  <c:v>173.4</c:v>
                </c:pt>
                <c:pt idx="73">
                  <c:v>174</c:v>
                </c:pt>
                <c:pt idx="74">
                  <c:v>177.3</c:v>
                </c:pt>
                <c:pt idx="75">
                  <c:v>175.9</c:v>
                </c:pt>
                <c:pt idx="76">
                  <c:v>170.6</c:v>
                </c:pt>
                <c:pt idx="77">
                  <c:v>169.2</c:v>
                </c:pt>
                <c:pt idx="78">
                  <c:v>169.7</c:v>
                </c:pt>
                <c:pt idx="79">
                  <c:v>166.2</c:v>
                </c:pt>
                <c:pt idx="80">
                  <c:v>161.9</c:v>
                </c:pt>
                <c:pt idx="81">
                  <c:v>163.80000000000001</c:v>
                </c:pt>
                <c:pt idx="82">
                  <c:v>165.6</c:v>
                </c:pt>
                <c:pt idx="83">
                  <c:v>162.4</c:v>
                </c:pt>
                <c:pt idx="84">
                  <c:v>162.30000000000001</c:v>
                </c:pt>
                <c:pt idx="85">
                  <c:v>165.1</c:v>
                </c:pt>
                <c:pt idx="86">
                  <c:v>168.3</c:v>
                </c:pt>
                <c:pt idx="87">
                  <c:v>166.6</c:v>
                </c:pt>
                <c:pt idx="88">
                  <c:v>165.4</c:v>
                </c:pt>
                <c:pt idx="89">
                  <c:v>167.7</c:v>
                </c:pt>
                <c:pt idx="90">
                  <c:v>171.7</c:v>
                </c:pt>
                <c:pt idx="91">
                  <c:v>169.2</c:v>
                </c:pt>
                <c:pt idx="92">
                  <c:v>167.1</c:v>
                </c:pt>
                <c:pt idx="93">
                  <c:v>169.8</c:v>
                </c:pt>
                <c:pt idx="94">
                  <c:v>173.6</c:v>
                </c:pt>
                <c:pt idx="95">
                  <c:v>171.7</c:v>
                </c:pt>
                <c:pt idx="96">
                  <c:v>166.9</c:v>
                </c:pt>
                <c:pt idx="97">
                  <c:v>151.6</c:v>
                </c:pt>
                <c:pt idx="98">
                  <c:v>167.2</c:v>
                </c:pt>
                <c:pt idx="99">
                  <c:v>170.1</c:v>
                </c:pt>
                <c:pt idx="100">
                  <c:v>169</c:v>
                </c:pt>
                <c:pt idx="101">
                  <c:v>170.3</c:v>
                </c:pt>
                <c:pt idx="102">
                  <c:v>173.9</c:v>
                </c:pt>
              </c:numCache>
            </c:numRef>
          </c:val>
          <c:smooth val="0"/>
          <c:extLst>
            <c:ext xmlns:c16="http://schemas.microsoft.com/office/drawing/2014/chart" uri="{C3380CC4-5D6E-409C-BE32-E72D297353CC}">
              <c16:uniqueId val="{00000000-7BAC-4058-9726-6758511A0A04}"/>
            </c:ext>
          </c:extLst>
        </c:ser>
        <c:ser>
          <c:idx val="1"/>
          <c:order val="1"/>
          <c:tx>
            <c:strRef>
              <c:f>'Quarterly - GDP'!$C$2</c:f>
              <c:strCache>
                <c:ptCount val="1"/>
                <c:pt idx="0">
                  <c:v>Official SA</c:v>
                </c:pt>
              </c:strCache>
            </c:strRef>
          </c:tx>
          <c:spPr>
            <a:ln w="28575" cap="rnd">
              <a:solidFill>
                <a:schemeClr val="accent2"/>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GDP'!$C$3:$C$105</c:f>
              <c:numCache>
                <c:formatCode>0.0</c:formatCode>
                <c:ptCount val="103"/>
                <c:pt idx="0">
                  <c:v>99.5</c:v>
                </c:pt>
                <c:pt idx="1">
                  <c:v>100.4</c:v>
                </c:pt>
                <c:pt idx="2" formatCode="General">
                  <c:v>104.4</c:v>
                </c:pt>
                <c:pt idx="3" formatCode="General">
                  <c:v>103.3</c:v>
                </c:pt>
                <c:pt idx="4" formatCode="General">
                  <c:v>104.3</c:v>
                </c:pt>
                <c:pt idx="5" formatCode="General">
                  <c:v>105</c:v>
                </c:pt>
                <c:pt idx="6" formatCode="General">
                  <c:v>106.3</c:v>
                </c:pt>
                <c:pt idx="7" formatCode="General">
                  <c:v>107.1</c:v>
                </c:pt>
                <c:pt idx="8" formatCode="General">
                  <c:v>105.1</c:v>
                </c:pt>
                <c:pt idx="9" formatCode="General">
                  <c:v>106.8</c:v>
                </c:pt>
                <c:pt idx="10" formatCode="General">
                  <c:v>106.9</c:v>
                </c:pt>
                <c:pt idx="11" formatCode="General">
                  <c:v>105.6</c:v>
                </c:pt>
                <c:pt idx="12" formatCode="General">
                  <c:v>105.9</c:v>
                </c:pt>
                <c:pt idx="13" formatCode="General">
                  <c:v>106.2</c:v>
                </c:pt>
                <c:pt idx="14" formatCode="General">
                  <c:v>106.4</c:v>
                </c:pt>
                <c:pt idx="15" formatCode="General">
                  <c:v>107.8</c:v>
                </c:pt>
                <c:pt idx="16" formatCode="General">
                  <c:v>109</c:v>
                </c:pt>
                <c:pt idx="17" formatCode="General">
                  <c:v>110.5</c:v>
                </c:pt>
                <c:pt idx="18" formatCode="General">
                  <c:v>111.8</c:v>
                </c:pt>
                <c:pt idx="19" formatCode="General">
                  <c:v>113.2</c:v>
                </c:pt>
                <c:pt idx="20" formatCode="General">
                  <c:v>113.6</c:v>
                </c:pt>
                <c:pt idx="21" formatCode="General">
                  <c:v>113.1</c:v>
                </c:pt>
                <c:pt idx="22" formatCode="General">
                  <c:v>112.5</c:v>
                </c:pt>
                <c:pt idx="23" formatCode="General">
                  <c:v>112.2</c:v>
                </c:pt>
                <c:pt idx="24" formatCode="General">
                  <c:v>114.7</c:v>
                </c:pt>
                <c:pt idx="25" formatCode="General">
                  <c:v>115.4</c:v>
                </c:pt>
                <c:pt idx="26" formatCode="General">
                  <c:v>116.8</c:v>
                </c:pt>
                <c:pt idx="27" formatCode="General">
                  <c:v>118</c:v>
                </c:pt>
                <c:pt idx="28" formatCode="General">
                  <c:v>117.5</c:v>
                </c:pt>
                <c:pt idx="29" formatCode="General">
                  <c:v>116.5</c:v>
                </c:pt>
                <c:pt idx="30" formatCode="General">
                  <c:v>117.6</c:v>
                </c:pt>
                <c:pt idx="31" formatCode="General">
                  <c:v>118.8</c:v>
                </c:pt>
                <c:pt idx="32" formatCode="General">
                  <c:v>120.5</c:v>
                </c:pt>
                <c:pt idx="33" formatCode="General">
                  <c:v>123.8</c:v>
                </c:pt>
                <c:pt idx="34" formatCode="General">
                  <c:v>125.3</c:v>
                </c:pt>
                <c:pt idx="35" formatCode="General">
                  <c:v>126.3</c:v>
                </c:pt>
                <c:pt idx="36" formatCode="General">
                  <c:v>127.2</c:v>
                </c:pt>
                <c:pt idx="37" formatCode="General">
                  <c:v>129</c:v>
                </c:pt>
                <c:pt idx="38" formatCode="General">
                  <c:v>128</c:v>
                </c:pt>
                <c:pt idx="39" formatCode="General">
                  <c:v>129.6</c:v>
                </c:pt>
                <c:pt idx="40" formatCode="General">
                  <c:v>131.80000000000001</c:v>
                </c:pt>
                <c:pt idx="41" formatCode="General">
                  <c:v>132.1</c:v>
                </c:pt>
                <c:pt idx="42" formatCode="General">
                  <c:v>134.30000000000001</c:v>
                </c:pt>
                <c:pt idx="43" formatCode="General">
                  <c:v>135.9</c:v>
                </c:pt>
                <c:pt idx="44" formatCode="General">
                  <c:v>138.6</c:v>
                </c:pt>
                <c:pt idx="45" formatCode="General">
                  <c:v>140.80000000000001</c:v>
                </c:pt>
                <c:pt idx="46" formatCode="General">
                  <c:v>142.19999999999999</c:v>
                </c:pt>
                <c:pt idx="47" formatCode="General">
                  <c:v>144.4</c:v>
                </c:pt>
                <c:pt idx="48" formatCode="General">
                  <c:v>146.1</c:v>
                </c:pt>
                <c:pt idx="49" formatCode="General">
                  <c:v>149.4</c:v>
                </c:pt>
                <c:pt idx="50" formatCode="General">
                  <c:v>151.6</c:v>
                </c:pt>
                <c:pt idx="51" formatCode="General">
                  <c:v>145.9</c:v>
                </c:pt>
                <c:pt idx="52" formatCode="General">
                  <c:v>143.9</c:v>
                </c:pt>
                <c:pt idx="53" formatCode="General">
                  <c:v>146.5</c:v>
                </c:pt>
                <c:pt idx="54" formatCode="General">
                  <c:v>149.9</c:v>
                </c:pt>
                <c:pt idx="55" formatCode="General">
                  <c:v>153.69999999999999</c:v>
                </c:pt>
                <c:pt idx="56" formatCode="General">
                  <c:v>157.19999999999999</c:v>
                </c:pt>
                <c:pt idx="57" formatCode="General">
                  <c:v>158.69999999999999</c:v>
                </c:pt>
                <c:pt idx="58" formatCode="General">
                  <c:v>160.4</c:v>
                </c:pt>
                <c:pt idx="59" formatCode="General">
                  <c:v>162.5</c:v>
                </c:pt>
                <c:pt idx="60" formatCode="General">
                  <c:v>164.9</c:v>
                </c:pt>
                <c:pt idx="61" formatCode="General">
                  <c:v>166.5</c:v>
                </c:pt>
                <c:pt idx="62" formatCode="General">
                  <c:v>166.1</c:v>
                </c:pt>
                <c:pt idx="63" formatCode="General">
                  <c:v>167.5</c:v>
                </c:pt>
                <c:pt idx="64" formatCode="General">
                  <c:v>165.3</c:v>
                </c:pt>
                <c:pt idx="65" formatCode="General">
                  <c:v>168.2</c:v>
                </c:pt>
                <c:pt idx="66" formatCode="General">
                  <c:v>171.1</c:v>
                </c:pt>
                <c:pt idx="67" formatCode="General">
                  <c:v>171.1</c:v>
                </c:pt>
                <c:pt idx="68" formatCode="General">
                  <c:v>171.8</c:v>
                </c:pt>
                <c:pt idx="69" formatCode="General">
                  <c:v>174.7</c:v>
                </c:pt>
                <c:pt idx="70" formatCode="General">
                  <c:v>175.3</c:v>
                </c:pt>
                <c:pt idx="71" formatCode="General">
                  <c:v>175.5</c:v>
                </c:pt>
                <c:pt idx="72" formatCode="General">
                  <c:v>177.1</c:v>
                </c:pt>
                <c:pt idx="73" formatCode="General">
                  <c:v>174.4</c:v>
                </c:pt>
                <c:pt idx="74" formatCode="General">
                  <c:v>174.4</c:v>
                </c:pt>
                <c:pt idx="75" formatCode="General">
                  <c:v>175.2</c:v>
                </c:pt>
                <c:pt idx="76" formatCode="General">
                  <c:v>174.1</c:v>
                </c:pt>
                <c:pt idx="77" formatCode="General">
                  <c:v>169.5</c:v>
                </c:pt>
                <c:pt idx="78" formatCode="General">
                  <c:v>167</c:v>
                </c:pt>
                <c:pt idx="79" formatCode="General">
                  <c:v>165.7</c:v>
                </c:pt>
                <c:pt idx="80" formatCode="General">
                  <c:v>163</c:v>
                </c:pt>
                <c:pt idx="81" formatCode="General">
                  <c:v>164</c:v>
                </c:pt>
                <c:pt idx="82" formatCode="General">
                  <c:v>162.9</c:v>
                </c:pt>
                <c:pt idx="83" formatCode="General">
                  <c:v>162.6</c:v>
                </c:pt>
                <c:pt idx="84" formatCode="General">
                  <c:v>164.4</c:v>
                </c:pt>
                <c:pt idx="85" formatCode="General">
                  <c:v>165.7</c:v>
                </c:pt>
                <c:pt idx="86" formatCode="General">
                  <c:v>166.2</c:v>
                </c:pt>
                <c:pt idx="87" formatCode="General">
                  <c:v>166.9</c:v>
                </c:pt>
                <c:pt idx="88" formatCode="General">
                  <c:v>167.8</c:v>
                </c:pt>
                <c:pt idx="89" formatCode="General">
                  <c:v>168.1</c:v>
                </c:pt>
                <c:pt idx="90" formatCode="General">
                  <c:v>169.5</c:v>
                </c:pt>
                <c:pt idx="91" formatCode="General">
                  <c:v>168.9</c:v>
                </c:pt>
                <c:pt idx="92" formatCode="General">
                  <c:v>169.8</c:v>
                </c:pt>
                <c:pt idx="93" formatCode="General">
                  <c:v>170.7</c:v>
                </c:pt>
                <c:pt idx="94" formatCode="General">
                  <c:v>170.7</c:v>
                </c:pt>
                <c:pt idx="95" formatCode="General">
                  <c:v>171.3</c:v>
                </c:pt>
                <c:pt idx="96" formatCode="General">
                  <c:v>167.4</c:v>
                </c:pt>
                <c:pt idx="97" formatCode="General">
                  <c:v>152.6</c:v>
                </c:pt>
                <c:pt idx="98" formatCode="General">
                  <c:v>164.4</c:v>
                </c:pt>
                <c:pt idx="99" formatCode="General">
                  <c:v>169.5</c:v>
                </c:pt>
                <c:pt idx="100" formatCode="General">
                  <c:v>171.8</c:v>
                </c:pt>
                <c:pt idx="101" formatCode="General">
                  <c:v>171.2</c:v>
                </c:pt>
                <c:pt idx="102" formatCode="General">
                  <c:v>171.1</c:v>
                </c:pt>
              </c:numCache>
            </c:numRef>
          </c:val>
          <c:smooth val="0"/>
          <c:extLst>
            <c:ext xmlns:c16="http://schemas.microsoft.com/office/drawing/2014/chart" uri="{C3380CC4-5D6E-409C-BE32-E72D297353CC}">
              <c16:uniqueId val="{00000002-7BAC-4058-9726-6758511A0A04}"/>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 GDP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'Quarterly - GDP'!$B$2</c:f>
              <c:strCache>
                <c:ptCount val="1"/>
                <c:pt idx="0">
                  <c:v>BR GDP</c:v>
                </c:pt>
              </c:strCache>
            </c:strRef>
          </c:tx>
          <c:spPr>
            <a:ln w="28575" cap="rnd">
              <a:solidFill>
                <a:schemeClr val="accent1"/>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GDP'!$B$3:$B$105</c:f>
              <c:numCache>
                <c:formatCode>General</c:formatCode>
                <c:ptCount val="103"/>
                <c:pt idx="0" formatCode="0.0">
                  <c:v>96.8</c:v>
                </c:pt>
                <c:pt idx="1">
                  <c:v>100.1</c:v>
                </c:pt>
                <c:pt idx="2">
                  <c:v>107.6</c:v>
                </c:pt>
                <c:pt idx="3">
                  <c:v>104.3</c:v>
                </c:pt>
                <c:pt idx="4">
                  <c:v>100.1</c:v>
                </c:pt>
                <c:pt idx="5">
                  <c:v>104.9</c:v>
                </c:pt>
                <c:pt idx="6">
                  <c:v>109.5</c:v>
                </c:pt>
                <c:pt idx="7">
                  <c:v>108.2</c:v>
                </c:pt>
                <c:pt idx="8">
                  <c:v>101.1</c:v>
                </c:pt>
                <c:pt idx="9">
                  <c:v>106.5</c:v>
                </c:pt>
                <c:pt idx="10">
                  <c:v>109.9</c:v>
                </c:pt>
                <c:pt idx="11">
                  <c:v>106.7</c:v>
                </c:pt>
                <c:pt idx="12">
                  <c:v>101.9</c:v>
                </c:pt>
                <c:pt idx="13">
                  <c:v>106</c:v>
                </c:pt>
                <c:pt idx="14">
                  <c:v>109.2</c:v>
                </c:pt>
                <c:pt idx="15">
                  <c:v>109</c:v>
                </c:pt>
                <c:pt idx="16">
                  <c:v>106.4</c:v>
                </c:pt>
                <c:pt idx="17">
                  <c:v>110.3</c:v>
                </c:pt>
                <c:pt idx="18">
                  <c:v>114.2</c:v>
                </c:pt>
                <c:pt idx="19">
                  <c:v>114</c:v>
                </c:pt>
                <c:pt idx="20">
                  <c:v>110.1</c:v>
                </c:pt>
                <c:pt idx="21">
                  <c:v>112.8</c:v>
                </c:pt>
                <c:pt idx="22">
                  <c:v>114.7</c:v>
                </c:pt>
                <c:pt idx="23">
                  <c:v>113.4</c:v>
                </c:pt>
                <c:pt idx="24">
                  <c:v>110.6</c:v>
                </c:pt>
                <c:pt idx="25">
                  <c:v>115.4</c:v>
                </c:pt>
                <c:pt idx="26">
                  <c:v>119.5</c:v>
                </c:pt>
                <c:pt idx="27">
                  <c:v>119.2</c:v>
                </c:pt>
                <c:pt idx="28">
                  <c:v>113.6</c:v>
                </c:pt>
                <c:pt idx="29">
                  <c:v>116.3</c:v>
                </c:pt>
                <c:pt idx="30">
                  <c:v>120.2</c:v>
                </c:pt>
                <c:pt idx="31">
                  <c:v>119.9</c:v>
                </c:pt>
                <c:pt idx="32">
                  <c:v>118</c:v>
                </c:pt>
                <c:pt idx="33">
                  <c:v>123.7</c:v>
                </c:pt>
                <c:pt idx="34">
                  <c:v>128.1</c:v>
                </c:pt>
                <c:pt idx="35">
                  <c:v>127.4</c:v>
                </c:pt>
                <c:pt idx="36">
                  <c:v>122.9</c:v>
                </c:pt>
                <c:pt idx="37">
                  <c:v>129.19999999999999</c:v>
                </c:pt>
                <c:pt idx="38">
                  <c:v>130.80000000000001</c:v>
                </c:pt>
                <c:pt idx="39">
                  <c:v>130.1</c:v>
                </c:pt>
                <c:pt idx="40">
                  <c:v>128.19999999999999</c:v>
                </c:pt>
                <c:pt idx="41">
                  <c:v>132.1</c:v>
                </c:pt>
                <c:pt idx="42">
                  <c:v>136.69999999999999</c:v>
                </c:pt>
                <c:pt idx="43">
                  <c:v>136.4</c:v>
                </c:pt>
                <c:pt idx="44">
                  <c:v>134.80000000000001</c:v>
                </c:pt>
                <c:pt idx="45">
                  <c:v>140.80000000000001</c:v>
                </c:pt>
                <c:pt idx="46">
                  <c:v>144.80000000000001</c:v>
                </c:pt>
                <c:pt idx="47">
                  <c:v>145.4</c:v>
                </c:pt>
                <c:pt idx="48">
                  <c:v>143.1</c:v>
                </c:pt>
                <c:pt idx="49">
                  <c:v>149.69999999999999</c:v>
                </c:pt>
                <c:pt idx="50">
                  <c:v>154.9</c:v>
                </c:pt>
                <c:pt idx="51">
                  <c:v>146.9</c:v>
                </c:pt>
                <c:pt idx="52">
                  <c:v>139.69999999999999</c:v>
                </c:pt>
                <c:pt idx="53">
                  <c:v>146.4</c:v>
                </c:pt>
                <c:pt idx="54">
                  <c:v>153.1</c:v>
                </c:pt>
                <c:pt idx="55">
                  <c:v>154.69999999999999</c:v>
                </c:pt>
                <c:pt idx="56">
                  <c:v>152.5</c:v>
                </c:pt>
                <c:pt idx="57">
                  <c:v>158.9</c:v>
                </c:pt>
                <c:pt idx="58">
                  <c:v>163.6</c:v>
                </c:pt>
                <c:pt idx="59">
                  <c:v>163.5</c:v>
                </c:pt>
                <c:pt idx="60">
                  <c:v>160.5</c:v>
                </c:pt>
                <c:pt idx="61">
                  <c:v>166.3</c:v>
                </c:pt>
                <c:pt idx="62">
                  <c:v>169.4</c:v>
                </c:pt>
                <c:pt idx="63">
                  <c:v>167.7</c:v>
                </c:pt>
                <c:pt idx="64">
                  <c:v>163.19999999999999</c:v>
                </c:pt>
                <c:pt idx="65">
                  <c:v>168</c:v>
                </c:pt>
                <c:pt idx="66">
                  <c:v>173.6</c:v>
                </c:pt>
                <c:pt idx="67">
                  <c:v>171.9</c:v>
                </c:pt>
                <c:pt idx="68">
                  <c:v>167.6</c:v>
                </c:pt>
                <c:pt idx="69">
                  <c:v>174.7</c:v>
                </c:pt>
                <c:pt idx="70">
                  <c:v>178.4</c:v>
                </c:pt>
                <c:pt idx="71">
                  <c:v>176.3</c:v>
                </c:pt>
                <c:pt idx="72">
                  <c:v>173.4</c:v>
                </c:pt>
                <c:pt idx="73">
                  <c:v>174</c:v>
                </c:pt>
                <c:pt idx="74">
                  <c:v>177.3</c:v>
                </c:pt>
                <c:pt idx="75">
                  <c:v>175.9</c:v>
                </c:pt>
                <c:pt idx="76">
                  <c:v>170.6</c:v>
                </c:pt>
                <c:pt idx="77">
                  <c:v>169.2</c:v>
                </c:pt>
                <c:pt idx="78">
                  <c:v>169.7</c:v>
                </c:pt>
                <c:pt idx="79">
                  <c:v>166.2</c:v>
                </c:pt>
                <c:pt idx="80">
                  <c:v>161.9</c:v>
                </c:pt>
                <c:pt idx="81">
                  <c:v>163.80000000000001</c:v>
                </c:pt>
                <c:pt idx="82">
                  <c:v>165.6</c:v>
                </c:pt>
                <c:pt idx="83">
                  <c:v>162.4</c:v>
                </c:pt>
                <c:pt idx="84">
                  <c:v>162.30000000000001</c:v>
                </c:pt>
                <c:pt idx="85">
                  <c:v>165.1</c:v>
                </c:pt>
                <c:pt idx="86">
                  <c:v>168.3</c:v>
                </c:pt>
                <c:pt idx="87">
                  <c:v>166.6</c:v>
                </c:pt>
                <c:pt idx="88">
                  <c:v>165.4</c:v>
                </c:pt>
                <c:pt idx="89">
                  <c:v>167.7</c:v>
                </c:pt>
                <c:pt idx="90">
                  <c:v>171.7</c:v>
                </c:pt>
                <c:pt idx="91">
                  <c:v>169.2</c:v>
                </c:pt>
                <c:pt idx="92">
                  <c:v>167.1</c:v>
                </c:pt>
                <c:pt idx="93">
                  <c:v>169.8</c:v>
                </c:pt>
                <c:pt idx="94">
                  <c:v>173.6</c:v>
                </c:pt>
                <c:pt idx="95">
                  <c:v>171.7</c:v>
                </c:pt>
                <c:pt idx="96">
                  <c:v>166.9</c:v>
                </c:pt>
                <c:pt idx="97">
                  <c:v>151.6</c:v>
                </c:pt>
                <c:pt idx="98">
                  <c:v>167.2</c:v>
                </c:pt>
                <c:pt idx="99">
                  <c:v>170.1</c:v>
                </c:pt>
                <c:pt idx="100">
                  <c:v>169</c:v>
                </c:pt>
                <c:pt idx="101">
                  <c:v>170.3</c:v>
                </c:pt>
                <c:pt idx="102">
                  <c:v>173.9</c:v>
                </c:pt>
              </c:numCache>
            </c:numRef>
          </c:val>
          <c:smooth val="0"/>
          <c:extLst>
            <c:ext xmlns:c16="http://schemas.microsoft.com/office/drawing/2014/chart" uri="{C3380CC4-5D6E-409C-BE32-E72D297353CC}">
              <c16:uniqueId val="{00000000-9ACC-489D-B2CD-D0A9D26D99F8}"/>
            </c:ext>
          </c:extLst>
        </c:ser>
        <c:ser>
          <c:idx val="1"/>
          <c:order val="1"/>
          <c:tx>
            <c:v>xlDESSAZ SA</c:v>
          </c:tx>
          <c:spPr>
            <a:ln w="28575" cap="rnd">
              <a:solidFill>
                <a:schemeClr val="accent2"/>
              </a:solidFill>
              <a:round/>
            </a:ln>
            <a:effectLst/>
          </c:spPr>
          <c:marker>
            <c:symbol val="none"/>
          </c:marker>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GDP'!$E$3:$E$105</c:f>
              <c:numCache>
                <c:formatCode>0.0</c:formatCode>
                <c:ptCount val="103"/>
                <c:pt idx="0">
                  <c:v>99.5</c:v>
                </c:pt>
                <c:pt idx="1">
                  <c:v>100.4</c:v>
                </c:pt>
                <c:pt idx="2">
                  <c:v>104.4</c:v>
                </c:pt>
                <c:pt idx="3">
                  <c:v>103.3</c:v>
                </c:pt>
                <c:pt idx="4">
                  <c:v>104.3</c:v>
                </c:pt>
                <c:pt idx="5">
                  <c:v>105</c:v>
                </c:pt>
                <c:pt idx="6">
                  <c:v>106.3</c:v>
                </c:pt>
                <c:pt idx="7">
                  <c:v>107.1</c:v>
                </c:pt>
                <c:pt idx="8">
                  <c:v>105.1</c:v>
                </c:pt>
                <c:pt idx="9">
                  <c:v>106.8</c:v>
                </c:pt>
                <c:pt idx="10">
                  <c:v>106.9</c:v>
                </c:pt>
                <c:pt idx="11">
                  <c:v>105.6</c:v>
                </c:pt>
                <c:pt idx="12">
                  <c:v>105.9</c:v>
                </c:pt>
                <c:pt idx="13">
                  <c:v>106.1</c:v>
                </c:pt>
                <c:pt idx="14">
                  <c:v>106.4</c:v>
                </c:pt>
                <c:pt idx="15">
                  <c:v>107.9</c:v>
                </c:pt>
                <c:pt idx="16">
                  <c:v>109</c:v>
                </c:pt>
                <c:pt idx="17">
                  <c:v>110.6</c:v>
                </c:pt>
                <c:pt idx="18">
                  <c:v>111.8</c:v>
                </c:pt>
                <c:pt idx="19">
                  <c:v>113.2</c:v>
                </c:pt>
                <c:pt idx="20">
                  <c:v>113.6</c:v>
                </c:pt>
                <c:pt idx="21">
                  <c:v>113</c:v>
                </c:pt>
                <c:pt idx="22">
                  <c:v>112.5</c:v>
                </c:pt>
                <c:pt idx="23">
                  <c:v>112.2</c:v>
                </c:pt>
                <c:pt idx="24">
                  <c:v>114.7</c:v>
                </c:pt>
                <c:pt idx="25">
                  <c:v>115.4</c:v>
                </c:pt>
                <c:pt idx="26">
                  <c:v>116.8</c:v>
                </c:pt>
                <c:pt idx="27">
                  <c:v>118</c:v>
                </c:pt>
                <c:pt idx="28">
                  <c:v>117.5</c:v>
                </c:pt>
                <c:pt idx="29">
                  <c:v>116.4</c:v>
                </c:pt>
                <c:pt idx="30">
                  <c:v>117.5</c:v>
                </c:pt>
                <c:pt idx="31">
                  <c:v>118.8</c:v>
                </c:pt>
                <c:pt idx="32">
                  <c:v>120.5</c:v>
                </c:pt>
                <c:pt idx="33">
                  <c:v>123.8</c:v>
                </c:pt>
                <c:pt idx="34">
                  <c:v>125.3</c:v>
                </c:pt>
                <c:pt idx="35">
                  <c:v>126.3</c:v>
                </c:pt>
                <c:pt idx="36">
                  <c:v>127.2</c:v>
                </c:pt>
                <c:pt idx="37">
                  <c:v>129</c:v>
                </c:pt>
                <c:pt idx="38">
                  <c:v>128</c:v>
                </c:pt>
                <c:pt idx="39">
                  <c:v>129.6</c:v>
                </c:pt>
                <c:pt idx="40">
                  <c:v>131.80000000000001</c:v>
                </c:pt>
                <c:pt idx="41">
                  <c:v>132.1</c:v>
                </c:pt>
                <c:pt idx="42">
                  <c:v>134.30000000000001</c:v>
                </c:pt>
                <c:pt idx="43">
                  <c:v>135.9</c:v>
                </c:pt>
                <c:pt idx="44">
                  <c:v>138.6</c:v>
                </c:pt>
                <c:pt idx="45">
                  <c:v>140.80000000000001</c:v>
                </c:pt>
                <c:pt idx="46">
                  <c:v>142.30000000000001</c:v>
                </c:pt>
                <c:pt idx="47">
                  <c:v>144.4</c:v>
                </c:pt>
                <c:pt idx="48">
                  <c:v>146</c:v>
                </c:pt>
                <c:pt idx="49">
                  <c:v>149.4</c:v>
                </c:pt>
                <c:pt idx="50">
                  <c:v>151.69999999999999</c:v>
                </c:pt>
                <c:pt idx="51">
                  <c:v>145.9</c:v>
                </c:pt>
                <c:pt idx="52">
                  <c:v>143.9</c:v>
                </c:pt>
                <c:pt idx="53">
                  <c:v>146.5</c:v>
                </c:pt>
                <c:pt idx="54">
                  <c:v>149.9</c:v>
                </c:pt>
                <c:pt idx="55">
                  <c:v>153.69999999999999</c:v>
                </c:pt>
                <c:pt idx="56">
                  <c:v>157.19999999999999</c:v>
                </c:pt>
                <c:pt idx="57">
                  <c:v>158.80000000000001</c:v>
                </c:pt>
                <c:pt idx="58">
                  <c:v>160.30000000000001</c:v>
                </c:pt>
                <c:pt idx="59">
                  <c:v>162.5</c:v>
                </c:pt>
                <c:pt idx="60">
                  <c:v>164.9</c:v>
                </c:pt>
                <c:pt idx="61">
                  <c:v>166.5</c:v>
                </c:pt>
                <c:pt idx="62">
                  <c:v>166.1</c:v>
                </c:pt>
                <c:pt idx="63">
                  <c:v>167.5</c:v>
                </c:pt>
                <c:pt idx="64">
                  <c:v>165.3</c:v>
                </c:pt>
                <c:pt idx="65">
                  <c:v>168.2</c:v>
                </c:pt>
                <c:pt idx="66">
                  <c:v>171.1</c:v>
                </c:pt>
                <c:pt idx="67">
                  <c:v>171.1</c:v>
                </c:pt>
                <c:pt idx="68">
                  <c:v>171.8</c:v>
                </c:pt>
                <c:pt idx="69">
                  <c:v>174.7</c:v>
                </c:pt>
                <c:pt idx="70">
                  <c:v>175.3</c:v>
                </c:pt>
                <c:pt idx="71">
                  <c:v>175.5</c:v>
                </c:pt>
                <c:pt idx="72">
                  <c:v>177</c:v>
                </c:pt>
                <c:pt idx="73">
                  <c:v>174.4</c:v>
                </c:pt>
                <c:pt idx="74">
                  <c:v>174.4</c:v>
                </c:pt>
                <c:pt idx="75">
                  <c:v>175.2</c:v>
                </c:pt>
                <c:pt idx="76">
                  <c:v>174</c:v>
                </c:pt>
                <c:pt idx="77">
                  <c:v>169.5</c:v>
                </c:pt>
                <c:pt idx="78">
                  <c:v>167</c:v>
                </c:pt>
                <c:pt idx="79">
                  <c:v>165.7</c:v>
                </c:pt>
                <c:pt idx="80">
                  <c:v>163.1</c:v>
                </c:pt>
                <c:pt idx="81">
                  <c:v>164</c:v>
                </c:pt>
                <c:pt idx="82">
                  <c:v>163</c:v>
                </c:pt>
                <c:pt idx="83">
                  <c:v>162.6</c:v>
                </c:pt>
                <c:pt idx="84">
                  <c:v>164.4</c:v>
                </c:pt>
                <c:pt idx="85">
                  <c:v>165.7</c:v>
                </c:pt>
                <c:pt idx="86">
                  <c:v>166.2</c:v>
                </c:pt>
                <c:pt idx="87">
                  <c:v>166.9</c:v>
                </c:pt>
                <c:pt idx="88">
                  <c:v>167.8</c:v>
                </c:pt>
                <c:pt idx="89">
                  <c:v>168.1</c:v>
                </c:pt>
                <c:pt idx="90">
                  <c:v>169.5</c:v>
                </c:pt>
                <c:pt idx="91">
                  <c:v>168.9</c:v>
                </c:pt>
                <c:pt idx="92">
                  <c:v>169.8</c:v>
                </c:pt>
                <c:pt idx="93">
                  <c:v>170.7</c:v>
                </c:pt>
                <c:pt idx="94">
                  <c:v>170.7</c:v>
                </c:pt>
                <c:pt idx="95">
                  <c:v>171.3</c:v>
                </c:pt>
                <c:pt idx="96">
                  <c:v>167.4</c:v>
                </c:pt>
                <c:pt idx="97">
                  <c:v>152.5</c:v>
                </c:pt>
                <c:pt idx="98">
                  <c:v>164.4</c:v>
                </c:pt>
                <c:pt idx="99">
                  <c:v>169.6</c:v>
                </c:pt>
                <c:pt idx="100">
                  <c:v>171.8</c:v>
                </c:pt>
                <c:pt idx="101">
                  <c:v>171.2</c:v>
                </c:pt>
                <c:pt idx="102">
                  <c:v>171</c:v>
                </c:pt>
              </c:numCache>
            </c:numRef>
          </c:val>
          <c:smooth val="0"/>
          <c:extLst>
            <c:ext xmlns:c16="http://schemas.microsoft.com/office/drawing/2014/chart" uri="{C3380CC4-5D6E-409C-BE32-E72D297353CC}">
              <c16:uniqueId val="{00000001-9ACC-489D-B2CD-D0A9D26D99F8}"/>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'Quarterly - GDP'!$M$2</c:f>
              <c:strCache>
                <c:ptCount val="1"/>
                <c:pt idx="0">
                  <c:v>Diff of SAs</c:v>
                </c:pt>
              </c:strCache>
            </c:strRef>
          </c:tx>
          <c:spPr>
            <a:solidFill>
              <a:schemeClr val="accent1"/>
            </a:solidFill>
            <a:ln>
              <a:noFill/>
            </a:ln>
            <a:effectLst/>
          </c:spPr>
          <c:invertIfNegative val="0"/>
          <c:cat>
            <c:numRef>
              <c:f>'Quarterly - GDP'!$A$3:$A$105</c:f>
              <c:numCache>
                <c:formatCode>[$-416]mmm\-yy;@</c:formatCode>
                <c:ptCount val="103"/>
                <c:pt idx="0">
                  <c:v>35065</c:v>
                </c:pt>
                <c:pt idx="1">
                  <c:v>35156</c:v>
                </c:pt>
                <c:pt idx="2">
                  <c:v>35247</c:v>
                </c:pt>
                <c:pt idx="3">
                  <c:v>35339</c:v>
                </c:pt>
                <c:pt idx="4">
                  <c:v>35431</c:v>
                </c:pt>
                <c:pt idx="5">
                  <c:v>35521</c:v>
                </c:pt>
                <c:pt idx="6">
                  <c:v>35612</c:v>
                </c:pt>
                <c:pt idx="7">
                  <c:v>35704</c:v>
                </c:pt>
                <c:pt idx="8">
                  <c:v>35796</c:v>
                </c:pt>
                <c:pt idx="9">
                  <c:v>35886</c:v>
                </c:pt>
                <c:pt idx="10">
                  <c:v>35977</c:v>
                </c:pt>
                <c:pt idx="11">
                  <c:v>36069</c:v>
                </c:pt>
                <c:pt idx="12">
                  <c:v>36161</c:v>
                </c:pt>
                <c:pt idx="13">
                  <c:v>36251</c:v>
                </c:pt>
                <c:pt idx="14">
                  <c:v>36342</c:v>
                </c:pt>
                <c:pt idx="15">
                  <c:v>36434</c:v>
                </c:pt>
                <c:pt idx="16">
                  <c:v>36526</c:v>
                </c:pt>
                <c:pt idx="17">
                  <c:v>36617</c:v>
                </c:pt>
                <c:pt idx="18">
                  <c:v>36708</c:v>
                </c:pt>
                <c:pt idx="19">
                  <c:v>36800</c:v>
                </c:pt>
                <c:pt idx="20">
                  <c:v>36892</c:v>
                </c:pt>
                <c:pt idx="21">
                  <c:v>36982</c:v>
                </c:pt>
                <c:pt idx="22">
                  <c:v>37073</c:v>
                </c:pt>
                <c:pt idx="23">
                  <c:v>37165</c:v>
                </c:pt>
                <c:pt idx="24">
                  <c:v>37257</c:v>
                </c:pt>
                <c:pt idx="25">
                  <c:v>37347</c:v>
                </c:pt>
                <c:pt idx="26">
                  <c:v>37438</c:v>
                </c:pt>
                <c:pt idx="27">
                  <c:v>37530</c:v>
                </c:pt>
                <c:pt idx="28">
                  <c:v>37622</c:v>
                </c:pt>
                <c:pt idx="29">
                  <c:v>37712</c:v>
                </c:pt>
                <c:pt idx="30">
                  <c:v>37803</c:v>
                </c:pt>
                <c:pt idx="31">
                  <c:v>37895</c:v>
                </c:pt>
                <c:pt idx="32">
                  <c:v>37987</c:v>
                </c:pt>
                <c:pt idx="33">
                  <c:v>38078</c:v>
                </c:pt>
                <c:pt idx="34">
                  <c:v>38169</c:v>
                </c:pt>
                <c:pt idx="35">
                  <c:v>38261</c:v>
                </c:pt>
                <c:pt idx="36">
                  <c:v>38353</c:v>
                </c:pt>
                <c:pt idx="37">
                  <c:v>38443</c:v>
                </c:pt>
                <c:pt idx="38">
                  <c:v>38534</c:v>
                </c:pt>
                <c:pt idx="39">
                  <c:v>38626</c:v>
                </c:pt>
                <c:pt idx="40">
                  <c:v>38718</c:v>
                </c:pt>
                <c:pt idx="41">
                  <c:v>38808</c:v>
                </c:pt>
                <c:pt idx="42">
                  <c:v>38899</c:v>
                </c:pt>
                <c:pt idx="43">
                  <c:v>38991</c:v>
                </c:pt>
                <c:pt idx="44">
                  <c:v>39083</c:v>
                </c:pt>
                <c:pt idx="45">
                  <c:v>39173</c:v>
                </c:pt>
                <c:pt idx="46">
                  <c:v>39264</c:v>
                </c:pt>
                <c:pt idx="47">
                  <c:v>39356</c:v>
                </c:pt>
                <c:pt idx="48">
                  <c:v>39448</c:v>
                </c:pt>
                <c:pt idx="49">
                  <c:v>39539</c:v>
                </c:pt>
                <c:pt idx="50">
                  <c:v>39630</c:v>
                </c:pt>
                <c:pt idx="51">
                  <c:v>39722</c:v>
                </c:pt>
                <c:pt idx="52">
                  <c:v>39814</c:v>
                </c:pt>
                <c:pt idx="53">
                  <c:v>39904</c:v>
                </c:pt>
                <c:pt idx="54">
                  <c:v>39995</c:v>
                </c:pt>
                <c:pt idx="55">
                  <c:v>40087</c:v>
                </c:pt>
                <c:pt idx="56">
                  <c:v>40179</c:v>
                </c:pt>
                <c:pt idx="57">
                  <c:v>40269</c:v>
                </c:pt>
                <c:pt idx="58">
                  <c:v>40360</c:v>
                </c:pt>
                <c:pt idx="59">
                  <c:v>40452</c:v>
                </c:pt>
                <c:pt idx="60">
                  <c:v>40544</c:v>
                </c:pt>
                <c:pt idx="61">
                  <c:v>40634</c:v>
                </c:pt>
                <c:pt idx="62">
                  <c:v>40725</c:v>
                </c:pt>
                <c:pt idx="63">
                  <c:v>40817</c:v>
                </c:pt>
                <c:pt idx="64">
                  <c:v>40909</c:v>
                </c:pt>
                <c:pt idx="65">
                  <c:v>41000</c:v>
                </c:pt>
                <c:pt idx="66">
                  <c:v>41091</c:v>
                </c:pt>
                <c:pt idx="67">
                  <c:v>41183</c:v>
                </c:pt>
                <c:pt idx="68">
                  <c:v>41275</c:v>
                </c:pt>
                <c:pt idx="69">
                  <c:v>41365</c:v>
                </c:pt>
                <c:pt idx="70">
                  <c:v>41456</c:v>
                </c:pt>
                <c:pt idx="71">
                  <c:v>41548</c:v>
                </c:pt>
                <c:pt idx="72">
                  <c:v>41640</c:v>
                </c:pt>
                <c:pt idx="73">
                  <c:v>41730</c:v>
                </c:pt>
                <c:pt idx="74">
                  <c:v>41821</c:v>
                </c:pt>
                <c:pt idx="75">
                  <c:v>41913</c:v>
                </c:pt>
                <c:pt idx="76">
                  <c:v>42005</c:v>
                </c:pt>
                <c:pt idx="77">
                  <c:v>42095</c:v>
                </c:pt>
                <c:pt idx="78">
                  <c:v>42186</c:v>
                </c:pt>
                <c:pt idx="79">
                  <c:v>42278</c:v>
                </c:pt>
                <c:pt idx="80">
                  <c:v>42370</c:v>
                </c:pt>
                <c:pt idx="81">
                  <c:v>42461</c:v>
                </c:pt>
                <c:pt idx="82">
                  <c:v>42552</c:v>
                </c:pt>
                <c:pt idx="83">
                  <c:v>42644</c:v>
                </c:pt>
                <c:pt idx="84">
                  <c:v>42736</c:v>
                </c:pt>
                <c:pt idx="85">
                  <c:v>42826</c:v>
                </c:pt>
                <c:pt idx="86">
                  <c:v>42917</c:v>
                </c:pt>
                <c:pt idx="87">
                  <c:v>43009</c:v>
                </c:pt>
                <c:pt idx="88">
                  <c:v>43101</c:v>
                </c:pt>
                <c:pt idx="89">
                  <c:v>43191</c:v>
                </c:pt>
                <c:pt idx="90">
                  <c:v>43282</c:v>
                </c:pt>
                <c:pt idx="91">
                  <c:v>43374</c:v>
                </c:pt>
                <c:pt idx="92">
                  <c:v>43466</c:v>
                </c:pt>
                <c:pt idx="93">
                  <c:v>43556</c:v>
                </c:pt>
                <c:pt idx="94">
                  <c:v>43647</c:v>
                </c:pt>
                <c:pt idx="95">
                  <c:v>43739</c:v>
                </c:pt>
                <c:pt idx="96">
                  <c:v>43831</c:v>
                </c:pt>
                <c:pt idx="97">
                  <c:v>43922</c:v>
                </c:pt>
                <c:pt idx="98">
                  <c:v>44013</c:v>
                </c:pt>
                <c:pt idx="99">
                  <c:v>44105</c:v>
                </c:pt>
                <c:pt idx="100">
                  <c:v>44197</c:v>
                </c:pt>
                <c:pt idx="101">
                  <c:v>44287</c:v>
                </c:pt>
                <c:pt idx="102">
                  <c:v>44378</c:v>
                </c:pt>
              </c:numCache>
            </c:numRef>
          </c:cat>
          <c:val>
            <c:numRef>
              <c:f>'Quarterly - GDP'!$M$3:$M$105</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-9.416195856874626E-4</c:v>
                </c:pt>
                <c:pt idx="14">
                  <c:v>0</c:v>
                </c:pt>
                <c:pt idx="15">
                  <c:v>9.2764378478672109E-4</c:v>
                </c:pt>
                <c:pt idx="16">
                  <c:v>0</c:v>
                </c:pt>
                <c:pt idx="17">
                  <c:v>9.049773755655594E-4</c:v>
                </c:pt>
                <c:pt idx="18">
                  <c:v>0</c:v>
                </c:pt>
                <c:pt idx="19">
                  <c:v>0</c:v>
                </c:pt>
                <c:pt idx="20">
                  <c:v>0</c:v>
                </c:pt>
                <c:pt idx="21">
                  <c:v>-8.8417329796635117E-4</c:v>
                </c:pt>
                <c:pt idx="22">
                  <c:v>0</c:v>
                </c:pt>
                <c:pt idx="23">
                  <c:v>0</c:v>
                </c:pt>
                <c:pt idx="24">
                  <c:v>0</c:v>
                </c:pt>
                <c:pt idx="25">
                  <c:v>0</c:v>
                </c:pt>
                <c:pt idx="26">
                  <c:v>0</c:v>
                </c:pt>
                <c:pt idx="27">
                  <c:v>0</c:v>
                </c:pt>
                <c:pt idx="28">
                  <c:v>0</c:v>
                </c:pt>
                <c:pt idx="29">
                  <c:v>-8.5836909871239752E-4</c:v>
                </c:pt>
                <c:pt idx="30">
                  <c:v>-8.5034013605437349E-4</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7.0323488045023026E-4</c:v>
                </c:pt>
                <c:pt idx="47">
                  <c:v>0</c:v>
                </c:pt>
                <c:pt idx="48">
                  <c:v>-6.8446269678298639E-4</c:v>
                </c:pt>
                <c:pt idx="49">
                  <c:v>0</c:v>
                </c:pt>
                <c:pt idx="50">
                  <c:v>6.5963060686012088E-4</c:v>
                </c:pt>
                <c:pt idx="51">
                  <c:v>0</c:v>
                </c:pt>
                <c:pt idx="52">
                  <c:v>0</c:v>
                </c:pt>
                <c:pt idx="53">
                  <c:v>0</c:v>
                </c:pt>
                <c:pt idx="54">
                  <c:v>0</c:v>
                </c:pt>
                <c:pt idx="55">
                  <c:v>0</c:v>
                </c:pt>
                <c:pt idx="56">
                  <c:v>0</c:v>
                </c:pt>
                <c:pt idx="57">
                  <c:v>6.3011972274746534E-4</c:v>
                </c:pt>
                <c:pt idx="58">
                  <c:v>-6.2344139650869271E-4</c:v>
                </c:pt>
                <c:pt idx="59">
                  <c:v>0</c:v>
                </c:pt>
                <c:pt idx="60">
                  <c:v>0</c:v>
                </c:pt>
                <c:pt idx="61">
                  <c:v>0</c:v>
                </c:pt>
                <c:pt idx="62">
                  <c:v>0</c:v>
                </c:pt>
                <c:pt idx="63">
                  <c:v>0</c:v>
                </c:pt>
                <c:pt idx="64">
                  <c:v>0</c:v>
                </c:pt>
                <c:pt idx="65">
                  <c:v>0</c:v>
                </c:pt>
                <c:pt idx="66">
                  <c:v>0</c:v>
                </c:pt>
                <c:pt idx="67">
                  <c:v>0</c:v>
                </c:pt>
                <c:pt idx="68">
                  <c:v>0</c:v>
                </c:pt>
                <c:pt idx="69">
                  <c:v>0</c:v>
                </c:pt>
                <c:pt idx="70">
                  <c:v>0</c:v>
                </c:pt>
                <c:pt idx="71">
                  <c:v>0</c:v>
                </c:pt>
                <c:pt idx="72">
                  <c:v>-5.6465273856574991E-4</c:v>
                </c:pt>
                <c:pt idx="73">
                  <c:v>0</c:v>
                </c:pt>
                <c:pt idx="74">
                  <c:v>0</c:v>
                </c:pt>
                <c:pt idx="75">
                  <c:v>0</c:v>
                </c:pt>
                <c:pt idx="76">
                  <c:v>-5.7438253877078874E-4</c:v>
                </c:pt>
                <c:pt idx="77">
                  <c:v>0</c:v>
                </c:pt>
                <c:pt idx="78">
                  <c:v>0</c:v>
                </c:pt>
                <c:pt idx="79">
                  <c:v>0</c:v>
                </c:pt>
                <c:pt idx="80">
                  <c:v>6.1349693251530255E-4</c:v>
                </c:pt>
                <c:pt idx="81">
                  <c:v>0</c:v>
                </c:pt>
                <c:pt idx="82">
                  <c:v>6.1387354205030267E-4</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-6.5530799475749886E-4</c:v>
                </c:pt>
                <c:pt idx="98">
                  <c:v>0</c:v>
                </c:pt>
                <c:pt idx="99">
                  <c:v>5.8997050147489274E-4</c:v>
                </c:pt>
                <c:pt idx="100">
                  <c:v>0</c:v>
                </c:pt>
                <c:pt idx="101">
                  <c:v>0</c:v>
                </c:pt>
                <c:pt idx="102">
                  <c:v>-5.8445353594385925E-4</c:v>
                </c:pt>
              </c:numCache>
            </c:numRef>
          </c:val>
          <c:extLst>
            <c:ext xmlns:c16="http://schemas.microsoft.com/office/drawing/2014/chart" uri="{C3380CC4-5D6E-409C-BE32-E72D297353CC}">
              <c16:uniqueId val="{00000000-ED67-4DAC-9557-C90ACB7F72BA}"/>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'Monthly - IBC-Br'!$B$2</c:f>
              <c:strCache>
                <c:ptCount val="1"/>
                <c:pt idx="0">
                  <c:v>IBC-Br</c:v>
                </c:pt>
              </c:strCache>
            </c:strRef>
          </c:tx>
          <c:spPr>
            <a:ln w="28575" cap="rnd">
              <a:solidFill>
                <a:schemeClr val="accent1"/>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IBC-Br'!$B$3:$B$105</c:f>
              <c:numCache>
                <c:formatCode>0.00</c:formatCode>
                <c:ptCount val="103"/>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numCache>
            </c:numRef>
          </c:val>
          <c:smooth val="0"/>
          <c:extLst>
            <c:ext xmlns:c16="http://schemas.microsoft.com/office/drawing/2014/chart" uri="{C3380CC4-5D6E-409C-BE32-E72D297353CC}">
              <c16:uniqueId val="{00000000-8975-4601-9640-A48738B3461C}"/>
            </c:ext>
          </c:extLst>
        </c:ser>
        <c:ser>
          <c:idx val="1"/>
          <c:order val="1"/>
          <c:tx>
            <c:strRef>
              <c:f>'Monthly - IBC-Br'!$C$2</c:f>
              <c:strCache>
                <c:ptCount val="1"/>
                <c:pt idx="0">
                  <c:v>Official SA</c:v>
                </c:pt>
              </c:strCache>
            </c:strRef>
          </c:tx>
          <c:spPr>
            <a:ln w="28575" cap="rnd">
              <a:solidFill>
                <a:schemeClr val="accent2"/>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IBC-Br'!$C$3:$C$105</c:f>
              <c:numCache>
                <c:formatCode>0.0</c:formatCode>
                <c:ptCount val="103"/>
                <c:pt idx="0">
                  <c:v>100.42</c:v>
                </c:pt>
                <c:pt idx="1">
                  <c:v>101.99</c:v>
                </c:pt>
                <c:pt idx="2">
                  <c:v>101.8</c:v>
                </c:pt>
                <c:pt idx="3">
                  <c:v>101.01</c:v>
                </c:pt>
                <c:pt idx="4">
                  <c:v>99.97</c:v>
                </c:pt>
                <c:pt idx="5">
                  <c:v>100.14</c:v>
                </c:pt>
                <c:pt idx="6">
                  <c:v>98.94</c:v>
                </c:pt>
                <c:pt idx="7">
                  <c:v>99.82</c:v>
                </c:pt>
                <c:pt idx="8">
                  <c:v>101.66</c:v>
                </c:pt>
                <c:pt idx="9">
                  <c:v>101.86</c:v>
                </c:pt>
                <c:pt idx="10">
                  <c:v>102</c:v>
                </c:pt>
                <c:pt idx="11">
                  <c:v>101.94</c:v>
                </c:pt>
                <c:pt idx="12">
                  <c:v>103.64</c:v>
                </c:pt>
                <c:pt idx="13">
                  <c:v>104.52</c:v>
                </c:pt>
                <c:pt idx="14">
                  <c:v>105.83</c:v>
                </c:pt>
                <c:pt idx="15">
                  <c:v>106.41</c:v>
                </c:pt>
                <c:pt idx="16">
                  <c:v>106.33</c:v>
                </c:pt>
                <c:pt idx="17">
                  <c:v>107.19</c:v>
                </c:pt>
                <c:pt idx="18">
                  <c:v>107.67</c:v>
                </c:pt>
                <c:pt idx="19">
                  <c:v>108.18</c:v>
                </c:pt>
                <c:pt idx="20">
                  <c:v>109.16</c:v>
                </c:pt>
                <c:pt idx="21">
                  <c:v>108.73</c:v>
                </c:pt>
                <c:pt idx="22">
                  <c:v>109.67</c:v>
                </c:pt>
                <c:pt idx="23">
                  <c:v>109.08</c:v>
                </c:pt>
                <c:pt idx="24">
                  <c:v>109.54</c:v>
                </c:pt>
                <c:pt idx="25">
                  <c:v>110.2</c:v>
                </c:pt>
                <c:pt idx="26">
                  <c:v>110.38</c:v>
                </c:pt>
                <c:pt idx="27">
                  <c:v>111.11</c:v>
                </c:pt>
                <c:pt idx="28">
                  <c:v>111</c:v>
                </c:pt>
                <c:pt idx="29">
                  <c:v>110.33</c:v>
                </c:pt>
                <c:pt idx="30">
                  <c:v>110.43</c:v>
                </c:pt>
                <c:pt idx="31">
                  <c:v>111.22</c:v>
                </c:pt>
                <c:pt idx="32">
                  <c:v>110.72</c:v>
                </c:pt>
                <c:pt idx="33">
                  <c:v>111.1</c:v>
                </c:pt>
                <c:pt idx="34">
                  <c:v>111.85</c:v>
                </c:pt>
                <c:pt idx="35">
                  <c:v>112.92</c:v>
                </c:pt>
                <c:pt idx="36">
                  <c:v>113.5</c:v>
                </c:pt>
                <c:pt idx="37">
                  <c:v>113.72</c:v>
                </c:pt>
                <c:pt idx="38">
                  <c:v>113.48</c:v>
                </c:pt>
                <c:pt idx="39">
                  <c:v>114.36</c:v>
                </c:pt>
                <c:pt idx="40">
                  <c:v>115.67</c:v>
                </c:pt>
                <c:pt idx="41">
                  <c:v>114.35</c:v>
                </c:pt>
                <c:pt idx="42">
                  <c:v>116.57</c:v>
                </c:pt>
                <c:pt idx="43">
                  <c:v>116.62</c:v>
                </c:pt>
                <c:pt idx="44">
                  <c:v>116.69</c:v>
                </c:pt>
                <c:pt idx="45">
                  <c:v>118.11</c:v>
                </c:pt>
                <c:pt idx="46">
                  <c:v>118.91</c:v>
                </c:pt>
                <c:pt idx="47">
                  <c:v>120.7</c:v>
                </c:pt>
                <c:pt idx="48">
                  <c:v>119.93</c:v>
                </c:pt>
                <c:pt idx="49">
                  <c:v>120.36</c:v>
                </c:pt>
                <c:pt idx="50">
                  <c:v>119.48</c:v>
                </c:pt>
                <c:pt idx="51">
                  <c:v>121.1</c:v>
                </c:pt>
                <c:pt idx="52">
                  <c:v>122.21</c:v>
                </c:pt>
                <c:pt idx="53">
                  <c:v>122.99</c:v>
                </c:pt>
                <c:pt idx="54">
                  <c:v>123.81</c:v>
                </c:pt>
                <c:pt idx="55">
                  <c:v>124.24</c:v>
                </c:pt>
                <c:pt idx="56">
                  <c:v>125.04</c:v>
                </c:pt>
                <c:pt idx="57">
                  <c:v>126.27</c:v>
                </c:pt>
                <c:pt idx="58">
                  <c:v>126.23</c:v>
                </c:pt>
                <c:pt idx="59">
                  <c:v>127.6</c:v>
                </c:pt>
                <c:pt idx="60">
                  <c:v>127.44</c:v>
                </c:pt>
                <c:pt idx="61">
                  <c:v>127.11</c:v>
                </c:pt>
                <c:pt idx="62">
                  <c:v>126.39</c:v>
                </c:pt>
                <c:pt idx="63">
                  <c:v>128.02000000000001</c:v>
                </c:pt>
                <c:pt idx="64">
                  <c:v>129.38999999999999</c:v>
                </c:pt>
                <c:pt idx="65">
                  <c:v>130.47999999999999</c:v>
                </c:pt>
                <c:pt idx="66">
                  <c:v>130.53</c:v>
                </c:pt>
                <c:pt idx="67">
                  <c:v>131.08000000000001</c:v>
                </c:pt>
                <c:pt idx="68">
                  <c:v>130.53</c:v>
                </c:pt>
                <c:pt idx="69">
                  <c:v>128.13</c:v>
                </c:pt>
                <c:pt idx="70">
                  <c:v>125.02</c:v>
                </c:pt>
                <c:pt idx="71">
                  <c:v>121.66</c:v>
                </c:pt>
                <c:pt idx="72">
                  <c:v>121.23</c:v>
                </c:pt>
                <c:pt idx="73">
                  <c:v>122.4</c:v>
                </c:pt>
                <c:pt idx="74">
                  <c:v>122.96</c:v>
                </c:pt>
                <c:pt idx="75">
                  <c:v>123.53</c:v>
                </c:pt>
                <c:pt idx="76">
                  <c:v>124.81</c:v>
                </c:pt>
                <c:pt idx="77">
                  <c:v>125.44</c:v>
                </c:pt>
                <c:pt idx="78">
                  <c:v>125.84</c:v>
                </c:pt>
                <c:pt idx="79">
                  <c:v>128.07</c:v>
                </c:pt>
                <c:pt idx="80">
                  <c:v>128.88999999999999</c:v>
                </c:pt>
                <c:pt idx="81">
                  <c:v>129.97</c:v>
                </c:pt>
                <c:pt idx="82">
                  <c:v>130.07</c:v>
                </c:pt>
                <c:pt idx="83">
                  <c:v>132.08000000000001</c:v>
                </c:pt>
                <c:pt idx="84">
                  <c:v>133.88</c:v>
                </c:pt>
                <c:pt idx="85">
                  <c:v>135.35</c:v>
                </c:pt>
                <c:pt idx="86">
                  <c:v>136.52000000000001</c:v>
                </c:pt>
                <c:pt idx="87">
                  <c:v>137.13</c:v>
                </c:pt>
                <c:pt idx="88">
                  <c:v>136.21</c:v>
                </c:pt>
                <c:pt idx="89">
                  <c:v>135.88999999999999</c:v>
                </c:pt>
                <c:pt idx="90">
                  <c:v>136.72</c:v>
                </c:pt>
                <c:pt idx="91">
                  <c:v>137.71</c:v>
                </c:pt>
                <c:pt idx="92">
                  <c:v>138.85</c:v>
                </c:pt>
                <c:pt idx="93">
                  <c:v>138.68</c:v>
                </c:pt>
                <c:pt idx="94">
                  <c:v>140.13999999999999</c:v>
                </c:pt>
                <c:pt idx="95">
                  <c:v>138.66999999999999</c:v>
                </c:pt>
                <c:pt idx="96">
                  <c:v>140.26</c:v>
                </c:pt>
                <c:pt idx="97">
                  <c:v>140.93</c:v>
                </c:pt>
                <c:pt idx="98">
                  <c:v>141.06</c:v>
                </c:pt>
                <c:pt idx="99">
                  <c:v>140.97</c:v>
                </c:pt>
                <c:pt idx="100">
                  <c:v>141.18</c:v>
                </c:pt>
                <c:pt idx="101">
                  <c:v>141.85</c:v>
                </c:pt>
                <c:pt idx="102">
                  <c:v>142.1</c:v>
                </c:pt>
              </c:numCache>
            </c:numRef>
          </c:val>
          <c:smooth val="0"/>
          <c:extLst>
            <c:ext xmlns:c16="http://schemas.microsoft.com/office/drawing/2014/chart" uri="{C3380CC4-5D6E-409C-BE32-E72D297353CC}">
              <c16:uniqueId val="{00000001-8975-4601-9640-A48738B3461C}"/>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IBC-Br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'Monthly - IBC-Br'!$B$2</c:f>
              <c:strCache>
                <c:ptCount val="1"/>
                <c:pt idx="0">
                  <c:v>IBC-Br</c:v>
                </c:pt>
              </c:strCache>
            </c:strRef>
          </c:tx>
          <c:spPr>
            <a:ln w="28575" cap="rnd">
              <a:solidFill>
                <a:schemeClr val="accent1"/>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IBC-Br'!$B$3:$B$105</c:f>
              <c:numCache>
                <c:formatCode>0.00</c:formatCode>
                <c:ptCount val="103"/>
                <c:pt idx="0">
                  <c:v>96.15</c:v>
                </c:pt>
                <c:pt idx="1">
                  <c:v>98.67</c:v>
                </c:pt>
                <c:pt idx="2">
                  <c:v>103.41</c:v>
                </c:pt>
                <c:pt idx="3">
                  <c:v>102.19</c:v>
                </c:pt>
                <c:pt idx="4">
                  <c:v>100.3</c:v>
                </c:pt>
                <c:pt idx="5">
                  <c:v>98.58</c:v>
                </c:pt>
                <c:pt idx="6">
                  <c:v>103.05</c:v>
                </c:pt>
                <c:pt idx="7">
                  <c:v>101.47</c:v>
                </c:pt>
                <c:pt idx="8">
                  <c:v>102.87</c:v>
                </c:pt>
                <c:pt idx="9">
                  <c:v>105.06</c:v>
                </c:pt>
                <c:pt idx="10">
                  <c:v>101.95</c:v>
                </c:pt>
                <c:pt idx="11">
                  <c:v>99.74</c:v>
                </c:pt>
                <c:pt idx="12">
                  <c:v>98.59</c:v>
                </c:pt>
                <c:pt idx="13">
                  <c:v>99.45</c:v>
                </c:pt>
                <c:pt idx="14">
                  <c:v>111.98</c:v>
                </c:pt>
                <c:pt idx="15">
                  <c:v>107.36</c:v>
                </c:pt>
                <c:pt idx="16">
                  <c:v>106.03</c:v>
                </c:pt>
                <c:pt idx="17">
                  <c:v>107</c:v>
                </c:pt>
                <c:pt idx="18">
                  <c:v>111.47</c:v>
                </c:pt>
                <c:pt idx="19">
                  <c:v>110.65</c:v>
                </c:pt>
                <c:pt idx="20">
                  <c:v>109.21</c:v>
                </c:pt>
                <c:pt idx="21">
                  <c:v>108.89</c:v>
                </c:pt>
                <c:pt idx="22">
                  <c:v>109.59</c:v>
                </c:pt>
                <c:pt idx="23">
                  <c:v>107.56</c:v>
                </c:pt>
                <c:pt idx="24">
                  <c:v>103.52</c:v>
                </c:pt>
                <c:pt idx="25">
                  <c:v>104</c:v>
                </c:pt>
                <c:pt idx="26">
                  <c:v>115.42</c:v>
                </c:pt>
                <c:pt idx="27">
                  <c:v>112.35</c:v>
                </c:pt>
                <c:pt idx="28">
                  <c:v>110.86</c:v>
                </c:pt>
                <c:pt idx="29">
                  <c:v>111.5</c:v>
                </c:pt>
                <c:pt idx="30">
                  <c:v>113.15</c:v>
                </c:pt>
                <c:pt idx="31">
                  <c:v>115.15</c:v>
                </c:pt>
                <c:pt idx="32">
                  <c:v>110.95</c:v>
                </c:pt>
                <c:pt idx="33">
                  <c:v>111.33</c:v>
                </c:pt>
                <c:pt idx="34">
                  <c:v>111.73</c:v>
                </c:pt>
                <c:pt idx="35">
                  <c:v>111.25</c:v>
                </c:pt>
                <c:pt idx="36">
                  <c:v>108.55</c:v>
                </c:pt>
                <c:pt idx="37">
                  <c:v>107.8</c:v>
                </c:pt>
                <c:pt idx="38">
                  <c:v>119.09</c:v>
                </c:pt>
                <c:pt idx="39">
                  <c:v>112.61</c:v>
                </c:pt>
                <c:pt idx="40">
                  <c:v>117.19</c:v>
                </c:pt>
                <c:pt idx="41">
                  <c:v>114.4</c:v>
                </c:pt>
                <c:pt idx="42">
                  <c:v>119.41</c:v>
                </c:pt>
                <c:pt idx="43">
                  <c:v>121.06</c:v>
                </c:pt>
                <c:pt idx="44">
                  <c:v>116.21</c:v>
                </c:pt>
                <c:pt idx="45">
                  <c:v>119.33</c:v>
                </c:pt>
                <c:pt idx="46">
                  <c:v>118.67</c:v>
                </c:pt>
                <c:pt idx="47">
                  <c:v>116.3</c:v>
                </c:pt>
                <c:pt idx="48">
                  <c:v>114.79</c:v>
                </c:pt>
                <c:pt idx="49">
                  <c:v>113.33</c:v>
                </c:pt>
                <c:pt idx="50">
                  <c:v>125.11</c:v>
                </c:pt>
                <c:pt idx="51">
                  <c:v>120.29</c:v>
                </c:pt>
                <c:pt idx="52">
                  <c:v>123.9</c:v>
                </c:pt>
                <c:pt idx="53">
                  <c:v>122.38</c:v>
                </c:pt>
                <c:pt idx="54">
                  <c:v>127.85</c:v>
                </c:pt>
                <c:pt idx="55">
                  <c:v>129.05000000000001</c:v>
                </c:pt>
                <c:pt idx="56">
                  <c:v>123.24</c:v>
                </c:pt>
                <c:pt idx="57">
                  <c:v>129.16999999999999</c:v>
                </c:pt>
                <c:pt idx="58">
                  <c:v>125.88</c:v>
                </c:pt>
                <c:pt idx="59">
                  <c:v>122.43</c:v>
                </c:pt>
                <c:pt idx="60">
                  <c:v>121.86</c:v>
                </c:pt>
                <c:pt idx="61">
                  <c:v>121.91</c:v>
                </c:pt>
                <c:pt idx="62">
                  <c:v>128.99</c:v>
                </c:pt>
                <c:pt idx="63">
                  <c:v>129.47999999999999</c:v>
                </c:pt>
                <c:pt idx="64">
                  <c:v>128.91999999999999</c:v>
                </c:pt>
                <c:pt idx="65">
                  <c:v>130.59</c:v>
                </c:pt>
                <c:pt idx="66">
                  <c:v>136.53</c:v>
                </c:pt>
                <c:pt idx="67">
                  <c:v>133.87</c:v>
                </c:pt>
                <c:pt idx="68">
                  <c:v>132.6</c:v>
                </c:pt>
                <c:pt idx="69">
                  <c:v>132.80000000000001</c:v>
                </c:pt>
                <c:pt idx="70">
                  <c:v>124.58</c:v>
                </c:pt>
                <c:pt idx="71">
                  <c:v>118.9</c:v>
                </c:pt>
                <c:pt idx="72">
                  <c:v>115.2</c:v>
                </c:pt>
                <c:pt idx="73">
                  <c:v>115.26</c:v>
                </c:pt>
                <c:pt idx="74">
                  <c:v>127.81</c:v>
                </c:pt>
                <c:pt idx="75">
                  <c:v>123.09</c:v>
                </c:pt>
                <c:pt idx="76">
                  <c:v>124.41</c:v>
                </c:pt>
                <c:pt idx="77">
                  <c:v>125.61</c:v>
                </c:pt>
                <c:pt idx="78">
                  <c:v>131.44</c:v>
                </c:pt>
                <c:pt idx="79">
                  <c:v>130.69999999999999</c:v>
                </c:pt>
                <c:pt idx="80">
                  <c:v>129.81</c:v>
                </c:pt>
                <c:pt idx="81">
                  <c:v>132.47999999999999</c:v>
                </c:pt>
                <c:pt idx="82">
                  <c:v>129.62</c:v>
                </c:pt>
                <c:pt idx="83">
                  <c:v>129.22999999999999</c:v>
                </c:pt>
                <c:pt idx="84">
                  <c:v>125.81</c:v>
                </c:pt>
                <c:pt idx="85">
                  <c:v>127.61</c:v>
                </c:pt>
                <c:pt idx="86">
                  <c:v>143.44</c:v>
                </c:pt>
                <c:pt idx="87">
                  <c:v>136.87</c:v>
                </c:pt>
                <c:pt idx="88">
                  <c:v>136.52000000000001</c:v>
                </c:pt>
                <c:pt idx="89">
                  <c:v>136.09</c:v>
                </c:pt>
                <c:pt idx="90">
                  <c:v>141.63999999999999</c:v>
                </c:pt>
                <c:pt idx="91">
                  <c:v>141.55000000000001</c:v>
                </c:pt>
                <c:pt idx="92">
                  <c:v>139.46</c:v>
                </c:pt>
                <c:pt idx="93">
                  <c:v>139.33000000000001</c:v>
                </c:pt>
                <c:pt idx="94">
                  <c:v>139.68</c:v>
                </c:pt>
                <c:pt idx="95">
                  <c:v>136.69</c:v>
                </c:pt>
                <c:pt idx="96">
                  <c:v>132.66</c:v>
                </c:pt>
                <c:pt idx="97">
                  <c:v>136.18</c:v>
                </c:pt>
                <c:pt idx="98">
                  <c:v>144.93</c:v>
                </c:pt>
                <c:pt idx="99">
                  <c:v>139.88999999999999</c:v>
                </c:pt>
                <c:pt idx="100">
                  <c:v>143.22999999999999</c:v>
                </c:pt>
                <c:pt idx="101">
                  <c:v>141.75</c:v>
                </c:pt>
                <c:pt idx="102">
                  <c:v>145.19</c:v>
                </c:pt>
              </c:numCache>
            </c:numRef>
          </c:val>
          <c:smooth val="0"/>
          <c:extLst>
            <c:ext xmlns:c16="http://schemas.microsoft.com/office/drawing/2014/chart" uri="{C3380CC4-5D6E-409C-BE32-E72D297353CC}">
              <c16:uniqueId val="{00000000-C1F2-4774-85A6-745393C10862}"/>
            </c:ext>
          </c:extLst>
        </c:ser>
        <c:ser>
          <c:idx val="1"/>
          <c:order val="1"/>
          <c:tx>
            <c:v>xlDESSAZ SA</c:v>
          </c:tx>
          <c:spPr>
            <a:ln w="28575" cap="rnd">
              <a:solidFill>
                <a:schemeClr val="accent2"/>
              </a:solidFill>
              <a:round/>
            </a:ln>
            <a:effectLst/>
          </c:spPr>
          <c:marker>
            <c:symbol val="none"/>
          </c:marker>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IBC-Br'!$E$3:$E$105</c:f>
              <c:numCache>
                <c:formatCode>0.0</c:formatCode>
                <c:ptCount val="103"/>
                <c:pt idx="0">
                  <c:v>100.416776086864</c:v>
                </c:pt>
                <c:pt idx="1">
                  <c:v>101.991054664007</c:v>
                </c:pt>
                <c:pt idx="2">
                  <c:v>101.796949941393</c:v>
                </c:pt>
                <c:pt idx="3">
                  <c:v>101.01219247737799</c:v>
                </c:pt>
                <c:pt idx="4">
                  <c:v>99.970810969782406</c:v>
                </c:pt>
                <c:pt idx="5">
                  <c:v>100.141246404047</c:v>
                </c:pt>
                <c:pt idx="6">
                  <c:v>98.93907738755</c:v>
                </c:pt>
                <c:pt idx="7">
                  <c:v>99.818820919878803</c:v>
                </c:pt>
                <c:pt idx="8">
                  <c:v>101.65672925275901</c:v>
                </c:pt>
                <c:pt idx="9">
                  <c:v>101.862342676252</c:v>
                </c:pt>
                <c:pt idx="10">
                  <c:v>101.999363802399</c:v>
                </c:pt>
                <c:pt idx="11">
                  <c:v>101.944293480882</c:v>
                </c:pt>
                <c:pt idx="12">
                  <c:v>103.641966338876</c:v>
                </c:pt>
                <c:pt idx="13">
                  <c:v>104.524414879421</c:v>
                </c:pt>
                <c:pt idx="14">
                  <c:v>105.826083499398</c:v>
                </c:pt>
                <c:pt idx="15">
                  <c:v>106.409254807826</c:v>
                </c:pt>
                <c:pt idx="16">
                  <c:v>106.32997432472099</c:v>
                </c:pt>
                <c:pt idx="17">
                  <c:v>107.190442895611</c:v>
                </c:pt>
                <c:pt idx="18">
                  <c:v>107.67284501667299</c:v>
                </c:pt>
                <c:pt idx="19">
                  <c:v>108.182759670122</c:v>
                </c:pt>
                <c:pt idx="20">
                  <c:v>109.16007241929699</c:v>
                </c:pt>
                <c:pt idx="21">
                  <c:v>108.72824232172</c:v>
                </c:pt>
                <c:pt idx="22">
                  <c:v>109.667154943344</c:v>
                </c:pt>
                <c:pt idx="23">
                  <c:v>109.075424049484</c:v>
                </c:pt>
                <c:pt idx="24">
                  <c:v>109.54202501012099</c:v>
                </c:pt>
                <c:pt idx="25">
                  <c:v>110.200667865112</c:v>
                </c:pt>
                <c:pt idx="26">
                  <c:v>110.37752973365301</c:v>
                </c:pt>
                <c:pt idx="27">
                  <c:v>111.113485643758</c:v>
                </c:pt>
                <c:pt idx="28">
                  <c:v>111.003262743888</c:v>
                </c:pt>
                <c:pt idx="29">
                  <c:v>110.325098717816</c:v>
                </c:pt>
                <c:pt idx="30">
                  <c:v>110.434888213349</c:v>
                </c:pt>
                <c:pt idx="31">
                  <c:v>111.221020070115</c:v>
                </c:pt>
                <c:pt idx="32">
                  <c:v>110.71752293603301</c:v>
                </c:pt>
                <c:pt idx="33">
                  <c:v>111.095930967173</c:v>
                </c:pt>
                <c:pt idx="34">
                  <c:v>111.850257142864</c:v>
                </c:pt>
                <c:pt idx="35">
                  <c:v>112.917577546777</c:v>
                </c:pt>
                <c:pt idx="36">
                  <c:v>113.50256128742799</c:v>
                </c:pt>
                <c:pt idx="37">
                  <c:v>113.717276203648</c:v>
                </c:pt>
                <c:pt idx="38">
                  <c:v>113.48415480166599</c:v>
                </c:pt>
                <c:pt idx="39">
                  <c:v>114.362208803863</c:v>
                </c:pt>
                <c:pt idx="40">
                  <c:v>115.67093826770601</c:v>
                </c:pt>
                <c:pt idx="41">
                  <c:v>114.34747645397501</c:v>
                </c:pt>
                <c:pt idx="42">
                  <c:v>116.57031039044</c:v>
                </c:pt>
                <c:pt idx="43">
                  <c:v>116.61781814128</c:v>
                </c:pt>
                <c:pt idx="44">
                  <c:v>116.68837789805001</c:v>
                </c:pt>
                <c:pt idx="45">
                  <c:v>118.113543668548</c:v>
                </c:pt>
                <c:pt idx="46">
                  <c:v>118.90538367011</c:v>
                </c:pt>
                <c:pt idx="47">
                  <c:v>120.69833203535801</c:v>
                </c:pt>
                <c:pt idx="48">
                  <c:v>119.926280278324</c:v>
                </c:pt>
                <c:pt idx="49">
                  <c:v>120.364971170201</c:v>
                </c:pt>
                <c:pt idx="50">
                  <c:v>119.48136391150901</c:v>
                </c:pt>
                <c:pt idx="51">
                  <c:v>121.097987457031</c:v>
                </c:pt>
                <c:pt idx="52">
                  <c:v>122.210991556615</c:v>
                </c:pt>
                <c:pt idx="53">
                  <c:v>122.992866765816</c:v>
                </c:pt>
                <c:pt idx="54">
                  <c:v>123.81083599166701</c:v>
                </c:pt>
                <c:pt idx="55">
                  <c:v>124.239161792114</c:v>
                </c:pt>
                <c:pt idx="56">
                  <c:v>125.04017684457</c:v>
                </c:pt>
                <c:pt idx="57">
                  <c:v>126.272125523989</c:v>
                </c:pt>
                <c:pt idx="58">
                  <c:v>126.226725718007</c:v>
                </c:pt>
                <c:pt idx="59">
                  <c:v>127.597394027669</c:v>
                </c:pt>
                <c:pt idx="60">
                  <c:v>127.4385936468</c:v>
                </c:pt>
                <c:pt idx="61">
                  <c:v>127.11403800402699</c:v>
                </c:pt>
                <c:pt idx="62">
                  <c:v>126.39079822270899</c:v>
                </c:pt>
                <c:pt idx="63">
                  <c:v>128.02176345534099</c:v>
                </c:pt>
                <c:pt idx="64">
                  <c:v>129.38688928469901</c:v>
                </c:pt>
                <c:pt idx="65">
                  <c:v>130.482870752601</c:v>
                </c:pt>
                <c:pt idx="66">
                  <c:v>130.53219907306899</c:v>
                </c:pt>
                <c:pt idx="67">
                  <c:v>131.079469606592</c:v>
                </c:pt>
                <c:pt idx="68">
                  <c:v>130.52526248567801</c:v>
                </c:pt>
                <c:pt idx="69">
                  <c:v>128.128426541148</c:v>
                </c:pt>
                <c:pt idx="70">
                  <c:v>125.01737981471</c:v>
                </c:pt>
                <c:pt idx="71">
                  <c:v>121.662232724525</c:v>
                </c:pt>
                <c:pt idx="72">
                  <c:v>121.232291304507</c:v>
                </c:pt>
                <c:pt idx="73">
                  <c:v>122.403302462987</c:v>
                </c:pt>
                <c:pt idx="74">
                  <c:v>122.96356357827</c:v>
                </c:pt>
                <c:pt idx="75">
                  <c:v>123.531681392558</c:v>
                </c:pt>
                <c:pt idx="76">
                  <c:v>124.814948508726</c:v>
                </c:pt>
                <c:pt idx="77">
                  <c:v>125.436827243016</c:v>
                </c:pt>
                <c:pt idx="78">
                  <c:v>125.837999271012</c:v>
                </c:pt>
                <c:pt idx="79">
                  <c:v>128.07473115824899</c:v>
                </c:pt>
                <c:pt idx="80">
                  <c:v>128.89091267841499</c:v>
                </c:pt>
                <c:pt idx="81">
                  <c:v>129.97047558265601</c:v>
                </c:pt>
                <c:pt idx="82">
                  <c:v>130.07154980872801</c:v>
                </c:pt>
                <c:pt idx="83">
                  <c:v>132.08193362559601</c:v>
                </c:pt>
                <c:pt idx="84">
                  <c:v>133.87675127408599</c:v>
                </c:pt>
                <c:pt idx="85">
                  <c:v>135.35157732884099</c:v>
                </c:pt>
                <c:pt idx="86">
                  <c:v>136.51807989592999</c:v>
                </c:pt>
                <c:pt idx="87">
                  <c:v>137.134582713935</c:v>
                </c:pt>
                <c:pt idx="88">
                  <c:v>136.20665525160999</c:v>
                </c:pt>
                <c:pt idx="89">
                  <c:v>135.88901392759601</c:v>
                </c:pt>
                <c:pt idx="90">
                  <c:v>136.71518023462099</c:v>
                </c:pt>
                <c:pt idx="91">
                  <c:v>137.70502463562701</c:v>
                </c:pt>
                <c:pt idx="92">
                  <c:v>138.84664101423201</c:v>
                </c:pt>
                <c:pt idx="93">
                  <c:v>138.67763767626701</c:v>
                </c:pt>
                <c:pt idx="94">
                  <c:v>140.13939295647501</c:v>
                </c:pt>
                <c:pt idx="95">
                  <c:v>138.667758009311</c:v>
                </c:pt>
                <c:pt idx="96">
                  <c:v>140.25574276618701</c:v>
                </c:pt>
                <c:pt idx="97">
                  <c:v>140.92945182145201</c:v>
                </c:pt>
                <c:pt idx="98">
                  <c:v>141.059227673289</c:v>
                </c:pt>
                <c:pt idx="99">
                  <c:v>140.97493550101501</c:v>
                </c:pt>
                <c:pt idx="100">
                  <c:v>141.18030540991799</c:v>
                </c:pt>
                <c:pt idx="101">
                  <c:v>141.84581063992999</c:v>
                </c:pt>
                <c:pt idx="102">
                  <c:v>142.098136844294</c:v>
                </c:pt>
              </c:numCache>
            </c:numRef>
          </c:val>
          <c:smooth val="0"/>
          <c:extLst>
            <c:ext xmlns:c16="http://schemas.microsoft.com/office/drawing/2014/chart" uri="{C3380CC4-5D6E-409C-BE32-E72D297353CC}">
              <c16:uniqueId val="{00000001-C1F2-4774-85A6-745393C10862}"/>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9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majorUnit val="10"/>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'Monthly - IBC-Br'!$Q$2</c:f>
              <c:strCache>
                <c:ptCount val="1"/>
                <c:pt idx="0">
                  <c:v>Diff of SAs</c:v>
                </c:pt>
              </c:strCache>
            </c:strRef>
          </c:tx>
          <c:spPr>
            <a:solidFill>
              <a:schemeClr val="accent1"/>
            </a:solidFill>
            <a:ln>
              <a:noFill/>
            </a:ln>
            <a:effectLst/>
          </c:spPr>
          <c:invertIfNegative val="0"/>
          <c:cat>
            <c:numRef>
              <c:f>'Monthly - IBC-Br'!$A$3:$A$105</c:f>
              <c:numCache>
                <c:formatCode>[$-416]mmm\-yy;@</c:formatCode>
                <c:ptCount val="103"/>
                <c:pt idx="0">
                  <c:v>37622</c:v>
                </c:pt>
                <c:pt idx="1">
                  <c:v>37653</c:v>
                </c:pt>
                <c:pt idx="2">
                  <c:v>37681</c:v>
                </c:pt>
                <c:pt idx="3">
                  <c:v>37712</c:v>
                </c:pt>
                <c:pt idx="4">
                  <c:v>37742</c:v>
                </c:pt>
                <c:pt idx="5">
                  <c:v>37773</c:v>
                </c:pt>
                <c:pt idx="6">
                  <c:v>37803</c:v>
                </c:pt>
                <c:pt idx="7">
                  <c:v>37834</c:v>
                </c:pt>
                <c:pt idx="8">
                  <c:v>37865</c:v>
                </c:pt>
                <c:pt idx="9">
                  <c:v>37895</c:v>
                </c:pt>
                <c:pt idx="10">
                  <c:v>37926</c:v>
                </c:pt>
                <c:pt idx="11">
                  <c:v>37956</c:v>
                </c:pt>
                <c:pt idx="12">
                  <c:v>37987</c:v>
                </c:pt>
                <c:pt idx="13">
                  <c:v>38018</c:v>
                </c:pt>
                <c:pt idx="14">
                  <c:v>38047</c:v>
                </c:pt>
                <c:pt idx="15">
                  <c:v>38078</c:v>
                </c:pt>
                <c:pt idx="16">
                  <c:v>38108</c:v>
                </c:pt>
                <c:pt idx="17">
                  <c:v>38139</c:v>
                </c:pt>
                <c:pt idx="18">
                  <c:v>38169</c:v>
                </c:pt>
                <c:pt idx="19">
                  <c:v>38200</c:v>
                </c:pt>
                <c:pt idx="20">
                  <c:v>38231</c:v>
                </c:pt>
                <c:pt idx="21">
                  <c:v>38261</c:v>
                </c:pt>
                <c:pt idx="22">
                  <c:v>38292</c:v>
                </c:pt>
                <c:pt idx="23">
                  <c:v>38322</c:v>
                </c:pt>
                <c:pt idx="24">
                  <c:v>38353</c:v>
                </c:pt>
                <c:pt idx="25">
                  <c:v>38384</c:v>
                </c:pt>
                <c:pt idx="26">
                  <c:v>38412</c:v>
                </c:pt>
                <c:pt idx="27">
                  <c:v>38443</c:v>
                </c:pt>
                <c:pt idx="28">
                  <c:v>38473</c:v>
                </c:pt>
                <c:pt idx="29">
                  <c:v>38504</c:v>
                </c:pt>
                <c:pt idx="30">
                  <c:v>38534</c:v>
                </c:pt>
                <c:pt idx="31">
                  <c:v>38565</c:v>
                </c:pt>
                <c:pt idx="32">
                  <c:v>38596</c:v>
                </c:pt>
                <c:pt idx="33">
                  <c:v>38626</c:v>
                </c:pt>
                <c:pt idx="34">
                  <c:v>38657</c:v>
                </c:pt>
                <c:pt idx="35">
                  <c:v>38687</c:v>
                </c:pt>
                <c:pt idx="36">
                  <c:v>38718</c:v>
                </c:pt>
                <c:pt idx="37">
                  <c:v>38749</c:v>
                </c:pt>
                <c:pt idx="38">
                  <c:v>38777</c:v>
                </c:pt>
                <c:pt idx="39">
                  <c:v>38808</c:v>
                </c:pt>
                <c:pt idx="40">
                  <c:v>38838</c:v>
                </c:pt>
                <c:pt idx="41">
                  <c:v>38869</c:v>
                </c:pt>
                <c:pt idx="42">
                  <c:v>38899</c:v>
                </c:pt>
                <c:pt idx="43">
                  <c:v>38930</c:v>
                </c:pt>
                <c:pt idx="44">
                  <c:v>38961</c:v>
                </c:pt>
                <c:pt idx="45">
                  <c:v>38991</c:v>
                </c:pt>
                <c:pt idx="46">
                  <c:v>39022</c:v>
                </c:pt>
                <c:pt idx="47">
                  <c:v>39052</c:v>
                </c:pt>
                <c:pt idx="48">
                  <c:v>39083</c:v>
                </c:pt>
                <c:pt idx="49">
                  <c:v>39114</c:v>
                </c:pt>
                <c:pt idx="50">
                  <c:v>39142</c:v>
                </c:pt>
                <c:pt idx="51">
                  <c:v>39173</c:v>
                </c:pt>
                <c:pt idx="52">
                  <c:v>39203</c:v>
                </c:pt>
                <c:pt idx="53">
                  <c:v>39234</c:v>
                </c:pt>
                <c:pt idx="54">
                  <c:v>39264</c:v>
                </c:pt>
                <c:pt idx="55">
                  <c:v>39295</c:v>
                </c:pt>
                <c:pt idx="56">
                  <c:v>39326</c:v>
                </c:pt>
                <c:pt idx="57">
                  <c:v>39356</c:v>
                </c:pt>
                <c:pt idx="58">
                  <c:v>39387</c:v>
                </c:pt>
                <c:pt idx="59">
                  <c:v>39417</c:v>
                </c:pt>
                <c:pt idx="60">
                  <c:v>39448</c:v>
                </c:pt>
                <c:pt idx="61">
                  <c:v>39479</c:v>
                </c:pt>
                <c:pt idx="62">
                  <c:v>39508</c:v>
                </c:pt>
                <c:pt idx="63">
                  <c:v>39539</c:v>
                </c:pt>
                <c:pt idx="64">
                  <c:v>39569</c:v>
                </c:pt>
                <c:pt idx="65">
                  <c:v>39600</c:v>
                </c:pt>
                <c:pt idx="66">
                  <c:v>39630</c:v>
                </c:pt>
                <c:pt idx="67">
                  <c:v>39661</c:v>
                </c:pt>
                <c:pt idx="68">
                  <c:v>39692</c:v>
                </c:pt>
                <c:pt idx="69">
                  <c:v>39722</c:v>
                </c:pt>
                <c:pt idx="70">
                  <c:v>39753</c:v>
                </c:pt>
                <c:pt idx="71">
                  <c:v>39783</c:v>
                </c:pt>
                <c:pt idx="72">
                  <c:v>39814</c:v>
                </c:pt>
                <c:pt idx="73">
                  <c:v>39845</c:v>
                </c:pt>
                <c:pt idx="74">
                  <c:v>39873</c:v>
                </c:pt>
                <c:pt idx="75">
                  <c:v>39904</c:v>
                </c:pt>
                <c:pt idx="76">
                  <c:v>39934</c:v>
                </c:pt>
                <c:pt idx="77">
                  <c:v>39965</c:v>
                </c:pt>
                <c:pt idx="78">
                  <c:v>39995</c:v>
                </c:pt>
                <c:pt idx="79">
                  <c:v>40026</c:v>
                </c:pt>
                <c:pt idx="80">
                  <c:v>40057</c:v>
                </c:pt>
                <c:pt idx="81">
                  <c:v>40087</c:v>
                </c:pt>
                <c:pt idx="82">
                  <c:v>40118</c:v>
                </c:pt>
                <c:pt idx="83">
                  <c:v>40148</c:v>
                </c:pt>
                <c:pt idx="84">
                  <c:v>40179</c:v>
                </c:pt>
                <c:pt idx="85">
                  <c:v>40210</c:v>
                </c:pt>
                <c:pt idx="86">
                  <c:v>40238</c:v>
                </c:pt>
                <c:pt idx="87">
                  <c:v>40269</c:v>
                </c:pt>
                <c:pt idx="88">
                  <c:v>40299</c:v>
                </c:pt>
                <c:pt idx="89">
                  <c:v>40330</c:v>
                </c:pt>
                <c:pt idx="90">
                  <c:v>40360</c:v>
                </c:pt>
                <c:pt idx="91">
                  <c:v>40391</c:v>
                </c:pt>
                <c:pt idx="92">
                  <c:v>40422</c:v>
                </c:pt>
                <c:pt idx="93">
                  <c:v>40452</c:v>
                </c:pt>
                <c:pt idx="94">
                  <c:v>40483</c:v>
                </c:pt>
                <c:pt idx="95">
                  <c:v>40513</c:v>
                </c:pt>
                <c:pt idx="96">
                  <c:v>40544</c:v>
                </c:pt>
                <c:pt idx="97">
                  <c:v>40575</c:v>
                </c:pt>
                <c:pt idx="98">
                  <c:v>40603</c:v>
                </c:pt>
                <c:pt idx="99">
                  <c:v>40634</c:v>
                </c:pt>
                <c:pt idx="100">
                  <c:v>40664</c:v>
                </c:pt>
                <c:pt idx="101">
                  <c:v>40695</c:v>
                </c:pt>
                <c:pt idx="102">
                  <c:v>40725</c:v>
                </c:pt>
              </c:numCache>
            </c:numRef>
          </c:cat>
          <c:val>
            <c:numRef>
              <c:f>'Monthly - IBC-Br'!$Q$3:$Q$105</c:f>
              <c:numCache>
                <c:formatCode>0.0%</c:formatCode>
                <c:ptCount val="103"/>
                <c:pt idx="0">
                  <c:v>-3.2104293327994784E-5</c:v>
                </c:pt>
                <c:pt idx="1">
                  <c:v>1.0340857015397424E-5</c:v>
                </c:pt>
                <c:pt idx="2">
                  <c:v>-2.9961282976443178E-5</c:v>
                </c:pt>
                <c:pt idx="3">
                  <c:v>2.1705547747635545E-5</c:v>
                </c:pt>
                <c:pt idx="4">
                  <c:v>8.1121314635070603E-6</c:v>
                </c:pt>
                <c:pt idx="5">
                  <c:v>1.2446615208658411E-5</c:v>
                </c:pt>
                <c:pt idx="6">
                  <c:v>-9.324969173210765E-6</c:v>
                </c:pt>
                <c:pt idx="7">
                  <c:v>-1.1812062925166982E-5</c:v>
                </c:pt>
                <c:pt idx="8">
                  <c:v>-3.2173394068361552E-5</c:v>
                </c:pt>
                <c:pt idx="9">
                  <c:v>2.2998981464744843E-5</c:v>
                </c:pt>
                <c:pt idx="10">
                  <c:v>-6.2372313823233276E-6</c:v>
                </c:pt>
                <c:pt idx="11">
                  <c:v>4.2117724955835587E-5</c:v>
                </c:pt>
                <c:pt idx="12">
                  <c:v>1.8972779583194546E-5</c:v>
                </c:pt>
                <c:pt idx="13">
                  <c:v>4.2239565834346873E-5</c:v>
                </c:pt>
                <c:pt idx="14">
                  <c:v>-3.7007470490435328E-5</c:v>
                </c:pt>
                <c:pt idx="15">
                  <c:v>-7.0030276665188338E-6</c:v>
                </c:pt>
                <c:pt idx="16">
                  <c:v>-2.4146787364901328E-7</c:v>
                </c:pt>
                <c:pt idx="17">
                  <c:v>4.1318743446390426E-6</c:v>
                </c:pt>
                <c:pt idx="18">
                  <c:v>2.6423485399763431E-5</c:v>
                </c:pt>
                <c:pt idx="19">
                  <c:v>2.5509984488714996E-5</c:v>
                </c:pt>
                <c:pt idx="20">
                  <c:v>6.6342338767227078E-7</c:v>
                </c:pt>
                <c:pt idx="21">
                  <c:v>-1.6165531867935421E-5</c:v>
                </c:pt>
                <c:pt idx="22">
                  <c:v>-2.5941977350229378E-5</c:v>
                </c:pt>
                <c:pt idx="23">
                  <c:v>-4.1950408104136771E-5</c:v>
                </c:pt>
                <c:pt idx="24">
                  <c:v>1.8486490058318543E-5</c:v>
                </c:pt>
                <c:pt idx="25">
                  <c:v>6.060481960006194E-6</c:v>
                </c:pt>
                <c:pt idx="26">
                  <c:v>-2.2379655254480406E-5</c:v>
                </c:pt>
                <c:pt idx="27">
                  <c:v>3.1371107533053156E-5</c:v>
                </c:pt>
                <c:pt idx="28">
                  <c:v>2.9394089081092756E-5</c:v>
                </c:pt>
                <c:pt idx="29">
                  <c:v>-4.4423839245842212E-5</c:v>
                </c:pt>
                <c:pt idx="30">
                  <c:v>4.4265266222866462E-5</c:v>
                </c:pt>
                <c:pt idx="31">
                  <c:v>9.1716428250678467E-6</c:v>
                </c:pt>
                <c:pt idx="32">
                  <c:v>-2.2372326291477892E-5</c:v>
                </c:pt>
                <c:pt idx="33">
                  <c:v>-3.6624957938706908E-5</c:v>
                </c:pt>
                <c:pt idx="34">
                  <c:v>2.2989974430131909E-6</c:v>
                </c:pt>
                <c:pt idx="35">
                  <c:v>-2.1452826983749998E-5</c:v>
                </c:pt>
                <c:pt idx="36">
                  <c:v>2.2566409057218766E-5</c:v>
                </c:pt>
                <c:pt idx="37">
                  <c:v>-2.3951779387977647E-5</c:v>
                </c:pt>
                <c:pt idx="38">
                  <c:v>3.6612633644609169E-5</c:v>
                </c:pt>
                <c:pt idx="39">
                  <c:v>1.9314479389636415E-5</c:v>
                </c:pt>
                <c:pt idx="40">
                  <c:v>8.1115907841668613E-6</c:v>
                </c:pt>
                <c:pt idx="41">
                  <c:v>-2.2068614123207975E-5</c:v>
                </c:pt>
                <c:pt idx="42">
                  <c:v>2.6626957193648317E-6</c:v>
                </c:pt>
                <c:pt idx="43">
                  <c:v>-1.8709129823420619E-5</c:v>
                </c:pt>
                <c:pt idx="44">
                  <c:v>-1.39009508097601E-5</c:v>
                </c:pt>
                <c:pt idx="45">
                  <c:v>3.0003120379350013E-5</c:v>
                </c:pt>
                <c:pt idx="46">
                  <c:v>-3.8822049365052419E-5</c:v>
                </c:pt>
                <c:pt idx="47">
                  <c:v>-1.3819093968483203E-5</c:v>
                </c:pt>
                <c:pt idx="48">
                  <c:v>-3.1015773167733809E-5</c:v>
                </c:pt>
                <c:pt idx="49">
                  <c:v>4.1302510809263091E-5</c:v>
                </c:pt>
                <c:pt idx="50">
                  <c:v>1.1415395957507083E-5</c:v>
                </c:pt>
                <c:pt idx="51">
                  <c:v>-1.6618851932273593E-5</c:v>
                </c:pt>
                <c:pt idx="52">
                  <c:v>8.113547295684531E-6</c:v>
                </c:pt>
                <c:pt idx="53">
                  <c:v>2.3308934189843607E-5</c:v>
                </c:pt>
                <c:pt idx="54">
                  <c:v>6.7522144172772775E-6</c:v>
                </c:pt>
                <c:pt idx="55">
                  <c:v>-6.7466829200819589E-6</c:v>
                </c:pt>
                <c:pt idx="56">
                  <c:v>1.414303982664271E-6</c:v>
                </c:pt>
                <c:pt idx="57">
                  <c:v>1.6833166935995215E-5</c:v>
                </c:pt>
                <c:pt idx="58">
                  <c:v>-2.5939016026306957E-5</c:v>
                </c:pt>
                <c:pt idx="59">
                  <c:v>-2.0422980650446862E-5</c:v>
                </c:pt>
                <c:pt idx="60">
                  <c:v>-1.1035414312591037E-5</c:v>
                </c:pt>
                <c:pt idx="61">
                  <c:v>3.17677918888771E-5</c:v>
                </c:pt>
                <c:pt idx="62">
                  <c:v>6.3155527256427706E-6</c:v>
                </c:pt>
                <c:pt idx="63">
                  <c:v>1.3774842532243172E-5</c:v>
                </c:pt>
                <c:pt idx="64">
                  <c:v>-2.404138883203542E-5</c:v>
                </c:pt>
                <c:pt idx="65">
                  <c:v>2.2001476096047882E-5</c:v>
                </c:pt>
                <c:pt idx="66">
                  <c:v>1.6847261694580438E-5</c:v>
                </c:pt>
                <c:pt idx="67">
                  <c:v>-4.0463335979035448E-6</c:v>
                </c:pt>
                <c:pt idx="68">
                  <c:v>-3.6294448188064822E-5</c:v>
                </c:pt>
                <c:pt idx="69">
                  <c:v>-1.2280175228231772E-5</c:v>
                </c:pt>
                <c:pt idx="70">
                  <c:v>-2.095812901934686E-5</c:v>
                </c:pt>
                <c:pt idx="71">
                  <c:v>1.8352166077602479E-5</c:v>
                </c:pt>
                <c:pt idx="72">
                  <c:v>1.8900474362756691E-5</c:v>
                </c:pt>
                <c:pt idx="73">
                  <c:v>2.698090675648868E-5</c:v>
                </c:pt>
                <c:pt idx="74">
                  <c:v>2.8981605969454183E-5</c:v>
                </c:pt>
                <c:pt idx="75">
                  <c:v>1.3611208273278973E-5</c:v>
                </c:pt>
                <c:pt idx="76">
                  <c:v>3.964833527764111E-5</c:v>
                </c:pt>
                <c:pt idx="77">
                  <c:v>-2.5293024426021223E-5</c:v>
                </c:pt>
                <c:pt idx="78">
                  <c:v>-1.5898990686652928E-5</c:v>
                </c:pt>
                <c:pt idx="79">
                  <c:v>3.6941971179831776E-5</c:v>
                </c:pt>
                <c:pt idx="80">
                  <c:v>7.0810645900033377E-6</c:v>
                </c:pt>
                <c:pt idx="81">
                  <c:v>3.6591725475767885E-6</c:v>
                </c:pt>
                <c:pt idx="82">
                  <c:v>1.1915189728723172E-5</c:v>
                </c:pt>
                <c:pt idx="83">
                  <c:v>1.4639806147756178E-5</c:v>
                </c:pt>
                <c:pt idx="84">
                  <c:v>-2.4265953943871306E-5</c:v>
                </c:pt>
                <c:pt idx="85">
                  <c:v>1.1653704033946039E-5</c:v>
                </c:pt>
                <c:pt idx="86">
                  <c:v>-1.4064635731203147E-5</c:v>
                </c:pt>
                <c:pt idx="87">
                  <c:v>3.3418755451090841E-5</c:v>
                </c:pt>
                <c:pt idx="88">
                  <c:v>-2.4555821085239067E-5</c:v>
                </c:pt>
                <c:pt idx="89">
                  <c:v>-7.2564015304688589E-6</c:v>
                </c:pt>
                <c:pt idx="90">
                  <c:v>-3.5252818746424717E-5</c:v>
                </c:pt>
                <c:pt idx="91">
                  <c:v>-3.6129288889664712E-5</c:v>
                </c:pt>
                <c:pt idx="92">
                  <c:v>-2.4191471141437112E-5</c:v>
                </c:pt>
                <c:pt idx="93">
                  <c:v>-1.7034350540782514E-5</c:v>
                </c:pt>
                <c:pt idx="94">
                  <c:v>-4.3316934849410926E-6</c:v>
                </c:pt>
                <c:pt idx="95">
                  <c:v>-1.6167813434676296E-5</c:v>
                </c:pt>
                <c:pt idx="96">
                  <c:v>-3.0352444125044287E-5</c:v>
                </c:pt>
                <c:pt idx="97">
                  <c:v>-3.889722188331E-6</c:v>
                </c:pt>
                <c:pt idx="98">
                  <c:v>-5.4751645470077605E-6</c:v>
                </c:pt>
                <c:pt idx="99">
                  <c:v>3.5011002447416314E-5</c:v>
                </c:pt>
                <c:pt idx="100">
                  <c:v>2.1632661707386953E-6</c:v>
                </c:pt>
                <c:pt idx="101">
                  <c:v>-2.9533733309839287E-5</c:v>
                </c:pt>
                <c:pt idx="102">
                  <c:v>-1.3111581322945063E-5</c:v>
                </c:pt>
              </c:numCache>
            </c:numRef>
          </c:val>
          <c:extLst>
            <c:ext xmlns:c16="http://schemas.microsoft.com/office/drawing/2014/chart" uri="{C3380CC4-5D6E-409C-BE32-E72D297353CC}">
              <c16:uniqueId val="{00000000-6998-442A-84E9-FC7B8D9F8603}"/>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Seasonal plot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v>2003</c:v>
          </c:tx>
          <c:spPr>
            <a:ln w="28575" cap="rnd">
              <a:noFill/>
              <a:round/>
            </a:ln>
            <a:effectLst/>
          </c:spPr>
          <c:marker>
            <c:symbol val="circle"/>
            <c:size val="5"/>
            <c:spPr>
              <a:solidFill>
                <a:schemeClr val="accent1"/>
              </a:solidFill>
              <a:ln w="9525">
                <a:solidFill>
                  <a:schemeClr val="accent1"/>
                </a:solidFill>
              </a:ln>
              <a:effectLst/>
            </c:spPr>
          </c:marker>
          <c:val>
            <c:numRef>
              <c:f>'Monthly - IBC-Br'!$AC$3:$AN$3</c:f>
              <c:numCache>
                <c:formatCode>General</c:formatCode>
                <c:ptCount val="12"/>
                <c:pt idx="0">
                  <c:v>0.98339240617808898</c:v>
                </c:pt>
                <c:pt idx="1">
                  <c:v>1.00280182362339</c:v>
                </c:pt>
                <c:pt idx="2">
                  <c:v>1.0048784358741401</c:v>
                </c:pt>
                <c:pt idx="3">
                  <c:v>1.0013827611536401</c:v>
                </c:pt>
                <c:pt idx="4">
                  <c:v>0.99541888291077896</c:v>
                </c:pt>
                <c:pt idx="5">
                  <c:v>1.00022243852037</c:v>
                </c:pt>
                <c:pt idx="6">
                  <c:v>0.98883642192503496</c:v>
                </c:pt>
                <c:pt idx="7">
                  <c:v>0.99542087823385506</c:v>
                </c:pt>
                <c:pt idx="8">
                  <c:v>1.0093466541700999</c:v>
                </c:pt>
                <c:pt idx="9">
                  <c:v>1.0056219252998699</c:v>
                </c:pt>
                <c:pt idx="10">
                  <c:v>1.0001514189110301</c:v>
                </c:pt>
                <c:pt idx="11">
                  <c:v>0.99196250956830501</c:v>
                </c:pt>
              </c:numCache>
            </c:numRef>
          </c:val>
          <c:smooth val="0"/>
          <c:extLst>
            <c:ext xmlns:c16="http://schemas.microsoft.com/office/drawing/2014/chart" uri="{C3380CC4-5D6E-409C-BE32-E72D297353CC}">
              <c16:uniqueId val="{00000000-23B1-42F8-9DAB-3CB7A3F0AF1E}"/>
            </c:ext>
          </c:extLst>
        </c:ser>
        <c:ser>
          <c:idx val="1"/>
          <c:order val="1"/>
          <c:tx>
            <c:v>2004</c:v>
          </c:tx>
          <c:spPr>
            <a:ln w="28575" cap="rnd">
              <a:noFill/>
              <a:round/>
            </a:ln>
            <a:effectLst/>
          </c:spPr>
          <c:marker>
            <c:symbol val="circle"/>
            <c:size val="5"/>
            <c:spPr>
              <a:solidFill>
                <a:schemeClr val="accent2"/>
              </a:solidFill>
              <a:ln w="9525">
                <a:solidFill>
                  <a:schemeClr val="accent2"/>
                </a:solidFill>
              </a:ln>
              <a:effectLst/>
            </c:spPr>
          </c:marker>
          <c:val>
            <c:numRef>
              <c:f>'Monthly - IBC-Br'!$AC$4:$AN$4</c:f>
              <c:numCache>
                <c:formatCode>General</c:formatCode>
                <c:ptCount val="12"/>
                <c:pt idx="0">
                  <c:v>1.0001456159898101</c:v>
                </c:pt>
                <c:pt idx="1">
                  <c:v>1.00022037914907</c:v>
                </c:pt>
                <c:pt idx="2">
                  <c:v>1.0046284016772</c:v>
                </c:pt>
                <c:pt idx="3">
                  <c:v>1.0029573346451199</c:v>
                </c:pt>
                <c:pt idx="4">
                  <c:v>0.996243682162119</c:v>
                </c:pt>
                <c:pt idx="5">
                  <c:v>0.99922302474344604</c:v>
                </c:pt>
                <c:pt idx="6">
                  <c:v>0.99903496473321896</c:v>
                </c:pt>
                <c:pt idx="7">
                  <c:v>0.99935572877463197</c:v>
                </c:pt>
                <c:pt idx="8">
                  <c:v>1.0045311756052699</c:v>
                </c:pt>
                <c:pt idx="9">
                  <c:v>0.99753805848758903</c:v>
                </c:pt>
                <c:pt idx="10">
                  <c:v>1.0038084566546699</c:v>
                </c:pt>
                <c:pt idx="11">
                  <c:v>0.99607352417142603</c:v>
                </c:pt>
              </c:numCache>
            </c:numRef>
          </c:val>
          <c:smooth val="0"/>
          <c:extLst>
            <c:ext xmlns:c16="http://schemas.microsoft.com/office/drawing/2014/chart" uri="{C3380CC4-5D6E-409C-BE32-E72D297353CC}">
              <c16:uniqueId val="{00000001-23B1-42F8-9DAB-3CB7A3F0AF1E}"/>
            </c:ext>
          </c:extLst>
        </c:ser>
        <c:ser>
          <c:idx val="2"/>
          <c:order val="2"/>
          <c:tx>
            <c:v>2005</c:v>
          </c:tx>
          <c:spPr>
            <a:ln w="28575" cap="rnd">
              <a:noFill/>
              <a:round/>
            </a:ln>
            <a:effectLst/>
          </c:spPr>
          <c:marker>
            <c:symbol val="circle"/>
            <c:size val="5"/>
            <c:spPr>
              <a:solidFill>
                <a:schemeClr val="accent3"/>
              </a:solidFill>
              <a:ln w="9525">
                <a:solidFill>
                  <a:schemeClr val="accent3"/>
                </a:solidFill>
              </a:ln>
              <a:effectLst/>
            </c:spPr>
          </c:marker>
          <c:val>
            <c:numRef>
              <c:f>'Monthly - IBC-Br'!$AC$5:$AN$5</c:f>
              <c:numCache>
                <c:formatCode>General</c:formatCode>
                <c:ptCount val="12"/>
                <c:pt idx="0">
                  <c:v>0.99756591183952203</c:v>
                </c:pt>
                <c:pt idx="1">
                  <c:v>1.00068260180372</c:v>
                </c:pt>
                <c:pt idx="2">
                  <c:v>0.99964096626660304</c:v>
                </c:pt>
                <c:pt idx="3">
                  <c:v>1.0043530310389499</c:v>
                </c:pt>
                <c:pt idx="4">
                  <c:v>1.0024871171401499</c:v>
                </c:pt>
                <c:pt idx="5">
                  <c:v>0.99639145210434299</c:v>
                </c:pt>
                <c:pt idx="6">
                  <c:v>0.99771096648973101</c:v>
                </c:pt>
                <c:pt idx="7">
                  <c:v>1.0042305775145399</c:v>
                </c:pt>
                <c:pt idx="8">
                  <c:v>0.99737763839137905</c:v>
                </c:pt>
                <c:pt idx="9">
                  <c:v>0.99682141042109995</c:v>
                </c:pt>
                <c:pt idx="10">
                  <c:v>0.99865785848546196</c:v>
                </c:pt>
                <c:pt idx="11">
                  <c:v>1.0031389735293901</c:v>
                </c:pt>
              </c:numCache>
            </c:numRef>
          </c:val>
          <c:smooth val="0"/>
          <c:extLst>
            <c:ext xmlns:c16="http://schemas.microsoft.com/office/drawing/2014/chart" uri="{C3380CC4-5D6E-409C-BE32-E72D297353CC}">
              <c16:uniqueId val="{00000002-23B1-42F8-9DAB-3CB7A3F0AF1E}"/>
            </c:ext>
          </c:extLst>
        </c:ser>
        <c:ser>
          <c:idx val="3"/>
          <c:order val="3"/>
          <c:tx>
            <c:v>2006</c:v>
          </c:tx>
          <c:spPr>
            <a:ln w="28575" cap="rnd">
              <a:noFill/>
              <a:round/>
            </a:ln>
            <a:effectLst/>
          </c:spPr>
          <c:marker>
            <c:symbol val="circle"/>
            <c:size val="5"/>
            <c:spPr>
              <a:solidFill>
                <a:schemeClr val="accent4"/>
              </a:solidFill>
              <a:ln w="9525">
                <a:solidFill>
                  <a:schemeClr val="accent4"/>
                </a:solidFill>
              </a:ln>
              <a:effectLst/>
            </c:spPr>
          </c:marker>
          <c:val>
            <c:numRef>
              <c:f>'Monthly - IBC-Br'!$AC$6:$AN$6</c:f>
              <c:numCache>
                <c:formatCode>General</c:formatCode>
                <c:ptCount val="12"/>
                <c:pt idx="0">
                  <c:v>1.0037094506317501</c:v>
                </c:pt>
                <c:pt idx="1">
                  <c:v>1.00134619595624</c:v>
                </c:pt>
                <c:pt idx="2">
                  <c:v>0.99519038817338001</c:v>
                </c:pt>
                <c:pt idx="3">
                  <c:v>0.99883690782094403</c:v>
                </c:pt>
                <c:pt idx="4">
                  <c:v>1.0059206077997001</c:v>
                </c:pt>
                <c:pt idx="5">
                  <c:v>0.98995643065476902</c:v>
                </c:pt>
                <c:pt idx="6">
                  <c:v>1.0042374006024599</c:v>
                </c:pt>
                <c:pt idx="7">
                  <c:v>0.99914670149928697</c:v>
                </c:pt>
                <c:pt idx="8">
                  <c:v>0.99366536776495495</c:v>
                </c:pt>
                <c:pt idx="9">
                  <c:v>0.99931373369628096</c:v>
                </c:pt>
                <c:pt idx="10">
                  <c:v>0.999760150034397</c:v>
                </c:pt>
                <c:pt idx="11">
                  <c:v>1.0094806542419501</c:v>
                </c:pt>
              </c:numCache>
            </c:numRef>
          </c:val>
          <c:smooth val="0"/>
          <c:extLst>
            <c:ext xmlns:c16="http://schemas.microsoft.com/office/drawing/2014/chart" uri="{C3380CC4-5D6E-409C-BE32-E72D297353CC}">
              <c16:uniqueId val="{00000003-23B1-42F8-9DAB-3CB7A3F0AF1E}"/>
            </c:ext>
          </c:extLst>
        </c:ser>
        <c:ser>
          <c:idx val="4"/>
          <c:order val="4"/>
          <c:tx>
            <c:v>2007</c:v>
          </c:tx>
          <c:spPr>
            <a:ln w="28575" cap="rnd">
              <a:noFill/>
              <a:round/>
            </a:ln>
            <a:effectLst/>
          </c:spPr>
          <c:marker>
            <c:symbol val="circle"/>
            <c:size val="5"/>
            <c:spPr>
              <a:solidFill>
                <a:schemeClr val="accent5"/>
              </a:solidFill>
              <a:ln w="9525">
                <a:solidFill>
                  <a:schemeClr val="accent5"/>
                </a:solidFill>
              </a:ln>
              <a:effectLst/>
            </c:spPr>
          </c:marker>
          <c:val>
            <c:numRef>
              <c:f>'Monthly - IBC-Br'!$AC$7:$AN$7</c:f>
              <c:numCache>
                <c:formatCode>General</c:formatCode>
                <c:ptCount val="12"/>
                <c:pt idx="0">
                  <c:v>0.99890177361184296</c:v>
                </c:pt>
                <c:pt idx="1">
                  <c:v>0.99918287195469302</c:v>
                </c:pt>
                <c:pt idx="2">
                  <c:v>0.98853687954337199</c:v>
                </c:pt>
                <c:pt idx="3">
                  <c:v>0.99777022987639297</c:v>
                </c:pt>
                <c:pt idx="4">
                  <c:v>1.00142744505859</c:v>
                </c:pt>
                <c:pt idx="5">
                  <c:v>1.0014048611803099</c:v>
                </c:pt>
                <c:pt idx="6">
                  <c:v>1.0012867597602799</c:v>
                </c:pt>
                <c:pt idx="7">
                  <c:v>0.99815039144695605</c:v>
                </c:pt>
                <c:pt idx="8">
                  <c:v>0.99831832241552299</c:v>
                </c:pt>
                <c:pt idx="9">
                  <c:v>1.0025565251223401</c:v>
                </c:pt>
                <c:pt idx="10">
                  <c:v>0.997693341840037</c:v>
                </c:pt>
                <c:pt idx="11">
                  <c:v>1.00527136898292</c:v>
                </c:pt>
              </c:numCache>
            </c:numRef>
          </c:val>
          <c:smooth val="0"/>
          <c:extLst>
            <c:ext xmlns:c16="http://schemas.microsoft.com/office/drawing/2014/chart" uri="{C3380CC4-5D6E-409C-BE32-E72D297353CC}">
              <c16:uniqueId val="{00000004-23B1-42F8-9DAB-3CB7A3F0AF1E}"/>
            </c:ext>
          </c:extLst>
        </c:ser>
        <c:ser>
          <c:idx val="5"/>
          <c:order val="5"/>
          <c:tx>
            <c:v>2008</c:v>
          </c:tx>
          <c:spPr>
            <a:ln w="28575" cap="rnd">
              <a:noFill/>
              <a:round/>
            </a:ln>
            <a:effectLst/>
          </c:spPr>
          <c:marker>
            <c:symbol val="circle"/>
            <c:size val="5"/>
            <c:spPr>
              <a:solidFill>
                <a:schemeClr val="accent6"/>
              </a:solidFill>
              <a:ln w="9525">
                <a:solidFill>
                  <a:schemeClr val="accent6"/>
                </a:solidFill>
              </a:ln>
              <a:effectLst/>
            </c:spPr>
          </c:marker>
          <c:val>
            <c:numRef>
              <c:f>'Monthly - IBC-Br'!$AC$8:$AN$8</c:f>
              <c:numCache>
                <c:formatCode>General</c:formatCode>
                <c:ptCount val="12"/>
                <c:pt idx="0">
                  <c:v>1.00161641245162</c:v>
                </c:pt>
                <c:pt idx="1">
                  <c:v>0.99651547087866199</c:v>
                </c:pt>
                <c:pt idx="2">
                  <c:v>0.98725494866263497</c:v>
                </c:pt>
                <c:pt idx="3">
                  <c:v>0.99513981055338696</c:v>
                </c:pt>
                <c:pt idx="4">
                  <c:v>1.00045997494502</c:v>
                </c:pt>
                <c:pt idx="5">
                  <c:v>1.0047694750188001</c:v>
                </c:pt>
                <c:pt idx="6">
                  <c:v>1.0037048038457199</c:v>
                </c:pt>
                <c:pt idx="7">
                  <c:v>1.0104090123971401</c:v>
                </c:pt>
                <c:pt idx="8">
                  <c:v>1.0121568777741301</c:v>
                </c:pt>
                <c:pt idx="9">
                  <c:v>1.00125892718398</c:v>
                </c:pt>
                <c:pt idx="10">
                  <c:v>0.98408889895935503</c:v>
                </c:pt>
                <c:pt idx="11">
                  <c:v>0.99631442882326005</c:v>
                </c:pt>
              </c:numCache>
            </c:numRef>
          </c:val>
          <c:smooth val="0"/>
          <c:extLst>
            <c:ext xmlns:c16="http://schemas.microsoft.com/office/drawing/2014/chart" uri="{C3380CC4-5D6E-409C-BE32-E72D297353CC}">
              <c16:uniqueId val="{00000005-23B1-42F8-9DAB-3CB7A3F0AF1E}"/>
            </c:ext>
          </c:extLst>
        </c:ser>
        <c:ser>
          <c:idx val="6"/>
          <c:order val="6"/>
          <c:tx>
            <c:v>2009</c:v>
          </c:tx>
          <c:spPr>
            <a:ln w="28575" cap="rnd">
              <a:noFill/>
              <a:round/>
            </a:ln>
            <a:effectLst/>
          </c:spPr>
          <c:marker>
            <c:symbol val="circle"/>
            <c:size val="5"/>
            <c:spPr>
              <a:solidFill>
                <a:schemeClr val="accent1">
                  <a:lumMod val="60000"/>
                </a:schemeClr>
              </a:solidFill>
              <a:ln w="9525">
                <a:solidFill>
                  <a:schemeClr val="accent1">
                    <a:lumMod val="60000"/>
                  </a:schemeClr>
                </a:solidFill>
              </a:ln>
              <a:effectLst/>
            </c:spPr>
          </c:marker>
          <c:val>
            <c:numRef>
              <c:f>'Monthly - IBC-Br'!$AC$9:$AN$9</c:f>
              <c:numCache>
                <c:formatCode>General</c:formatCode>
                <c:ptCount val="12"/>
                <c:pt idx="0">
                  <c:v>0.99403999168060497</c:v>
                </c:pt>
                <c:pt idx="1">
                  <c:v>1.0015813774169799</c:v>
                </c:pt>
                <c:pt idx="2">
                  <c:v>1.0014997579814999</c:v>
                </c:pt>
                <c:pt idx="3">
                  <c:v>0.99973931382834402</c:v>
                </c:pt>
                <c:pt idx="4">
                  <c:v>1.00258594888577</c:v>
                </c:pt>
                <c:pt idx="5">
                  <c:v>0.99960246238700301</c:v>
                </c:pt>
                <c:pt idx="6">
                  <c:v>0.99475963055888805</c:v>
                </c:pt>
                <c:pt idx="7">
                  <c:v>1.00426673621722</c:v>
                </c:pt>
                <c:pt idx="8">
                  <c:v>1.0022792349009799</c:v>
                </c:pt>
                <c:pt idx="9">
                  <c:v>1.00180886471319</c:v>
                </c:pt>
                <c:pt idx="10">
                  <c:v>0.99283367455521498</c:v>
                </c:pt>
                <c:pt idx="11">
                  <c:v>0.997497747271476</c:v>
                </c:pt>
              </c:numCache>
            </c:numRef>
          </c:val>
          <c:smooth val="0"/>
          <c:extLst>
            <c:ext xmlns:c16="http://schemas.microsoft.com/office/drawing/2014/chart" uri="{C3380CC4-5D6E-409C-BE32-E72D297353CC}">
              <c16:uniqueId val="{00000006-23B1-42F8-9DAB-3CB7A3F0AF1E}"/>
            </c:ext>
          </c:extLst>
        </c:ser>
        <c:ser>
          <c:idx val="7"/>
          <c:order val="7"/>
          <c:tx>
            <c:v>2010</c:v>
          </c:tx>
          <c:spPr>
            <a:ln w="28575" cap="rnd">
              <a:noFill/>
              <a:round/>
            </a:ln>
            <a:effectLst/>
          </c:spPr>
          <c:marker>
            <c:symbol val="circle"/>
            <c:size val="5"/>
            <c:spPr>
              <a:solidFill>
                <a:schemeClr val="accent2">
                  <a:lumMod val="60000"/>
                </a:schemeClr>
              </a:solidFill>
              <a:ln w="9525">
                <a:solidFill>
                  <a:schemeClr val="accent2">
                    <a:lumMod val="60000"/>
                  </a:schemeClr>
                </a:solidFill>
              </a:ln>
              <a:effectLst/>
            </c:spPr>
          </c:marker>
          <c:val>
            <c:numRef>
              <c:f>'Monthly - IBC-Br'!$AC$10:$AN$10</c:f>
              <c:numCache>
                <c:formatCode>General</c:formatCode>
                <c:ptCount val="12"/>
                <c:pt idx="0">
                  <c:v>1.0005114778650399</c:v>
                </c:pt>
                <c:pt idx="1">
                  <c:v>1.0024746994179199</c:v>
                </c:pt>
                <c:pt idx="2">
                  <c:v>1.0046570685413501</c:v>
                </c:pt>
                <c:pt idx="3">
                  <c:v>1.00558578040513</c:v>
                </c:pt>
                <c:pt idx="4">
                  <c:v>0.99720483442219399</c:v>
                </c:pt>
                <c:pt idx="5">
                  <c:v>0.99353089082924095</c:v>
                </c:pt>
                <c:pt idx="6">
                  <c:v>0.99712765043094298</c:v>
                </c:pt>
                <c:pt idx="7">
                  <c:v>1.00062860282885</c:v>
                </c:pt>
                <c:pt idx="8">
                  <c:v>1.0043812425218399</c:v>
                </c:pt>
                <c:pt idx="9">
                  <c:v>0.99857860844448199</c:v>
                </c:pt>
                <c:pt idx="10">
                  <c:v>1.0051198076073899</c:v>
                </c:pt>
                <c:pt idx="11">
                  <c:v>0.99151443431845099</c:v>
                </c:pt>
              </c:numCache>
            </c:numRef>
          </c:val>
          <c:smooth val="0"/>
          <c:extLst>
            <c:ext xmlns:c16="http://schemas.microsoft.com/office/drawing/2014/chart" uri="{C3380CC4-5D6E-409C-BE32-E72D297353CC}">
              <c16:uniqueId val="{00000007-23B1-42F8-9DAB-3CB7A3F0AF1E}"/>
            </c:ext>
          </c:extLst>
        </c:ser>
        <c:ser>
          <c:idx val="8"/>
          <c:order val="8"/>
          <c:tx>
            <c:v>2011</c:v>
          </c:tx>
          <c:spPr>
            <a:ln w="28575" cap="rnd">
              <a:noFill/>
              <a:round/>
            </a:ln>
            <a:effectLst/>
          </c:spPr>
          <c:marker>
            <c:symbol val="circle"/>
            <c:size val="5"/>
            <c:spPr>
              <a:solidFill>
                <a:schemeClr val="accent3">
                  <a:lumMod val="60000"/>
                </a:schemeClr>
              </a:solidFill>
              <a:ln w="9525">
                <a:solidFill>
                  <a:schemeClr val="accent3">
                    <a:lumMod val="60000"/>
                  </a:schemeClr>
                </a:solidFill>
              </a:ln>
              <a:effectLst/>
            </c:spPr>
          </c:marker>
          <c:val>
            <c:numRef>
              <c:f>'Monthly - IBC-Br'!$AC$11:$AN$11</c:f>
              <c:numCache>
                <c:formatCode>General</c:formatCode>
                <c:ptCount val="12"/>
                <c:pt idx="0">
                  <c:v>1.0003194837634599</c:v>
                </c:pt>
                <c:pt idx="1">
                  <c:v>1.0026854915821199</c:v>
                </c:pt>
                <c:pt idx="2">
                  <c:v>1.00114945920708</c:v>
                </c:pt>
                <c:pt idx="3">
                  <c:v>0.99823654725736799</c:v>
                </c:pt>
                <c:pt idx="4">
                  <c:v>0.99780164559154405</c:v>
                </c:pt>
                <c:pt idx="5">
                  <c:v>1.00104968085111</c:v>
                </c:pt>
                <c:pt idx="6">
                  <c:v>1.00195083862977</c:v>
                </c:pt>
                <c:pt idx="7">
                  <c:v>1.0004347184301501</c:v>
                </c:pt>
                <c:pt idx="8">
                  <c:v>0.99836196355263096</c:v>
                </c:pt>
                <c:pt idx="9">
                  <c:v>0.99991983121738803</c:v>
                </c:pt>
                <c:pt idx="10">
                  <c:v>1.0070841438923801</c:v>
                </c:pt>
                <c:pt idx="11">
                  <c:v>0.99986426156215802</c:v>
                </c:pt>
              </c:numCache>
            </c:numRef>
          </c:val>
          <c:smooth val="0"/>
          <c:extLst>
            <c:ext xmlns:c16="http://schemas.microsoft.com/office/drawing/2014/chart" uri="{C3380CC4-5D6E-409C-BE32-E72D297353CC}">
              <c16:uniqueId val="{00000008-23B1-42F8-9DAB-3CB7A3F0AF1E}"/>
            </c:ext>
          </c:extLst>
        </c:ser>
        <c:ser>
          <c:idx val="9"/>
          <c:order val="9"/>
          <c:tx>
            <c:v>2012</c:v>
          </c:tx>
          <c:spPr>
            <a:ln w="28575" cap="rnd">
              <a:noFill/>
              <a:round/>
            </a:ln>
            <a:effectLst/>
          </c:spPr>
          <c:marker>
            <c:symbol val="circle"/>
            <c:size val="5"/>
            <c:spPr>
              <a:solidFill>
                <a:schemeClr val="accent4">
                  <a:lumMod val="60000"/>
                </a:schemeClr>
              </a:solidFill>
              <a:ln w="9525">
                <a:solidFill>
                  <a:schemeClr val="accent4">
                    <a:lumMod val="60000"/>
                  </a:schemeClr>
                </a:solidFill>
              </a:ln>
              <a:effectLst/>
            </c:spPr>
          </c:marker>
          <c:val>
            <c:numRef>
              <c:f>'Monthly - IBC-Br'!$AC$12:$AN$12</c:f>
              <c:numCache>
                <c:formatCode>General</c:formatCode>
                <c:ptCount val="12"/>
                <c:pt idx="0">
                  <c:v>0.98860052839602697</c:v>
                </c:pt>
                <c:pt idx="1">
                  <c:v>0.99986128141741004</c:v>
                </c:pt>
                <c:pt idx="2">
                  <c:v>0.995234992442661</c:v>
                </c:pt>
                <c:pt idx="3">
                  <c:v>0.99566646532831704</c:v>
                </c:pt>
                <c:pt idx="4">
                  <c:v>1.00252721129093</c:v>
                </c:pt>
                <c:pt idx="5">
                  <c:v>1.00419616647897</c:v>
                </c:pt>
                <c:pt idx="6">
                  <c:v>1.0013807055931201</c:v>
                </c:pt>
                <c:pt idx="7">
                  <c:v>1.00122257441646</c:v>
                </c:pt>
                <c:pt idx="8">
                  <c:v>0.99540382837332797</c:v>
                </c:pt>
                <c:pt idx="9">
                  <c:v>1.00296986806535</c:v>
                </c:pt>
                <c:pt idx="10">
                  <c:v>1.00124959493361</c:v>
                </c:pt>
                <c:pt idx="11">
                  <c:v>0.99711023759476403</c:v>
                </c:pt>
              </c:numCache>
            </c:numRef>
          </c:val>
          <c:smooth val="0"/>
          <c:extLst>
            <c:ext xmlns:c16="http://schemas.microsoft.com/office/drawing/2014/chart" uri="{C3380CC4-5D6E-409C-BE32-E72D297353CC}">
              <c16:uniqueId val="{00000009-23B1-42F8-9DAB-3CB7A3F0AF1E}"/>
            </c:ext>
          </c:extLst>
        </c:ser>
        <c:ser>
          <c:idx val="10"/>
          <c:order val="10"/>
          <c:tx>
            <c:v>2013</c:v>
          </c:tx>
          <c:spPr>
            <a:ln w="28575" cap="rnd">
              <a:noFill/>
              <a:round/>
            </a:ln>
            <a:effectLst/>
          </c:spPr>
          <c:marker>
            <c:symbol val="circle"/>
            <c:size val="5"/>
            <c:spPr>
              <a:solidFill>
                <a:schemeClr val="accent5">
                  <a:lumMod val="60000"/>
                </a:schemeClr>
              </a:solidFill>
              <a:ln w="9525">
                <a:solidFill>
                  <a:schemeClr val="accent5">
                    <a:lumMod val="60000"/>
                  </a:schemeClr>
                </a:solidFill>
              </a:ln>
              <a:effectLst/>
            </c:spPr>
          </c:marker>
          <c:val>
            <c:numRef>
              <c:f>'Monthly - IBC-Br'!$AC$13:$AN$13</c:f>
              <c:numCache>
                <c:formatCode>General</c:formatCode>
                <c:ptCount val="12"/>
                <c:pt idx="0">
                  <c:v>1.00143635721362</c:v>
                </c:pt>
                <c:pt idx="1">
                  <c:v>0.99133580988666203</c:v>
                </c:pt>
                <c:pt idx="2">
                  <c:v>0.99712500819375705</c:v>
                </c:pt>
                <c:pt idx="3">
                  <c:v>1.0027290180375701</c:v>
                </c:pt>
                <c:pt idx="4">
                  <c:v>1.00336142291338</c:v>
                </c:pt>
                <c:pt idx="5">
                  <c:v>0.99781110627719605</c:v>
                </c:pt>
                <c:pt idx="6">
                  <c:v>0.99943341301351296</c:v>
                </c:pt>
                <c:pt idx="7">
                  <c:v>0.99868459950258204</c:v>
                </c:pt>
                <c:pt idx="8">
                  <c:v>1.0006804685761399</c:v>
                </c:pt>
                <c:pt idx="9">
                  <c:v>0.999465049359754</c:v>
                </c:pt>
                <c:pt idx="10">
                  <c:v>1.00013363739256</c:v>
                </c:pt>
                <c:pt idx="11">
                  <c:v>1.00209831419933</c:v>
                </c:pt>
              </c:numCache>
            </c:numRef>
          </c:val>
          <c:smooth val="0"/>
          <c:extLst>
            <c:ext xmlns:c16="http://schemas.microsoft.com/office/drawing/2014/chart" uri="{C3380CC4-5D6E-409C-BE32-E72D297353CC}">
              <c16:uniqueId val="{0000000A-23B1-42F8-9DAB-3CB7A3F0AF1E}"/>
            </c:ext>
          </c:extLst>
        </c:ser>
        <c:ser>
          <c:idx val="11"/>
          <c:order val="11"/>
          <c:tx>
            <c:v>2014</c:v>
          </c:tx>
          <c:spPr>
            <a:ln w="28575" cap="rnd">
              <a:noFill/>
              <a:round/>
            </a:ln>
            <a:effectLst/>
          </c:spPr>
          <c:marker>
            <c:symbol val="circle"/>
            <c:size val="5"/>
            <c:spPr>
              <a:solidFill>
                <a:schemeClr val="accent6">
                  <a:lumMod val="60000"/>
                </a:schemeClr>
              </a:solidFill>
              <a:ln w="9525">
                <a:solidFill>
                  <a:schemeClr val="accent6">
                    <a:lumMod val="60000"/>
                  </a:schemeClr>
                </a:solidFill>
              </a:ln>
              <a:effectLst/>
            </c:spPr>
          </c:marker>
          <c:val>
            <c:numRef>
              <c:f>'Monthly - IBC-Br'!$AC$14:$AN$14</c:f>
              <c:numCache>
                <c:formatCode>General</c:formatCode>
                <c:ptCount val="12"/>
                <c:pt idx="0">
                  <c:v>0.99964605562337305</c:v>
                </c:pt>
                <c:pt idx="1">
                  <c:v>0.99952270807892196</c:v>
                </c:pt>
                <c:pt idx="2">
                  <c:v>1.0014526407836499</c:v>
                </c:pt>
                <c:pt idx="3">
                  <c:v>1.0008257663720601</c:v>
                </c:pt>
                <c:pt idx="4">
                  <c:v>1.0000973111252101</c:v>
                </c:pt>
                <c:pt idx="5">
                  <c:v>0.98320016750457295</c:v>
                </c:pt>
                <c:pt idx="6">
                  <c:v>0.99364466926949702</c:v>
                </c:pt>
                <c:pt idx="7">
                  <c:v>1.0007896771049101</c:v>
                </c:pt>
                <c:pt idx="8">
                  <c:v>1.00399196441744</c:v>
                </c:pt>
                <c:pt idx="9">
                  <c:v>0.997435960311847</c:v>
                </c:pt>
                <c:pt idx="10">
                  <c:v>0.99876542320627804</c:v>
                </c:pt>
                <c:pt idx="11">
                  <c:v>1.0047584385173001</c:v>
                </c:pt>
              </c:numCache>
            </c:numRef>
          </c:val>
          <c:smooth val="0"/>
          <c:extLst>
            <c:ext xmlns:c16="http://schemas.microsoft.com/office/drawing/2014/chart" uri="{C3380CC4-5D6E-409C-BE32-E72D297353CC}">
              <c16:uniqueId val="{0000000B-23B1-42F8-9DAB-3CB7A3F0AF1E}"/>
            </c:ext>
          </c:extLst>
        </c:ser>
        <c:ser>
          <c:idx val="12"/>
          <c:order val="12"/>
          <c:tx>
            <c:v>2015</c:v>
          </c:tx>
          <c:spPr>
            <a:ln w="28575" cap="rnd">
              <a:no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val>
            <c:numRef>
              <c:f>'Monthly - IBC-Br'!$AC$15:$AN$15</c:f>
              <c:numCache>
                <c:formatCode>General</c:formatCode>
                <c:ptCount val="12"/>
                <c:pt idx="0">
                  <c:v>1.0000521459996501</c:v>
                </c:pt>
                <c:pt idx="1">
                  <c:v>0.998197284444171</c:v>
                </c:pt>
                <c:pt idx="2">
                  <c:v>1.0030287184070801</c:v>
                </c:pt>
                <c:pt idx="3">
                  <c:v>0.99933008347347096</c:v>
                </c:pt>
                <c:pt idx="4">
                  <c:v>1.00097372834131</c:v>
                </c:pt>
                <c:pt idx="5">
                  <c:v>0.99750914910126498</c:v>
                </c:pt>
                <c:pt idx="6">
                  <c:v>0.99538415475293496</c:v>
                </c:pt>
                <c:pt idx="7">
                  <c:v>1.00300771014624</c:v>
                </c:pt>
                <c:pt idx="8">
                  <c:v>0.99858901722813098</c:v>
                </c:pt>
                <c:pt idx="9">
                  <c:v>1.00976769326127</c:v>
                </c:pt>
                <c:pt idx="10">
                  <c:v>0.999080941732161</c:v>
                </c:pt>
                <c:pt idx="11">
                  <c:v>1.00088539435889</c:v>
                </c:pt>
              </c:numCache>
            </c:numRef>
          </c:val>
          <c:smooth val="0"/>
          <c:extLst>
            <c:ext xmlns:c16="http://schemas.microsoft.com/office/drawing/2014/chart" uri="{C3380CC4-5D6E-409C-BE32-E72D297353CC}">
              <c16:uniqueId val="{00000014-23B1-42F8-9DAB-3CB7A3F0AF1E}"/>
            </c:ext>
          </c:extLst>
        </c:ser>
        <c:ser>
          <c:idx val="13"/>
          <c:order val="13"/>
          <c:tx>
            <c:v>2016</c:v>
          </c:tx>
          <c:spPr>
            <a:ln w="28575" cap="rnd">
              <a:no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val>
            <c:numRef>
              <c:f>'Monthly - IBC-Br'!$AC$16:$AN$16</c:f>
              <c:numCache>
                <c:formatCode>General</c:formatCode>
                <c:ptCount val="12"/>
                <c:pt idx="0">
                  <c:v>0.99876333131509598</c:v>
                </c:pt>
                <c:pt idx="1">
                  <c:v>1.0016245223497799</c:v>
                </c:pt>
                <c:pt idx="2">
                  <c:v>0.99757921867622901</c:v>
                </c:pt>
                <c:pt idx="3">
                  <c:v>0.99969043573792504</c:v>
                </c:pt>
                <c:pt idx="4">
                  <c:v>0.99784789348957903</c:v>
                </c:pt>
                <c:pt idx="5">
                  <c:v>1.00246870296767</c:v>
                </c:pt>
                <c:pt idx="6">
                  <c:v>1.0025208071918299</c:v>
                </c:pt>
                <c:pt idx="7">
                  <c:v>0.99906720383913905</c:v>
                </c:pt>
                <c:pt idx="8">
                  <c:v>1.00084680690057</c:v>
                </c:pt>
                <c:pt idx="9">
                  <c:v>1.0006580979877799</c:v>
                </c:pt>
                <c:pt idx="10">
                  <c:v>0.999767100640921</c:v>
                </c:pt>
                <c:pt idx="11">
                  <c:v>0.99399194475969999</c:v>
                </c:pt>
              </c:numCache>
            </c:numRef>
          </c:val>
          <c:smooth val="0"/>
          <c:extLst>
            <c:ext xmlns:c16="http://schemas.microsoft.com/office/drawing/2014/chart" uri="{C3380CC4-5D6E-409C-BE32-E72D297353CC}">
              <c16:uniqueId val="{00000015-23B1-42F8-9DAB-3CB7A3F0AF1E}"/>
            </c:ext>
          </c:extLst>
        </c:ser>
        <c:ser>
          <c:idx val="14"/>
          <c:order val="14"/>
          <c:tx>
            <c:v>2017</c:v>
          </c:tx>
          <c:spPr>
            <a:ln w="28575" cap="rnd">
              <a:no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val>
            <c:numRef>
              <c:f>'Monthly - IBC-Br'!$AC$17:$AN$17</c:f>
              <c:numCache>
                <c:formatCode>General</c:formatCode>
                <c:ptCount val="12"/>
                <c:pt idx="0">
                  <c:v>0.99916221017283302</c:v>
                </c:pt>
                <c:pt idx="1">
                  <c:v>1.0096930386304701</c:v>
                </c:pt>
                <c:pt idx="2">
                  <c:v>1.0040508568700199</c:v>
                </c:pt>
                <c:pt idx="3">
                  <c:v>1.0001087146683501</c:v>
                </c:pt>
                <c:pt idx="4">
                  <c:v>0.99606265373193903</c:v>
                </c:pt>
                <c:pt idx="5">
                  <c:v>1.00161869073862</c:v>
                </c:pt>
                <c:pt idx="6">
                  <c:v>1.0042884770123499</c:v>
                </c:pt>
                <c:pt idx="7">
                  <c:v>0.99854003292580296</c:v>
                </c:pt>
                <c:pt idx="8">
                  <c:v>0.99716465496912099</c:v>
                </c:pt>
                <c:pt idx="9">
                  <c:v>0.99812450017941401</c:v>
                </c:pt>
                <c:pt idx="10">
                  <c:v>0.99565496078166504</c:v>
                </c:pt>
                <c:pt idx="11">
                  <c:v>1.00915592027112</c:v>
                </c:pt>
              </c:numCache>
            </c:numRef>
          </c:val>
          <c:smooth val="0"/>
          <c:extLst>
            <c:ext xmlns:c16="http://schemas.microsoft.com/office/drawing/2014/chart" uri="{C3380CC4-5D6E-409C-BE32-E72D297353CC}">
              <c16:uniqueId val="{00000016-23B1-42F8-9DAB-3CB7A3F0AF1E}"/>
            </c:ext>
          </c:extLst>
        </c:ser>
        <c:ser>
          <c:idx val="15"/>
          <c:order val="15"/>
          <c:tx>
            <c:v>2018</c:v>
          </c:tx>
          <c:spPr>
            <a:ln w="28575" cap="rnd">
              <a:no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val>
            <c:numRef>
              <c:f>'Monthly - IBC-Br'!$AC$18:$AN$18</c:f>
              <c:numCache>
                <c:formatCode>General</c:formatCode>
                <c:ptCount val="12"/>
                <c:pt idx="0">
                  <c:v>1.0025849391463899</c:v>
                </c:pt>
                <c:pt idx="1">
                  <c:v>0.99771410497328294</c:v>
                </c:pt>
                <c:pt idx="2">
                  <c:v>0.99580475103701704</c:v>
                </c:pt>
                <c:pt idx="3">
                  <c:v>1.00042776950345</c:v>
                </c:pt>
                <c:pt idx="4">
                  <c:v>0.96880778122309597</c:v>
                </c:pt>
                <c:pt idx="5">
                  <c:v>0.99855939726987597</c:v>
                </c:pt>
                <c:pt idx="6">
                  <c:v>1.0004077089712999</c:v>
                </c:pt>
                <c:pt idx="7">
                  <c:v>1.0058671687251699</c:v>
                </c:pt>
                <c:pt idx="8">
                  <c:v>0.99867603970325602</c:v>
                </c:pt>
                <c:pt idx="9">
                  <c:v>0.99887697474775305</c:v>
                </c:pt>
                <c:pt idx="10">
                  <c:v>0.99981637284441105</c:v>
                </c:pt>
                <c:pt idx="11">
                  <c:v>1.00482444905223</c:v>
                </c:pt>
              </c:numCache>
            </c:numRef>
          </c:val>
          <c:smooth val="0"/>
          <c:extLst>
            <c:ext xmlns:c16="http://schemas.microsoft.com/office/drawing/2014/chart" uri="{C3380CC4-5D6E-409C-BE32-E72D297353CC}">
              <c16:uniqueId val="{00000017-23B1-42F8-9DAB-3CB7A3F0AF1E}"/>
            </c:ext>
          </c:extLst>
        </c:ser>
        <c:ser>
          <c:idx val="16"/>
          <c:order val="16"/>
          <c:tx>
            <c:v>2019</c:v>
          </c:tx>
          <c:spPr>
            <a:ln w="28575" cap="rnd">
              <a:no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val>
            <c:numRef>
              <c:f>'Monthly - IBC-Br'!$AC$19:$AN$19</c:f>
              <c:numCache>
                <c:formatCode>General</c:formatCode>
                <c:ptCount val="12"/>
                <c:pt idx="0">
                  <c:v>1.00713644010728</c:v>
                </c:pt>
                <c:pt idx="1">
                  <c:v>0.99712236126350795</c:v>
                </c:pt>
                <c:pt idx="2">
                  <c:v>0.99297423121367401</c:v>
                </c:pt>
                <c:pt idx="3">
                  <c:v>0.99200209897696001</c:v>
                </c:pt>
                <c:pt idx="4">
                  <c:v>1.0038346711199999</c:v>
                </c:pt>
                <c:pt idx="5">
                  <c:v>1.00357929351366</c:v>
                </c:pt>
                <c:pt idx="6">
                  <c:v>0.99725549308292505</c:v>
                </c:pt>
                <c:pt idx="7">
                  <c:v>0.99571054925874103</c:v>
                </c:pt>
                <c:pt idx="8">
                  <c:v>0.99967008889897802</c:v>
                </c:pt>
                <c:pt idx="9">
                  <c:v>1.0078730289825899</c:v>
                </c:pt>
                <c:pt idx="10">
                  <c:v>1.00140266184122</c:v>
                </c:pt>
                <c:pt idx="11">
                  <c:v>0.99642904495767803</c:v>
                </c:pt>
              </c:numCache>
            </c:numRef>
          </c:val>
          <c:smooth val="0"/>
          <c:extLst>
            <c:ext xmlns:c16="http://schemas.microsoft.com/office/drawing/2014/chart" uri="{C3380CC4-5D6E-409C-BE32-E72D297353CC}">
              <c16:uniqueId val="{00000018-23B1-42F8-9DAB-3CB7A3F0AF1E}"/>
            </c:ext>
          </c:extLst>
        </c:ser>
        <c:ser>
          <c:idx val="17"/>
          <c:order val="17"/>
          <c:tx>
            <c:v>2020</c:v>
          </c:tx>
          <c:spPr>
            <a:ln w="28575" cap="rnd">
              <a:no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val>
            <c:numRef>
              <c:f>'Monthly - IBC-Br'!$AC$20:$AN$20</c:f>
              <c:numCache>
                <c:formatCode>General</c:formatCode>
                <c:ptCount val="12"/>
                <c:pt idx="0">
                  <c:v>1.0025985562933999</c:v>
                </c:pt>
                <c:pt idx="1">
                  <c:v>1.00163358748528</c:v>
                </c:pt>
                <c:pt idx="2">
                  <c:v>0.93287827507566801</c:v>
                </c:pt>
                <c:pt idx="3">
                  <c:v>0.84491972140740401</c:v>
                </c:pt>
                <c:pt idx="4">
                  <c:v>0.87377912682542003</c:v>
                </c:pt>
                <c:pt idx="5">
                  <c:v>0.91659988463366604</c:v>
                </c:pt>
                <c:pt idx="6">
                  <c:v>0.94224237238636499</c:v>
                </c:pt>
                <c:pt idx="7">
                  <c:v>0.95865493012371905</c:v>
                </c:pt>
                <c:pt idx="8">
                  <c:v>0.97550809372374603</c:v>
                </c:pt>
                <c:pt idx="9">
                  <c:v>0.98949724924996696</c:v>
                </c:pt>
                <c:pt idx="10">
                  <c:v>0.986547319922636</c:v>
                </c:pt>
                <c:pt idx="11">
                  <c:v>0.987477534233971</c:v>
                </c:pt>
              </c:numCache>
            </c:numRef>
          </c:val>
          <c:smooth val="0"/>
          <c:extLst>
            <c:ext xmlns:c16="http://schemas.microsoft.com/office/drawing/2014/chart" uri="{C3380CC4-5D6E-409C-BE32-E72D297353CC}">
              <c16:uniqueId val="{00000019-23B1-42F8-9DAB-3CB7A3F0AF1E}"/>
            </c:ext>
          </c:extLst>
        </c:ser>
        <c:ser>
          <c:idx val="18"/>
          <c:order val="18"/>
          <c:tx>
            <c:v>2021</c:v>
          </c:tx>
          <c:spPr>
            <a:ln w="28575" cap="rnd">
              <a:noFill/>
              <a:round/>
            </a:ln>
            <a:effectLst/>
          </c:spPr>
          <c:marker>
            <c:symbol val="circle"/>
            <c:size val="5"/>
            <c:spPr>
              <a:solidFill>
                <a:schemeClr val="accent1">
                  <a:lumMod val="80000"/>
                </a:schemeClr>
              </a:solidFill>
              <a:ln w="9525">
                <a:solidFill>
                  <a:schemeClr val="accent1">
                    <a:lumMod val="80000"/>
                  </a:schemeClr>
                </a:solidFill>
              </a:ln>
              <a:effectLst/>
            </c:spPr>
          </c:marker>
          <c:val>
            <c:numRef>
              <c:f>'Monthly - IBC-Br'!$AC$21:$AN$21</c:f>
              <c:numCache>
                <c:formatCode>General</c:formatCode>
                <c:ptCount val="12"/>
                <c:pt idx="0">
                  <c:v>0.991065515019946</c:v>
                </c:pt>
                <c:pt idx="1">
                  <c:v>0.99671857556108401</c:v>
                </c:pt>
                <c:pt idx="2">
                  <c:v>0.95945542237239401</c:v>
                </c:pt>
                <c:pt idx="3">
                  <c:v>0.97228255026978505</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1A-23B1-42F8-9DAB-3CB7A3F0AF1E}"/>
            </c:ext>
          </c:extLst>
        </c:ser>
        <c:dLbls>
          <c:showLegendKey val="0"/>
          <c:showVal val="0"/>
          <c:showCatName val="0"/>
          <c:showSerName val="0"/>
          <c:showPercent val="0"/>
          <c:showBubbleSize val="0"/>
        </c:dLbls>
        <c:marker val="1"/>
        <c:smooth val="0"/>
        <c:axId val="51724591"/>
        <c:axId val="51719599"/>
      </c:lineChart>
      <c:catAx>
        <c:axId val="51724591"/>
        <c:scaling>
          <c:orientation val="minMax"/>
        </c:scaling>
        <c:delete val="0"/>
        <c:axPos val="b"/>
        <c:majorTickMark val="none"/>
        <c:minorTickMark val="none"/>
        <c:tickLblPos val="low"/>
        <c:spPr>
          <a:noFill/>
          <a:ln w="254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1719599"/>
        <c:crosses val="autoZero"/>
        <c:auto val="1"/>
        <c:lblAlgn val="ctr"/>
        <c:lblOffset val="100"/>
        <c:noMultiLvlLbl val="0"/>
      </c:catAx>
      <c:valAx>
        <c:axId val="51719599"/>
        <c:scaling>
          <c:orientation val="minMax"/>
          <c:min val="0.9400000000000000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17245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'Monthly - Ind Prod'!$B$2</c:f>
              <c:strCache>
                <c:ptCount val="1"/>
                <c:pt idx="0">
                  <c:v>Industrial Production</c:v>
                </c:pt>
              </c:strCache>
            </c:strRef>
          </c:tx>
          <c:spPr>
            <a:ln w="28575" cap="rnd">
              <a:solidFill>
                <a:schemeClr val="accent1"/>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Prod'!$B$3:$B$242</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E16A-46B6-9A8F-11EBD2CED18C}"/>
            </c:ext>
          </c:extLst>
        </c:ser>
        <c:ser>
          <c:idx val="1"/>
          <c:order val="1"/>
          <c:tx>
            <c:strRef>
              <c:f>'Monthly - Ind Prod'!$C$2</c:f>
              <c:strCache>
                <c:ptCount val="1"/>
                <c:pt idx="0">
                  <c:v>Official SA</c:v>
                </c:pt>
              </c:strCache>
            </c:strRef>
          </c:tx>
          <c:spPr>
            <a:ln w="28575" cap="rnd">
              <a:solidFill>
                <a:schemeClr val="accent2"/>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Prod'!$C$3:$C$242</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84.8</c:v>
                </c:pt>
                <c:pt idx="170">
                  <c:v>85.6</c:v>
                </c:pt>
                <c:pt idx="171">
                  <c:v>85.4</c:v>
                </c:pt>
                <c:pt idx="172">
                  <c:v>85.8</c:v>
                </c:pt>
                <c:pt idx="173">
                  <c:v>84.8</c:v>
                </c:pt>
                <c:pt idx="174">
                  <c:v>85.5</c:v>
                </c:pt>
                <c:pt idx="175">
                  <c:v>83.5</c:v>
                </c:pt>
                <c:pt idx="176">
                  <c:v>84.4</c:v>
                </c:pt>
                <c:pt idx="177">
                  <c:v>83.4</c:v>
                </c:pt>
                <c:pt idx="178">
                  <c:v>84</c:v>
                </c:pt>
                <c:pt idx="179">
                  <c:v>85.5</c:v>
                </c:pt>
                <c:pt idx="180">
                  <c:v>86.4</c:v>
                </c:pt>
                <c:pt idx="181">
                  <c:v>87.4</c:v>
                </c:pt>
                <c:pt idx="182">
                  <c:v>85.6</c:v>
                </c:pt>
                <c:pt idx="183">
                  <c:v>85.9</c:v>
                </c:pt>
                <c:pt idx="184">
                  <c:v>86.2</c:v>
                </c:pt>
                <c:pt idx="185">
                  <c:v>87</c:v>
                </c:pt>
                <c:pt idx="186">
                  <c:v>87.3</c:v>
                </c:pt>
                <c:pt idx="187">
                  <c:v>87</c:v>
                </c:pt>
                <c:pt idx="188">
                  <c:v>87.4</c:v>
                </c:pt>
                <c:pt idx="189">
                  <c:v>88.1</c:v>
                </c:pt>
                <c:pt idx="190">
                  <c:v>88.4</c:v>
                </c:pt>
                <c:pt idx="191">
                  <c:v>91.3</c:v>
                </c:pt>
                <c:pt idx="192">
                  <c:v>88.9</c:v>
                </c:pt>
                <c:pt idx="193">
                  <c:v>88.5</c:v>
                </c:pt>
                <c:pt idx="194">
                  <c:v>89.7</c:v>
                </c:pt>
                <c:pt idx="195">
                  <c:v>90.1</c:v>
                </c:pt>
                <c:pt idx="196">
                  <c:v>80.2</c:v>
                </c:pt>
                <c:pt idx="197">
                  <c:v>90.3</c:v>
                </c:pt>
                <c:pt idx="198">
                  <c:v>90.1</c:v>
                </c:pt>
                <c:pt idx="199">
                  <c:v>88.9</c:v>
                </c:pt>
                <c:pt idx="200">
                  <c:v>86.5</c:v>
                </c:pt>
                <c:pt idx="201">
                  <c:v>87.5</c:v>
                </c:pt>
                <c:pt idx="202">
                  <c:v>87.5</c:v>
                </c:pt>
                <c:pt idx="203">
                  <c:v>87.8</c:v>
                </c:pt>
                <c:pt idx="204">
                  <c:v>86.8</c:v>
                </c:pt>
                <c:pt idx="205">
                  <c:v>87.3</c:v>
                </c:pt>
                <c:pt idx="206">
                  <c:v>87.1</c:v>
                </c:pt>
                <c:pt idx="207">
                  <c:v>87.5</c:v>
                </c:pt>
                <c:pt idx="208">
                  <c:v>87.4</c:v>
                </c:pt>
                <c:pt idx="209">
                  <c:v>86.6</c:v>
                </c:pt>
                <c:pt idx="210">
                  <c:v>86</c:v>
                </c:pt>
                <c:pt idx="211">
                  <c:v>87</c:v>
                </c:pt>
                <c:pt idx="212">
                  <c:v>86.9</c:v>
                </c:pt>
                <c:pt idx="213">
                  <c:v>88.7</c:v>
                </c:pt>
                <c:pt idx="214">
                  <c:v>86.9</c:v>
                </c:pt>
                <c:pt idx="215">
                  <c:v>85.8</c:v>
                </c:pt>
                <c:pt idx="216">
                  <c:v>86.4</c:v>
                </c:pt>
                <c:pt idx="217">
                  <c:v>87.4</c:v>
                </c:pt>
                <c:pt idx="218">
                  <c:v>80.7</c:v>
                </c:pt>
                <c:pt idx="219">
                  <c:v>64.900000000000006</c:v>
                </c:pt>
                <c:pt idx="220">
                  <c:v>70.099999999999994</c:v>
                </c:pt>
                <c:pt idx="221">
                  <c:v>76.8</c:v>
                </c:pt>
                <c:pt idx="222">
                  <c:v>83.9</c:v>
                </c:pt>
                <c:pt idx="223">
                  <c:v>86.3</c:v>
                </c:pt>
                <c:pt idx="224">
                  <c:v>88.7</c:v>
                </c:pt>
                <c:pt idx="225">
                  <c:v>89.7</c:v>
                </c:pt>
                <c:pt idx="226">
                  <c:v>90.2</c:v>
                </c:pt>
                <c:pt idx="227">
                  <c:v>90.3</c:v>
                </c:pt>
                <c:pt idx="228">
                  <c:v>90.5</c:v>
                </c:pt>
                <c:pt idx="229">
                  <c:v>89.6</c:v>
                </c:pt>
                <c:pt idx="230">
                  <c:v>87.5</c:v>
                </c:pt>
                <c:pt idx="231">
                  <c:v>86.1</c:v>
                </c:pt>
                <c:pt idx="232">
                  <c:v>87.1</c:v>
                </c:pt>
                <c:pt idx="233">
                  <c:v>86.7</c:v>
                </c:pt>
                <c:pt idx="234">
                  <c:v>85.3</c:v>
                </c:pt>
                <c:pt idx="235">
                  <c:v>85.1</c:v>
                </c:pt>
                <c:pt idx="236">
                  <c:v>84.6</c:v>
                </c:pt>
                <c:pt idx="237">
                  <c:v>84.2</c:v>
                </c:pt>
                <c:pt idx="238">
                  <c:v>84.2</c:v>
                </c:pt>
                <c:pt idx="239">
                  <c:v>86.6</c:v>
                </c:pt>
              </c:numCache>
            </c:numRef>
          </c:val>
          <c:smooth val="0"/>
          <c:extLst>
            <c:ext xmlns:c16="http://schemas.microsoft.com/office/drawing/2014/chart" uri="{C3380CC4-5D6E-409C-BE32-E72D297353CC}">
              <c16:uniqueId val="{00000001-E16A-46B6-9A8F-11EBD2CED18C}"/>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'Monthly - Ind Prod'!$B$2</c:f>
              <c:strCache>
                <c:ptCount val="1"/>
                <c:pt idx="0">
                  <c:v>Industrial Production</c:v>
                </c:pt>
              </c:strCache>
            </c:strRef>
          </c:tx>
          <c:spPr>
            <a:ln w="28575" cap="rnd">
              <a:solidFill>
                <a:schemeClr val="accent1"/>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Prod'!$B$3:$B$242</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8AE4-4579-8A9B-1AB58D06C53B}"/>
            </c:ext>
          </c:extLst>
        </c:ser>
        <c:ser>
          <c:idx val="1"/>
          <c:order val="1"/>
          <c:tx>
            <c:v>xlDESSAZ SA</c:v>
          </c:tx>
          <c:spPr>
            <a:ln w="28575" cap="rnd">
              <a:solidFill>
                <a:schemeClr val="accent2"/>
              </a:solidFill>
              <a:round/>
            </a:ln>
            <a:effectLst/>
          </c:spPr>
          <c:marker>
            <c:symbol val="none"/>
          </c:marker>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Prod'!$E$3:$E$242</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84.9</c:v>
                </c:pt>
                <c:pt idx="170">
                  <c:v>85.6</c:v>
                </c:pt>
                <c:pt idx="171">
                  <c:v>85.4</c:v>
                </c:pt>
                <c:pt idx="172">
                  <c:v>85.8</c:v>
                </c:pt>
                <c:pt idx="173">
                  <c:v>84.8</c:v>
                </c:pt>
                <c:pt idx="174">
                  <c:v>85.5</c:v>
                </c:pt>
                <c:pt idx="175">
                  <c:v>83.5</c:v>
                </c:pt>
                <c:pt idx="176">
                  <c:v>84.4</c:v>
                </c:pt>
                <c:pt idx="177">
                  <c:v>83.3</c:v>
                </c:pt>
                <c:pt idx="178">
                  <c:v>84</c:v>
                </c:pt>
                <c:pt idx="179">
                  <c:v>85.5</c:v>
                </c:pt>
                <c:pt idx="180">
                  <c:v>86.4</c:v>
                </c:pt>
                <c:pt idx="181">
                  <c:v>87.5</c:v>
                </c:pt>
                <c:pt idx="182">
                  <c:v>85.6</c:v>
                </c:pt>
                <c:pt idx="183">
                  <c:v>85.9</c:v>
                </c:pt>
                <c:pt idx="184">
                  <c:v>86.2</c:v>
                </c:pt>
                <c:pt idx="185">
                  <c:v>86.9</c:v>
                </c:pt>
                <c:pt idx="186">
                  <c:v>87.2</c:v>
                </c:pt>
                <c:pt idx="187">
                  <c:v>87</c:v>
                </c:pt>
                <c:pt idx="188">
                  <c:v>87.3</c:v>
                </c:pt>
                <c:pt idx="189">
                  <c:v>88</c:v>
                </c:pt>
                <c:pt idx="190">
                  <c:v>88.4</c:v>
                </c:pt>
                <c:pt idx="191">
                  <c:v>91.3</c:v>
                </c:pt>
                <c:pt idx="192">
                  <c:v>88.9</c:v>
                </c:pt>
                <c:pt idx="193">
                  <c:v>88.6</c:v>
                </c:pt>
                <c:pt idx="194">
                  <c:v>89.7</c:v>
                </c:pt>
                <c:pt idx="195">
                  <c:v>90.1</c:v>
                </c:pt>
                <c:pt idx="196">
                  <c:v>80.2</c:v>
                </c:pt>
                <c:pt idx="197">
                  <c:v>90.3</c:v>
                </c:pt>
                <c:pt idx="198">
                  <c:v>90</c:v>
                </c:pt>
                <c:pt idx="199">
                  <c:v>88.9</c:v>
                </c:pt>
                <c:pt idx="200">
                  <c:v>86.4</c:v>
                </c:pt>
                <c:pt idx="201">
                  <c:v>87.5</c:v>
                </c:pt>
                <c:pt idx="202">
                  <c:v>87.5</c:v>
                </c:pt>
                <c:pt idx="203">
                  <c:v>87.9</c:v>
                </c:pt>
                <c:pt idx="204">
                  <c:v>86.9</c:v>
                </c:pt>
                <c:pt idx="205">
                  <c:v>87.4</c:v>
                </c:pt>
                <c:pt idx="206">
                  <c:v>87.2</c:v>
                </c:pt>
                <c:pt idx="207">
                  <c:v>87.6</c:v>
                </c:pt>
                <c:pt idx="208">
                  <c:v>87.4</c:v>
                </c:pt>
                <c:pt idx="209">
                  <c:v>86.5</c:v>
                </c:pt>
                <c:pt idx="210">
                  <c:v>85.9</c:v>
                </c:pt>
                <c:pt idx="211">
                  <c:v>86.9</c:v>
                </c:pt>
                <c:pt idx="212">
                  <c:v>86.8</c:v>
                </c:pt>
                <c:pt idx="213">
                  <c:v>88.7</c:v>
                </c:pt>
                <c:pt idx="214">
                  <c:v>86.9</c:v>
                </c:pt>
                <c:pt idx="215">
                  <c:v>86</c:v>
                </c:pt>
                <c:pt idx="216">
                  <c:v>86.5</c:v>
                </c:pt>
                <c:pt idx="217">
                  <c:v>87.5</c:v>
                </c:pt>
                <c:pt idx="218">
                  <c:v>80.7</c:v>
                </c:pt>
                <c:pt idx="219">
                  <c:v>65</c:v>
                </c:pt>
                <c:pt idx="220">
                  <c:v>70.099999999999994</c:v>
                </c:pt>
                <c:pt idx="221">
                  <c:v>76.599999999999994</c:v>
                </c:pt>
                <c:pt idx="222">
                  <c:v>83.8</c:v>
                </c:pt>
                <c:pt idx="223">
                  <c:v>86.2</c:v>
                </c:pt>
                <c:pt idx="224">
                  <c:v>88.6</c:v>
                </c:pt>
                <c:pt idx="225">
                  <c:v>89.7</c:v>
                </c:pt>
                <c:pt idx="226">
                  <c:v>90.2</c:v>
                </c:pt>
                <c:pt idx="227">
                  <c:v>90.6</c:v>
                </c:pt>
                <c:pt idx="228">
                  <c:v>90.6</c:v>
                </c:pt>
                <c:pt idx="229">
                  <c:v>89.7</c:v>
                </c:pt>
                <c:pt idx="230">
                  <c:v>87.5</c:v>
                </c:pt>
                <c:pt idx="231">
                  <c:v>86.2</c:v>
                </c:pt>
                <c:pt idx="232">
                  <c:v>87.1</c:v>
                </c:pt>
                <c:pt idx="233">
                  <c:v>86.4</c:v>
                </c:pt>
                <c:pt idx="234">
                  <c:v>85.2</c:v>
                </c:pt>
                <c:pt idx="235">
                  <c:v>85</c:v>
                </c:pt>
                <c:pt idx="236">
                  <c:v>84.5</c:v>
                </c:pt>
                <c:pt idx="237">
                  <c:v>84.2</c:v>
                </c:pt>
                <c:pt idx="238">
                  <c:v>84.1</c:v>
                </c:pt>
                <c:pt idx="239">
                  <c:v>87</c:v>
                </c:pt>
              </c:numCache>
            </c:numRef>
          </c:val>
          <c:smooth val="0"/>
          <c:extLst>
            <c:ext xmlns:c16="http://schemas.microsoft.com/office/drawing/2014/chart" uri="{C3380CC4-5D6E-409C-BE32-E72D297353CC}">
              <c16:uniqueId val="{00000001-8AE4-4579-8A9B-1AB58D06C53B}"/>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20"/>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majorUnit val="10"/>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'Monthly - Ind Prod'!$Q$2</c:f>
              <c:strCache>
                <c:ptCount val="1"/>
                <c:pt idx="0">
                  <c:v>Diff of SAs</c:v>
                </c:pt>
              </c:strCache>
            </c:strRef>
          </c:tx>
          <c:spPr>
            <a:solidFill>
              <a:schemeClr val="accent1"/>
            </a:solidFill>
            <a:ln>
              <a:noFill/>
            </a:ln>
            <a:effectLst/>
          </c:spPr>
          <c:invertIfNegative val="0"/>
          <c:cat>
            <c:numRef>
              <c:f>'Monthly - Ind Prod'!$A$3:$A$242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'Monthly - Ind Prod'!$Q$3:$Q$242</c:f>
              <c:numCache>
                <c:formatCode>0.0%</c:formatCode>
                <c:ptCount val="2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1.1792452830189685E-3</c:v>
                </c:pt>
                <c:pt idx="170">
                  <c:v>0</c:v>
                </c:pt>
                <c:pt idx="171">
                  <c:v>0</c:v>
                </c:pt>
                <c:pt idx="172">
                  <c:v>0</c:v>
                </c:pt>
                <c:pt idx="173">
                  <c:v>0</c:v>
                </c:pt>
                <c:pt idx="174">
                  <c:v>0</c:v>
                </c:pt>
                <c:pt idx="175">
                  <c:v>0</c:v>
                </c:pt>
                <c:pt idx="176">
                  <c:v>0</c:v>
                </c:pt>
                <c:pt idx="177">
                  <c:v>-1.1990407673861932E-3</c:v>
                </c:pt>
                <c:pt idx="178">
                  <c:v>0</c:v>
                </c:pt>
                <c:pt idx="179">
                  <c:v>0</c:v>
                </c:pt>
                <c:pt idx="180">
                  <c:v>0</c:v>
                </c:pt>
                <c:pt idx="181">
                  <c:v>1.1441647597253354E-3</c:v>
                </c:pt>
                <c:pt idx="182">
                  <c:v>0</c:v>
                </c:pt>
                <c:pt idx="183">
                  <c:v>0</c:v>
                </c:pt>
                <c:pt idx="184">
                  <c:v>0</c:v>
                </c:pt>
                <c:pt idx="185">
                  <c:v>-1.1494252873562566E-3</c:v>
                </c:pt>
                <c:pt idx="186">
                  <c:v>-1.145475372279431E-3</c:v>
                </c:pt>
                <c:pt idx="187">
                  <c:v>0</c:v>
                </c:pt>
                <c:pt idx="188">
                  <c:v>-1.144164759725498E-3</c:v>
                </c:pt>
                <c:pt idx="189">
                  <c:v>-1.1350737797956223E-3</c:v>
                </c:pt>
                <c:pt idx="190">
                  <c:v>0</c:v>
                </c:pt>
                <c:pt idx="191">
                  <c:v>0</c:v>
                </c:pt>
                <c:pt idx="192">
                  <c:v>0</c:v>
                </c:pt>
                <c:pt idx="193">
                  <c:v>1.1299435028247946E-3</c:v>
                </c:pt>
                <c:pt idx="194">
                  <c:v>0</c:v>
                </c:pt>
                <c:pt idx="195">
                  <c:v>0</c:v>
                </c:pt>
                <c:pt idx="196">
                  <c:v>0</c:v>
                </c:pt>
                <c:pt idx="197">
                  <c:v>0</c:v>
                </c:pt>
                <c:pt idx="198">
                  <c:v>-1.1098779134294597E-3</c:v>
                </c:pt>
                <c:pt idx="199">
                  <c:v>0</c:v>
                </c:pt>
                <c:pt idx="200">
                  <c:v>-1.1560693641617841E-3</c:v>
                </c:pt>
                <c:pt idx="201">
                  <c:v>0</c:v>
                </c:pt>
                <c:pt idx="202">
                  <c:v>0</c:v>
                </c:pt>
                <c:pt idx="203">
                  <c:v>1.1389521640092087E-3</c:v>
                </c:pt>
                <c:pt idx="204">
                  <c:v>1.1520737327189922E-3</c:v>
                </c:pt>
                <c:pt idx="205">
                  <c:v>1.1454753722795936E-3</c:v>
                </c:pt>
                <c:pt idx="206">
                  <c:v>1.1481056257176641E-3</c:v>
                </c:pt>
                <c:pt idx="207">
                  <c:v>1.1428571428570779E-3</c:v>
                </c:pt>
                <c:pt idx="208">
                  <c:v>0</c:v>
                </c:pt>
                <c:pt idx="209">
                  <c:v>-1.1547344110853848E-3</c:v>
                </c:pt>
                <c:pt idx="210">
                  <c:v>-1.1627906976743525E-3</c:v>
                </c:pt>
                <c:pt idx="211">
                  <c:v>-1.1494252873562566E-3</c:v>
                </c:pt>
                <c:pt idx="212">
                  <c:v>-1.1507479861911222E-3</c:v>
                </c:pt>
                <c:pt idx="213">
                  <c:v>0</c:v>
                </c:pt>
                <c:pt idx="214">
                  <c:v>0</c:v>
                </c:pt>
                <c:pt idx="215">
                  <c:v>2.3310023310023644E-3</c:v>
                </c:pt>
                <c:pt idx="216">
                  <c:v>1.1574074074073416E-3</c:v>
                </c:pt>
                <c:pt idx="217">
                  <c:v>1.1441647597253354E-3</c:v>
                </c:pt>
                <c:pt idx="218">
                  <c:v>0</c:v>
                </c:pt>
                <c:pt idx="219">
                  <c:v>1.5408320493065378E-3</c:v>
                </c:pt>
                <c:pt idx="220">
                  <c:v>0</c:v>
                </c:pt>
                <c:pt idx="221">
                  <c:v>-2.6041666666667038E-3</c:v>
                </c:pt>
                <c:pt idx="222">
                  <c:v>-1.1918951132301374E-3</c:v>
                </c:pt>
                <c:pt idx="223">
                  <c:v>-1.1587485515642446E-3</c:v>
                </c:pt>
                <c:pt idx="224">
                  <c:v>-1.1273957158963756E-3</c:v>
                </c:pt>
                <c:pt idx="225">
                  <c:v>0</c:v>
                </c:pt>
                <c:pt idx="226">
                  <c:v>0</c:v>
                </c:pt>
                <c:pt idx="227">
                  <c:v>3.322259136212593E-3</c:v>
                </c:pt>
                <c:pt idx="228">
                  <c:v>1.1049723756905449E-3</c:v>
                </c:pt>
                <c:pt idx="229">
                  <c:v>1.1160714285715237E-3</c:v>
                </c:pt>
                <c:pt idx="230">
                  <c:v>0</c:v>
                </c:pt>
                <c:pt idx="231">
                  <c:v>1.1614401858305288E-3</c:v>
                </c:pt>
                <c:pt idx="232">
                  <c:v>0</c:v>
                </c:pt>
                <c:pt idx="233">
                  <c:v>-3.4602076124567146E-3</c:v>
                </c:pt>
                <c:pt idx="234">
                  <c:v>-1.1723329425556192E-3</c:v>
                </c:pt>
                <c:pt idx="235">
                  <c:v>-1.1750881316098039E-3</c:v>
                </c:pt>
                <c:pt idx="236">
                  <c:v>-1.1820330969266469E-3</c:v>
                </c:pt>
                <c:pt idx="237">
                  <c:v>0</c:v>
                </c:pt>
                <c:pt idx="238">
                  <c:v>-1.1876484560571084E-3</c:v>
                </c:pt>
                <c:pt idx="239">
                  <c:v>4.6189376443418672E-3</c:v>
                </c:pt>
              </c:numCache>
            </c:numRef>
          </c:val>
          <c:extLst>
            <c:ext xmlns:c16="http://schemas.microsoft.com/office/drawing/2014/chart" uri="{C3380CC4-5D6E-409C-BE32-E72D297353CC}">
              <c16:uniqueId val="{00000000-A09C-4BD1-8763-44784F170773}"/>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 GDP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'Appending Forecasts'!$E$2</c:f>
              <c:strCache>
                <c:ptCount val="1"/>
                <c:pt idx="0">
                  <c:v>Forecast</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'Appending Forecasts'!$A$4:$A$110</c15:sqref>
                  </c15:fullRef>
                </c:ext>
              </c:extLst>
              <c:f>'Appending Forecasts'!$A$94:$A$110</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'Appending Forecasts'!$E$4:$E$110</c15:sqref>
                  </c15:fullRef>
                </c:ext>
              </c:extLst>
              <c:f>'Appending Forecasts'!$E$94:$E$110</c:f>
              <c:numCache>
                <c:formatCode>0.0</c:formatCode>
                <c:ptCount val="17"/>
                <c:pt idx="0">
                  <c:v>171.7</c:v>
                </c:pt>
                <c:pt idx="1">
                  <c:v>169.2</c:v>
                </c:pt>
                <c:pt idx="2">
                  <c:v>167.1</c:v>
                </c:pt>
                <c:pt idx="3">
                  <c:v>169.8</c:v>
                </c:pt>
                <c:pt idx="4">
                  <c:v>173.6</c:v>
                </c:pt>
                <c:pt idx="5">
                  <c:v>171.7</c:v>
                </c:pt>
                <c:pt idx="6">
                  <c:v>166.9</c:v>
                </c:pt>
                <c:pt idx="7">
                  <c:v>151.6</c:v>
                </c:pt>
                <c:pt idx="8">
                  <c:v>167.2</c:v>
                </c:pt>
                <c:pt idx="9">
                  <c:v>170.1</c:v>
                </c:pt>
                <c:pt idx="10">
                  <c:v>169</c:v>
                </c:pt>
                <c:pt idx="11">
                  <c:v>170.3</c:v>
                </c:pt>
                <c:pt idx="12">
                  <c:v>173.9</c:v>
                </c:pt>
                <c:pt idx="13" formatCode="General">
                  <c:v>172</c:v>
                </c:pt>
                <c:pt idx="14" formatCode="General">
                  <c:v>168.9</c:v>
                </c:pt>
                <c:pt idx="15" formatCode="General">
                  <c:v>170.4</c:v>
                </c:pt>
                <c:pt idx="16" formatCode="General">
                  <c:v>174.5</c:v>
                </c:pt>
              </c:numCache>
            </c:numRef>
          </c:val>
          <c:smooth val="0"/>
          <c:extLst>
            <c:ext xmlns:c16="http://schemas.microsoft.com/office/drawing/2014/chart" uri="{C3380CC4-5D6E-409C-BE32-E72D297353CC}">
              <c16:uniqueId val="{00000001-291E-4EF3-92E3-18F7055971B4}"/>
            </c:ext>
          </c:extLst>
        </c:ser>
        <c:ser>
          <c:idx val="0"/>
          <c:order val="1"/>
          <c:tx>
            <c:strRef>
              <c:f>'Appending Forecasts'!$B$2</c:f>
              <c:strCache>
                <c:ptCount val="1"/>
                <c:pt idx="0">
                  <c:v>BR GDP</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'Appending Forecasts'!$A$4:$A$110</c15:sqref>
                  </c15:fullRef>
                </c:ext>
              </c:extLst>
              <c:f>'Appending Forecasts'!$A$94:$A$110</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'Appending Forecasts'!$B$4:$B$110</c15:sqref>
                  </c15:fullRef>
                </c:ext>
              </c:extLst>
              <c:f>'Appending Forecasts'!$B$94:$B$110</c:f>
              <c:numCache>
                <c:formatCode>General</c:formatCode>
                <c:ptCount val="17"/>
                <c:pt idx="0">
                  <c:v>171.7</c:v>
                </c:pt>
                <c:pt idx="1">
                  <c:v>169.2</c:v>
                </c:pt>
                <c:pt idx="2">
                  <c:v>167.1</c:v>
                </c:pt>
                <c:pt idx="3">
                  <c:v>169.8</c:v>
                </c:pt>
                <c:pt idx="4">
                  <c:v>173.6</c:v>
                </c:pt>
                <c:pt idx="5">
                  <c:v>171.7</c:v>
                </c:pt>
                <c:pt idx="6">
                  <c:v>166.9</c:v>
                </c:pt>
                <c:pt idx="7">
                  <c:v>151.6</c:v>
                </c:pt>
                <c:pt idx="8">
                  <c:v>167.2</c:v>
                </c:pt>
                <c:pt idx="9">
                  <c:v>170.1</c:v>
                </c:pt>
                <c:pt idx="10">
                  <c:v>169</c:v>
                </c:pt>
                <c:pt idx="11">
                  <c:v>170.3</c:v>
                </c:pt>
                <c:pt idx="12">
                  <c:v>173.9</c:v>
                </c:pt>
              </c:numCache>
            </c:numRef>
          </c:val>
          <c:smooth val="0"/>
          <c:extLst>
            <c:ext xmlns:c16="http://schemas.microsoft.com/office/drawing/2014/chart" uri="{C3380CC4-5D6E-409C-BE32-E72D297353CC}">
              <c16:uniqueId val="{00000000-291E-4EF3-92E3-18F7055971B4}"/>
            </c:ext>
          </c:extLst>
        </c:ser>
        <c:ser>
          <c:idx val="2"/>
          <c:order val="2"/>
          <c:tx>
            <c:v>Forecast SA</c:v>
          </c:tx>
          <c:spPr>
            <a:ln w="28575" cap="rnd">
              <a:solidFill>
                <a:schemeClr val="accent3"/>
              </a:solidFill>
              <a:round/>
            </a:ln>
            <a:effectLst/>
          </c:spPr>
          <c:marker>
            <c:symbol val="none"/>
          </c:marker>
          <c:cat>
            <c:numRef>
              <c:extLst>
                <c:ext xmlns:c15="http://schemas.microsoft.com/office/drawing/2012/chart" uri="{02D57815-91ED-43cb-92C2-25804820EDAC}">
                  <c15:fullRef>
                    <c15:sqref>'Appending Forecasts'!$A$4:$A$110</c15:sqref>
                  </c15:fullRef>
                </c:ext>
              </c:extLst>
              <c:f>'Appending Forecasts'!$A$94:$A$110</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'Appending Forecasts'!$F$4:$F$110</c15:sqref>
                  </c15:fullRef>
                </c:ext>
              </c:extLst>
              <c:f>'Appending Forecasts'!$F$94:$F$110</c:f>
              <c:numCache>
                <c:formatCode>General</c:formatCode>
                <c:ptCount val="17"/>
                <c:pt idx="0">
                  <c:v>169.5</c:v>
                </c:pt>
                <c:pt idx="1">
                  <c:v>168.9</c:v>
                </c:pt>
                <c:pt idx="2">
                  <c:v>169.7</c:v>
                </c:pt>
                <c:pt idx="3">
                  <c:v>170.7</c:v>
                </c:pt>
                <c:pt idx="4">
                  <c:v>170.7</c:v>
                </c:pt>
                <c:pt idx="5">
                  <c:v>171.3</c:v>
                </c:pt>
                <c:pt idx="6">
                  <c:v>167.4</c:v>
                </c:pt>
                <c:pt idx="7">
                  <c:v>152.5</c:v>
                </c:pt>
                <c:pt idx="8">
                  <c:v>164.5</c:v>
                </c:pt>
                <c:pt idx="9">
                  <c:v>169.5</c:v>
                </c:pt>
                <c:pt idx="10">
                  <c:v>171.6</c:v>
                </c:pt>
                <c:pt idx="11">
                  <c:v>171.4</c:v>
                </c:pt>
                <c:pt idx="12">
                  <c:v>171.1</c:v>
                </c:pt>
                <c:pt idx="13">
                  <c:v>171.3</c:v>
                </c:pt>
                <c:pt idx="14">
                  <c:v>171.5</c:v>
                </c:pt>
                <c:pt idx="15">
                  <c:v>171.6</c:v>
                </c:pt>
                <c:pt idx="16">
                  <c:v>171.7</c:v>
                </c:pt>
              </c:numCache>
            </c:numRef>
          </c:val>
          <c:smooth val="0"/>
          <c:extLst>
            <c:ext xmlns:c16="http://schemas.microsoft.com/office/drawing/2014/chart" uri="{C3380CC4-5D6E-409C-BE32-E72D297353CC}">
              <c16:uniqueId val="{00000001-B68A-457A-9323-E85CFE47EBE4}"/>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80"/>
          <c:min val="15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RNDBF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'Mult series same spec'!$B$3</c:f>
              <c:strCache>
                <c:ptCount val="1"/>
                <c:pt idx="0">
                  <c:v>RNDBF</c:v>
                </c:pt>
              </c:strCache>
            </c:strRef>
          </c:tx>
          <c:spPr>
            <a:ln w="28575" cap="rnd">
              <a:solidFill>
                <a:schemeClr val="accent1"/>
              </a:solidFill>
              <a:round/>
            </a:ln>
            <a:effectLst/>
          </c:spPr>
          <c:marker>
            <c:symbol val="none"/>
          </c:marker>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spec'!$B$4:$B$106</c:f>
              <c:numCache>
                <c:formatCode>_-"R$"\ * #,##0_-;\-"R$"\ * #,##0_-;_-"R$"\ * "-"??_-;_-@_-</c:formatCode>
                <c:ptCount val="103"/>
                <c:pt idx="0">
                  <c:v>262484</c:v>
                </c:pt>
                <c:pt idx="1">
                  <c:v>257147</c:v>
                </c:pt>
                <c:pt idx="2">
                  <c:v>258073</c:v>
                </c:pt>
                <c:pt idx="3">
                  <c:v>264112</c:v>
                </c:pt>
                <c:pt idx="4">
                  <c:v>270529</c:v>
                </c:pt>
                <c:pt idx="5">
                  <c:v>271841</c:v>
                </c:pt>
                <c:pt idx="6">
                  <c:v>265512</c:v>
                </c:pt>
                <c:pt idx="7">
                  <c:v>262726</c:v>
                </c:pt>
                <c:pt idx="8">
                  <c:v>264452</c:v>
                </c:pt>
                <c:pt idx="9">
                  <c:v>272399</c:v>
                </c:pt>
                <c:pt idx="10">
                  <c:v>273273</c:v>
                </c:pt>
                <c:pt idx="11">
                  <c:v>270253</c:v>
                </c:pt>
                <c:pt idx="12">
                  <c:v>263746</c:v>
                </c:pt>
                <c:pt idx="13">
                  <c:v>261988</c:v>
                </c:pt>
                <c:pt idx="14">
                  <c:v>264863</c:v>
                </c:pt>
                <c:pt idx="15">
                  <c:v>272828</c:v>
                </c:pt>
                <c:pt idx="16">
                  <c:v>279906</c:v>
                </c:pt>
                <c:pt idx="17">
                  <c:v>283530</c:v>
                </c:pt>
                <c:pt idx="18">
                  <c:v>279398</c:v>
                </c:pt>
                <c:pt idx="19">
                  <c:v>280402</c:v>
                </c:pt>
                <c:pt idx="20">
                  <c:v>280504</c:v>
                </c:pt>
                <c:pt idx="21">
                  <c:v>288010</c:v>
                </c:pt>
                <c:pt idx="22">
                  <c:v>284842</c:v>
                </c:pt>
                <c:pt idx="23">
                  <c:v>281944</c:v>
                </c:pt>
                <c:pt idx="24">
                  <c:v>273142</c:v>
                </c:pt>
                <c:pt idx="25">
                  <c:v>269774</c:v>
                </c:pt>
                <c:pt idx="26">
                  <c:v>270683</c:v>
                </c:pt>
                <c:pt idx="27">
                  <c:v>279477</c:v>
                </c:pt>
                <c:pt idx="28">
                  <c:v>287871</c:v>
                </c:pt>
                <c:pt idx="29">
                  <c:v>290989</c:v>
                </c:pt>
                <c:pt idx="30">
                  <c:v>287366</c:v>
                </c:pt>
                <c:pt idx="31">
                  <c:v>286907</c:v>
                </c:pt>
                <c:pt idx="32">
                  <c:v>293240</c:v>
                </c:pt>
                <c:pt idx="33">
                  <c:v>298268</c:v>
                </c:pt>
                <c:pt idx="34">
                  <c:v>300675</c:v>
                </c:pt>
                <c:pt idx="35">
                  <c:v>292348</c:v>
                </c:pt>
                <c:pt idx="36">
                  <c:v>285626</c:v>
                </c:pt>
                <c:pt idx="37">
                  <c:v>279303</c:v>
                </c:pt>
                <c:pt idx="38">
                  <c:v>283399</c:v>
                </c:pt>
                <c:pt idx="39">
                  <c:v>292689</c:v>
                </c:pt>
                <c:pt idx="40">
                  <c:v>301748</c:v>
                </c:pt>
                <c:pt idx="41">
                  <c:v>304333</c:v>
                </c:pt>
                <c:pt idx="42">
                  <c:v>306318</c:v>
                </c:pt>
                <c:pt idx="43">
                  <c:v>308073</c:v>
                </c:pt>
                <c:pt idx="44">
                  <c:v>315160</c:v>
                </c:pt>
                <c:pt idx="45">
                  <c:v>316677</c:v>
                </c:pt>
                <c:pt idx="46">
                  <c:v>319326</c:v>
                </c:pt>
                <c:pt idx="47">
                  <c:v>314603</c:v>
                </c:pt>
                <c:pt idx="48">
                  <c:v>311740</c:v>
                </c:pt>
                <c:pt idx="49">
                  <c:v>308309</c:v>
                </c:pt>
                <c:pt idx="50">
                  <c:v>311748</c:v>
                </c:pt>
                <c:pt idx="51">
                  <c:v>317903</c:v>
                </c:pt>
                <c:pt idx="52">
                  <c:v>324368</c:v>
                </c:pt>
                <c:pt idx="53">
                  <c:v>327919</c:v>
                </c:pt>
                <c:pt idx="54">
                  <c:v>328447</c:v>
                </c:pt>
                <c:pt idx="55">
                  <c:v>329735</c:v>
                </c:pt>
                <c:pt idx="56">
                  <c:v>334203</c:v>
                </c:pt>
                <c:pt idx="57">
                  <c:v>344549</c:v>
                </c:pt>
                <c:pt idx="58">
                  <c:v>344289</c:v>
                </c:pt>
                <c:pt idx="59">
                  <c:v>339873</c:v>
                </c:pt>
                <c:pt idx="60">
                  <c:v>328214</c:v>
                </c:pt>
                <c:pt idx="61">
                  <c:v>327351</c:v>
                </c:pt>
                <c:pt idx="62">
                  <c:v>332318</c:v>
                </c:pt>
                <c:pt idx="63">
                  <c:v>341324</c:v>
                </c:pt>
                <c:pt idx="64">
                  <c:v>351534</c:v>
                </c:pt>
                <c:pt idx="65">
                  <c:v>357466</c:v>
                </c:pt>
                <c:pt idx="66">
                  <c:v>358028</c:v>
                </c:pt>
                <c:pt idx="67">
                  <c:v>356414</c:v>
                </c:pt>
                <c:pt idx="68">
                  <c:v>360056</c:v>
                </c:pt>
                <c:pt idx="69">
                  <c:v>368513</c:v>
                </c:pt>
                <c:pt idx="70">
                  <c:v>369967</c:v>
                </c:pt>
                <c:pt idx="71">
                  <c:v>363521</c:v>
                </c:pt>
                <c:pt idx="72">
                  <c:v>356289</c:v>
                </c:pt>
                <c:pt idx="73">
                  <c:v>353349</c:v>
                </c:pt>
                <c:pt idx="74">
                  <c:v>355873</c:v>
                </c:pt>
                <c:pt idx="75">
                  <c:v>361827</c:v>
                </c:pt>
                <c:pt idx="76">
                  <c:v>373485</c:v>
                </c:pt>
                <c:pt idx="77">
                  <c:v>379340</c:v>
                </c:pt>
                <c:pt idx="78">
                  <c:v>379662</c:v>
                </c:pt>
                <c:pt idx="79">
                  <c:v>376596</c:v>
                </c:pt>
                <c:pt idx="80">
                  <c:v>381684</c:v>
                </c:pt>
                <c:pt idx="81">
                  <c:v>391486</c:v>
                </c:pt>
                <c:pt idx="82">
                  <c:v>392271</c:v>
                </c:pt>
                <c:pt idx="83">
                  <c:v>388069</c:v>
                </c:pt>
                <c:pt idx="84">
                  <c:v>381822</c:v>
                </c:pt>
                <c:pt idx="85">
                  <c:v>380022</c:v>
                </c:pt>
                <c:pt idx="86">
                  <c:v>381318</c:v>
                </c:pt>
                <c:pt idx="87">
                  <c:v>386786</c:v>
                </c:pt>
                <c:pt idx="88">
                  <c:v>400730</c:v>
                </c:pt>
                <c:pt idx="89">
                  <c:v>411655</c:v>
                </c:pt>
                <c:pt idx="90">
                  <c:v>415622</c:v>
                </c:pt>
                <c:pt idx="91">
                  <c:v>415262</c:v>
                </c:pt>
                <c:pt idx="92">
                  <c:v>415455</c:v>
                </c:pt>
                <c:pt idx="93">
                  <c:v>420114</c:v>
                </c:pt>
                <c:pt idx="94">
                  <c:v>418208</c:v>
                </c:pt>
                <c:pt idx="95">
                  <c:v>416574</c:v>
                </c:pt>
                <c:pt idx="96">
                  <c:v>407386</c:v>
                </c:pt>
                <c:pt idx="97">
                  <c:v>407516</c:v>
                </c:pt>
                <c:pt idx="98">
                  <c:v>408751</c:v>
                </c:pt>
                <c:pt idx="99">
                  <c:v>420006</c:v>
                </c:pt>
                <c:pt idx="100">
                  <c:v>432904</c:v>
                </c:pt>
                <c:pt idx="101">
                  <c:v>438822</c:v>
                </c:pt>
                <c:pt idx="102">
                  <c:v>436447</c:v>
                </c:pt>
              </c:numCache>
            </c:numRef>
          </c:val>
          <c:smooth val="0"/>
          <c:extLst>
            <c:ext xmlns:c16="http://schemas.microsoft.com/office/drawing/2014/chart" uri="{C3380CC4-5D6E-409C-BE32-E72D297353CC}">
              <c16:uniqueId val="{00000000-AB40-45C8-864B-5F723AC4C5EC}"/>
            </c:ext>
          </c:extLst>
        </c:ser>
        <c:ser>
          <c:idx val="1"/>
          <c:order val="1"/>
          <c:tx>
            <c:strRef>
              <c:f>'Mult series same spec'!$D$3</c:f>
              <c:strCache>
                <c:ptCount val="1"/>
                <c:pt idx="0">
                  <c:v>RNDBF SA</c:v>
                </c:pt>
              </c:strCache>
            </c:strRef>
          </c:tx>
          <c:spPr>
            <a:ln w="28575" cap="rnd">
              <a:solidFill>
                <a:schemeClr val="accent2"/>
              </a:solidFill>
              <a:round/>
            </a:ln>
            <a:effectLst/>
          </c:spPr>
          <c:marker>
            <c:symbol val="none"/>
          </c:marker>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spec'!$D$4:$D$106</c:f>
              <c:numCache>
                <c:formatCode>_-"R$"\ * #,##0_-;\-"R$"\ * #,##0_-;_-"R$"\ * "-"??_-;_-@_-</c:formatCode>
                <c:ptCount val="103"/>
                <c:pt idx="0">
                  <c:v>268879</c:v>
                </c:pt>
                <c:pt idx="1">
                  <c:v>267570</c:v>
                </c:pt>
                <c:pt idx="2">
                  <c:v>267384</c:v>
                </c:pt>
                <c:pt idx="3">
                  <c:v>266756</c:v>
                </c:pt>
                <c:pt idx="4">
                  <c:v>266652</c:v>
                </c:pt>
                <c:pt idx="5">
                  <c:v>265634</c:v>
                </c:pt>
                <c:pt idx="6">
                  <c:v>264252</c:v>
                </c:pt>
                <c:pt idx="7">
                  <c:v>262570</c:v>
                </c:pt>
                <c:pt idx="8">
                  <c:v>262807</c:v>
                </c:pt>
                <c:pt idx="9">
                  <c:v>264712</c:v>
                </c:pt>
                <c:pt idx="10">
                  <c:v>267284</c:v>
                </c:pt>
                <c:pt idx="11">
                  <c:v>268461</c:v>
                </c:pt>
                <c:pt idx="12">
                  <c:v>270088</c:v>
                </c:pt>
                <c:pt idx="13">
                  <c:v>272510</c:v>
                </c:pt>
                <c:pt idx="14">
                  <c:v>274555</c:v>
                </c:pt>
                <c:pt idx="15">
                  <c:v>275649</c:v>
                </c:pt>
                <c:pt idx="16">
                  <c:v>276101</c:v>
                </c:pt>
                <c:pt idx="17">
                  <c:v>277356</c:v>
                </c:pt>
                <c:pt idx="18">
                  <c:v>277983</c:v>
                </c:pt>
                <c:pt idx="19">
                  <c:v>279960</c:v>
                </c:pt>
                <c:pt idx="20">
                  <c:v>278425</c:v>
                </c:pt>
                <c:pt idx="21">
                  <c:v>279976</c:v>
                </c:pt>
                <c:pt idx="22">
                  <c:v>278471</c:v>
                </c:pt>
                <c:pt idx="23">
                  <c:v>280264</c:v>
                </c:pt>
                <c:pt idx="24">
                  <c:v>279419</c:v>
                </c:pt>
                <c:pt idx="25">
                  <c:v>280476</c:v>
                </c:pt>
                <c:pt idx="26">
                  <c:v>280631</c:v>
                </c:pt>
                <c:pt idx="27">
                  <c:v>282591</c:v>
                </c:pt>
                <c:pt idx="28">
                  <c:v>284407</c:v>
                </c:pt>
                <c:pt idx="29">
                  <c:v>285264</c:v>
                </c:pt>
                <c:pt idx="30">
                  <c:v>285687</c:v>
                </c:pt>
                <c:pt idx="31">
                  <c:v>286193</c:v>
                </c:pt>
                <c:pt idx="32">
                  <c:v>290556</c:v>
                </c:pt>
                <c:pt idx="33">
                  <c:v>290028</c:v>
                </c:pt>
                <c:pt idx="34">
                  <c:v>293621</c:v>
                </c:pt>
                <c:pt idx="35">
                  <c:v>290833</c:v>
                </c:pt>
                <c:pt idx="36">
                  <c:v>291841</c:v>
                </c:pt>
                <c:pt idx="37">
                  <c:v>290370</c:v>
                </c:pt>
                <c:pt idx="38">
                  <c:v>293624</c:v>
                </c:pt>
                <c:pt idx="39">
                  <c:v>296293</c:v>
                </c:pt>
                <c:pt idx="40">
                  <c:v>298836</c:v>
                </c:pt>
                <c:pt idx="41">
                  <c:v>299078</c:v>
                </c:pt>
                <c:pt idx="42">
                  <c:v>304008</c:v>
                </c:pt>
                <c:pt idx="43">
                  <c:v>306810</c:v>
                </c:pt>
                <c:pt idx="44">
                  <c:v>312091</c:v>
                </c:pt>
                <c:pt idx="45">
                  <c:v>308045</c:v>
                </c:pt>
                <c:pt idx="46">
                  <c:v>311531</c:v>
                </c:pt>
                <c:pt idx="47">
                  <c:v>313202</c:v>
                </c:pt>
                <c:pt idx="48">
                  <c:v>318267</c:v>
                </c:pt>
                <c:pt idx="49">
                  <c:v>320377</c:v>
                </c:pt>
                <c:pt idx="50">
                  <c:v>322501</c:v>
                </c:pt>
                <c:pt idx="51">
                  <c:v>322402</c:v>
                </c:pt>
                <c:pt idx="52">
                  <c:v>321878</c:v>
                </c:pt>
                <c:pt idx="53">
                  <c:v>322674</c:v>
                </c:pt>
                <c:pt idx="54">
                  <c:v>325247</c:v>
                </c:pt>
                <c:pt idx="55">
                  <c:v>328428</c:v>
                </c:pt>
                <c:pt idx="56">
                  <c:v>330980</c:v>
                </c:pt>
                <c:pt idx="57">
                  <c:v>335078</c:v>
                </c:pt>
                <c:pt idx="58">
                  <c:v>335784</c:v>
                </c:pt>
                <c:pt idx="59">
                  <c:v>338384</c:v>
                </c:pt>
                <c:pt idx="60">
                  <c:v>335191</c:v>
                </c:pt>
                <c:pt idx="61">
                  <c:v>339858</c:v>
                </c:pt>
                <c:pt idx="62">
                  <c:v>343484</c:v>
                </c:pt>
                <c:pt idx="63">
                  <c:v>346902</c:v>
                </c:pt>
                <c:pt idx="64">
                  <c:v>349304</c:v>
                </c:pt>
                <c:pt idx="65">
                  <c:v>351515</c:v>
                </c:pt>
                <c:pt idx="66">
                  <c:v>353412</c:v>
                </c:pt>
                <c:pt idx="67">
                  <c:v>354902</c:v>
                </c:pt>
                <c:pt idx="68">
                  <c:v>356785</c:v>
                </c:pt>
                <c:pt idx="69">
                  <c:v>358760</c:v>
                </c:pt>
                <c:pt idx="70">
                  <c:v>361282</c:v>
                </c:pt>
                <c:pt idx="71">
                  <c:v>362179</c:v>
                </c:pt>
                <c:pt idx="72">
                  <c:v>364154</c:v>
                </c:pt>
                <c:pt idx="73">
                  <c:v>366013</c:v>
                </c:pt>
                <c:pt idx="74">
                  <c:v>367713</c:v>
                </c:pt>
                <c:pt idx="75">
                  <c:v>368241</c:v>
                </c:pt>
                <c:pt idx="76">
                  <c:v>371308</c:v>
                </c:pt>
                <c:pt idx="77">
                  <c:v>372391</c:v>
                </c:pt>
                <c:pt idx="78">
                  <c:v>373687</c:v>
                </c:pt>
                <c:pt idx="79">
                  <c:v>375186</c:v>
                </c:pt>
                <c:pt idx="80">
                  <c:v>378154</c:v>
                </c:pt>
                <c:pt idx="81">
                  <c:v>381695</c:v>
                </c:pt>
                <c:pt idx="82">
                  <c:v>383990</c:v>
                </c:pt>
                <c:pt idx="83">
                  <c:v>386982</c:v>
                </c:pt>
                <c:pt idx="84">
                  <c:v>390550</c:v>
                </c:pt>
                <c:pt idx="85">
                  <c:v>392665</c:v>
                </c:pt>
                <c:pt idx="86">
                  <c:v>394057</c:v>
                </c:pt>
                <c:pt idx="87">
                  <c:v>393712</c:v>
                </c:pt>
                <c:pt idx="88">
                  <c:v>398597</c:v>
                </c:pt>
                <c:pt idx="89">
                  <c:v>403648</c:v>
                </c:pt>
                <c:pt idx="90">
                  <c:v>408183</c:v>
                </c:pt>
                <c:pt idx="91">
                  <c:v>413292</c:v>
                </c:pt>
                <c:pt idx="92">
                  <c:v>411311</c:v>
                </c:pt>
                <c:pt idx="93">
                  <c:v>410468</c:v>
                </c:pt>
                <c:pt idx="94">
                  <c:v>410397</c:v>
                </c:pt>
                <c:pt idx="95">
                  <c:v>416027</c:v>
                </c:pt>
                <c:pt idx="96">
                  <c:v>416978</c:v>
                </c:pt>
                <c:pt idx="97">
                  <c:v>420233</c:v>
                </c:pt>
                <c:pt idx="98">
                  <c:v>422043</c:v>
                </c:pt>
                <c:pt idx="99">
                  <c:v>427030</c:v>
                </c:pt>
                <c:pt idx="100">
                  <c:v>430855</c:v>
                </c:pt>
                <c:pt idx="101">
                  <c:v>430767</c:v>
                </c:pt>
                <c:pt idx="102">
                  <c:v>428706</c:v>
                </c:pt>
              </c:numCache>
            </c:numRef>
          </c:val>
          <c:smooth val="0"/>
          <c:extLst>
            <c:ext xmlns:c16="http://schemas.microsoft.com/office/drawing/2014/chart" uri="{C3380CC4-5D6E-409C-BE32-E72D297353CC}">
              <c16:uniqueId val="{00000001-AB40-45C8-864B-5F723AC4C5EC}"/>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200000"/>
        </c:scaling>
        <c:delete val="0"/>
        <c:axPos val="l"/>
        <c:majorGridlines>
          <c:spPr>
            <a:ln w="9525" cap="flat" cmpd="sng" algn="ctr">
              <a:solidFill>
                <a:schemeClr val="tx1">
                  <a:lumMod val="15000"/>
                  <a:lumOff val="85000"/>
                </a:schemeClr>
              </a:solidFill>
              <a:round/>
            </a:ln>
            <a:effectLst/>
          </c:spPr>
        </c:majorGridlines>
        <c:numFmt formatCode="_-&quot;R$&quot;\ * #,##0_-;\-&quot;R$&quot;\ * #,##0_-;_-&quot;R$&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RNDBF</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'Mult series same spec'!$B$3</c:f>
              <c:strCache>
                <c:ptCount val="1"/>
                <c:pt idx="0">
                  <c:v>RNDBF</c:v>
                </c:pt>
              </c:strCache>
            </c:strRef>
          </c:tx>
          <c:spPr>
            <a:ln w="28575" cap="rnd">
              <a:solidFill>
                <a:schemeClr val="accent1"/>
              </a:solidFill>
              <a:round/>
            </a:ln>
            <a:effectLst/>
          </c:spPr>
          <c:marker>
            <c:symbol val="none"/>
          </c:marker>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spec'!$B$4:$B$106</c:f>
              <c:numCache>
                <c:formatCode>_-"R$"\ * #,##0_-;\-"R$"\ * #,##0_-;_-"R$"\ * "-"??_-;_-@_-</c:formatCode>
                <c:ptCount val="103"/>
                <c:pt idx="0">
                  <c:v>262484</c:v>
                </c:pt>
                <c:pt idx="1">
                  <c:v>257147</c:v>
                </c:pt>
                <c:pt idx="2">
                  <c:v>258073</c:v>
                </c:pt>
                <c:pt idx="3">
                  <c:v>264112</c:v>
                </c:pt>
                <c:pt idx="4">
                  <c:v>270529</c:v>
                </c:pt>
                <c:pt idx="5">
                  <c:v>271841</c:v>
                </c:pt>
                <c:pt idx="6">
                  <c:v>265512</c:v>
                </c:pt>
                <c:pt idx="7">
                  <c:v>262726</c:v>
                </c:pt>
                <c:pt idx="8">
                  <c:v>264452</c:v>
                </c:pt>
                <c:pt idx="9">
                  <c:v>272399</c:v>
                </c:pt>
                <c:pt idx="10">
                  <c:v>273273</c:v>
                </c:pt>
                <c:pt idx="11">
                  <c:v>270253</c:v>
                </c:pt>
                <c:pt idx="12">
                  <c:v>263746</c:v>
                </c:pt>
                <c:pt idx="13">
                  <c:v>261988</c:v>
                </c:pt>
                <c:pt idx="14">
                  <c:v>264863</c:v>
                </c:pt>
                <c:pt idx="15">
                  <c:v>272828</c:v>
                </c:pt>
                <c:pt idx="16">
                  <c:v>279906</c:v>
                </c:pt>
                <c:pt idx="17">
                  <c:v>283530</c:v>
                </c:pt>
                <c:pt idx="18">
                  <c:v>279398</c:v>
                </c:pt>
                <c:pt idx="19">
                  <c:v>280402</c:v>
                </c:pt>
                <c:pt idx="20">
                  <c:v>280504</c:v>
                </c:pt>
                <c:pt idx="21">
                  <c:v>288010</c:v>
                </c:pt>
                <c:pt idx="22">
                  <c:v>284842</c:v>
                </c:pt>
                <c:pt idx="23">
                  <c:v>281944</c:v>
                </c:pt>
                <c:pt idx="24">
                  <c:v>273142</c:v>
                </c:pt>
                <c:pt idx="25">
                  <c:v>269774</c:v>
                </c:pt>
                <c:pt idx="26">
                  <c:v>270683</c:v>
                </c:pt>
                <c:pt idx="27">
                  <c:v>279477</c:v>
                </c:pt>
                <c:pt idx="28">
                  <c:v>287871</c:v>
                </c:pt>
                <c:pt idx="29">
                  <c:v>290989</c:v>
                </c:pt>
                <c:pt idx="30">
                  <c:v>287366</c:v>
                </c:pt>
                <c:pt idx="31">
                  <c:v>286907</c:v>
                </c:pt>
                <c:pt idx="32">
                  <c:v>293240</c:v>
                </c:pt>
                <c:pt idx="33">
                  <c:v>298268</c:v>
                </c:pt>
                <c:pt idx="34">
                  <c:v>300675</c:v>
                </c:pt>
                <c:pt idx="35">
                  <c:v>292348</c:v>
                </c:pt>
                <c:pt idx="36">
                  <c:v>285626</c:v>
                </c:pt>
                <c:pt idx="37">
                  <c:v>279303</c:v>
                </c:pt>
                <c:pt idx="38">
                  <c:v>283399</c:v>
                </c:pt>
                <c:pt idx="39">
                  <c:v>292689</c:v>
                </c:pt>
                <c:pt idx="40">
                  <c:v>301748</c:v>
                </c:pt>
                <c:pt idx="41">
                  <c:v>304333</c:v>
                </c:pt>
                <c:pt idx="42">
                  <c:v>306318</c:v>
                </c:pt>
                <c:pt idx="43">
                  <c:v>308073</c:v>
                </c:pt>
                <c:pt idx="44">
                  <c:v>315160</c:v>
                </c:pt>
                <c:pt idx="45">
                  <c:v>316677</c:v>
                </c:pt>
                <c:pt idx="46">
                  <c:v>319326</c:v>
                </c:pt>
                <c:pt idx="47">
                  <c:v>314603</c:v>
                </c:pt>
                <c:pt idx="48">
                  <c:v>311740</c:v>
                </c:pt>
                <c:pt idx="49">
                  <c:v>308309</c:v>
                </c:pt>
                <c:pt idx="50">
                  <c:v>311748</c:v>
                </c:pt>
                <c:pt idx="51">
                  <c:v>317903</c:v>
                </c:pt>
                <c:pt idx="52">
                  <c:v>324368</c:v>
                </c:pt>
                <c:pt idx="53">
                  <c:v>327919</c:v>
                </c:pt>
                <c:pt idx="54">
                  <c:v>328447</c:v>
                </c:pt>
                <c:pt idx="55">
                  <c:v>329735</c:v>
                </c:pt>
                <c:pt idx="56">
                  <c:v>334203</c:v>
                </c:pt>
                <c:pt idx="57">
                  <c:v>344549</c:v>
                </c:pt>
                <c:pt idx="58">
                  <c:v>344289</c:v>
                </c:pt>
                <c:pt idx="59">
                  <c:v>339873</c:v>
                </c:pt>
                <c:pt idx="60">
                  <c:v>328214</c:v>
                </c:pt>
                <c:pt idx="61">
                  <c:v>327351</c:v>
                </c:pt>
                <c:pt idx="62">
                  <c:v>332318</c:v>
                </c:pt>
                <c:pt idx="63">
                  <c:v>341324</c:v>
                </c:pt>
                <c:pt idx="64">
                  <c:v>351534</c:v>
                </c:pt>
                <c:pt idx="65">
                  <c:v>357466</c:v>
                </c:pt>
                <c:pt idx="66">
                  <c:v>358028</c:v>
                </c:pt>
                <c:pt idx="67">
                  <c:v>356414</c:v>
                </c:pt>
                <c:pt idx="68">
                  <c:v>360056</c:v>
                </c:pt>
                <c:pt idx="69">
                  <c:v>368513</c:v>
                </c:pt>
                <c:pt idx="70">
                  <c:v>369967</c:v>
                </c:pt>
                <c:pt idx="71">
                  <c:v>363521</c:v>
                </c:pt>
                <c:pt idx="72">
                  <c:v>356289</c:v>
                </c:pt>
                <c:pt idx="73">
                  <c:v>353349</c:v>
                </c:pt>
                <c:pt idx="74">
                  <c:v>355873</c:v>
                </c:pt>
                <c:pt idx="75">
                  <c:v>361827</c:v>
                </c:pt>
                <c:pt idx="76">
                  <c:v>373485</c:v>
                </c:pt>
                <c:pt idx="77">
                  <c:v>379340</c:v>
                </c:pt>
                <c:pt idx="78">
                  <c:v>379662</c:v>
                </c:pt>
                <c:pt idx="79">
                  <c:v>376596</c:v>
                </c:pt>
                <c:pt idx="80">
                  <c:v>381684</c:v>
                </c:pt>
                <c:pt idx="81">
                  <c:v>391486</c:v>
                </c:pt>
                <c:pt idx="82">
                  <c:v>392271</c:v>
                </c:pt>
                <c:pt idx="83">
                  <c:v>388069</c:v>
                </c:pt>
                <c:pt idx="84">
                  <c:v>381822</c:v>
                </c:pt>
                <c:pt idx="85">
                  <c:v>380022</c:v>
                </c:pt>
                <c:pt idx="86">
                  <c:v>381318</c:v>
                </c:pt>
                <c:pt idx="87">
                  <c:v>386786</c:v>
                </c:pt>
                <c:pt idx="88">
                  <c:v>400730</c:v>
                </c:pt>
                <c:pt idx="89">
                  <c:v>411655</c:v>
                </c:pt>
                <c:pt idx="90">
                  <c:v>415622</c:v>
                </c:pt>
                <c:pt idx="91">
                  <c:v>415262</c:v>
                </c:pt>
                <c:pt idx="92">
                  <c:v>415455</c:v>
                </c:pt>
                <c:pt idx="93">
                  <c:v>420114</c:v>
                </c:pt>
                <c:pt idx="94">
                  <c:v>418208</c:v>
                </c:pt>
                <c:pt idx="95">
                  <c:v>416574</c:v>
                </c:pt>
                <c:pt idx="96">
                  <c:v>407386</c:v>
                </c:pt>
                <c:pt idx="97">
                  <c:v>407516</c:v>
                </c:pt>
                <c:pt idx="98">
                  <c:v>408751</c:v>
                </c:pt>
                <c:pt idx="99">
                  <c:v>420006</c:v>
                </c:pt>
                <c:pt idx="100">
                  <c:v>432904</c:v>
                </c:pt>
                <c:pt idx="101">
                  <c:v>438822</c:v>
                </c:pt>
                <c:pt idx="102">
                  <c:v>436447</c:v>
                </c:pt>
              </c:numCache>
            </c:numRef>
          </c:val>
          <c:smooth val="0"/>
          <c:extLst>
            <c:ext xmlns:c16="http://schemas.microsoft.com/office/drawing/2014/chart" uri="{C3380CC4-5D6E-409C-BE32-E72D297353CC}">
              <c16:uniqueId val="{00000000-8093-4622-AD4D-13C6DA4FA895}"/>
            </c:ext>
          </c:extLst>
        </c:ser>
        <c:ser>
          <c:idx val="1"/>
          <c:order val="1"/>
          <c:tx>
            <c:v>xlDESSAZ SA</c:v>
          </c:tx>
          <c:spPr>
            <a:ln w="28575" cap="rnd">
              <a:solidFill>
                <a:schemeClr val="accent2"/>
              </a:solidFill>
              <a:round/>
            </a:ln>
            <a:effectLst/>
          </c:spPr>
          <c:marker>
            <c:symbol val="none"/>
          </c:marker>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spec'!$G$4:$G$106</c:f>
              <c:numCache>
                <c:formatCode>_-"R$"\ * #,##0_-;\-"R$"\ * #,##0_-;_-"R$"\ * "-"??_-;_-@_-</c:formatCode>
                <c:ptCount val="103"/>
                <c:pt idx="0">
                  <c:v>268879</c:v>
                </c:pt>
                <c:pt idx="1">
                  <c:v>267570</c:v>
                </c:pt>
                <c:pt idx="2">
                  <c:v>267384</c:v>
                </c:pt>
                <c:pt idx="3">
                  <c:v>266756</c:v>
                </c:pt>
                <c:pt idx="4">
                  <c:v>266652</c:v>
                </c:pt>
                <c:pt idx="5">
                  <c:v>265634</c:v>
                </c:pt>
                <c:pt idx="6">
                  <c:v>264252</c:v>
                </c:pt>
                <c:pt idx="7">
                  <c:v>262570</c:v>
                </c:pt>
                <c:pt idx="8">
                  <c:v>262807</c:v>
                </c:pt>
                <c:pt idx="9">
                  <c:v>264712</c:v>
                </c:pt>
                <c:pt idx="10">
                  <c:v>267284</c:v>
                </c:pt>
                <c:pt idx="11">
                  <c:v>268461</c:v>
                </c:pt>
                <c:pt idx="12">
                  <c:v>270088</c:v>
                </c:pt>
                <c:pt idx="13">
                  <c:v>272510</c:v>
                </c:pt>
                <c:pt idx="14">
                  <c:v>274555</c:v>
                </c:pt>
                <c:pt idx="15">
                  <c:v>275649</c:v>
                </c:pt>
                <c:pt idx="16">
                  <c:v>276101</c:v>
                </c:pt>
                <c:pt idx="17">
                  <c:v>277356</c:v>
                </c:pt>
                <c:pt idx="18">
                  <c:v>277983</c:v>
                </c:pt>
                <c:pt idx="19">
                  <c:v>279960</c:v>
                </c:pt>
                <c:pt idx="20">
                  <c:v>278425</c:v>
                </c:pt>
                <c:pt idx="21">
                  <c:v>279976</c:v>
                </c:pt>
                <c:pt idx="22">
                  <c:v>278471</c:v>
                </c:pt>
                <c:pt idx="23">
                  <c:v>280264</c:v>
                </c:pt>
                <c:pt idx="24">
                  <c:v>279419</c:v>
                </c:pt>
                <c:pt idx="25">
                  <c:v>280476</c:v>
                </c:pt>
                <c:pt idx="26">
                  <c:v>280631</c:v>
                </c:pt>
                <c:pt idx="27">
                  <c:v>282591</c:v>
                </c:pt>
                <c:pt idx="28">
                  <c:v>284407</c:v>
                </c:pt>
                <c:pt idx="29">
                  <c:v>285264</c:v>
                </c:pt>
                <c:pt idx="30">
                  <c:v>285687</c:v>
                </c:pt>
                <c:pt idx="31">
                  <c:v>286193</c:v>
                </c:pt>
                <c:pt idx="32">
                  <c:v>290556</c:v>
                </c:pt>
                <c:pt idx="33">
                  <c:v>290028</c:v>
                </c:pt>
                <c:pt idx="34">
                  <c:v>293621</c:v>
                </c:pt>
                <c:pt idx="35">
                  <c:v>290833</c:v>
                </c:pt>
                <c:pt idx="36">
                  <c:v>291841</c:v>
                </c:pt>
                <c:pt idx="37">
                  <c:v>290370</c:v>
                </c:pt>
                <c:pt idx="38">
                  <c:v>293624</c:v>
                </c:pt>
                <c:pt idx="39">
                  <c:v>296293</c:v>
                </c:pt>
                <c:pt idx="40">
                  <c:v>298836</c:v>
                </c:pt>
                <c:pt idx="41">
                  <c:v>299078</c:v>
                </c:pt>
                <c:pt idx="42">
                  <c:v>304008</c:v>
                </c:pt>
                <c:pt idx="43">
                  <c:v>306810</c:v>
                </c:pt>
                <c:pt idx="44">
                  <c:v>312091</c:v>
                </c:pt>
                <c:pt idx="45">
                  <c:v>308045</c:v>
                </c:pt>
                <c:pt idx="46">
                  <c:v>311531</c:v>
                </c:pt>
                <c:pt idx="47">
                  <c:v>313202</c:v>
                </c:pt>
                <c:pt idx="48">
                  <c:v>318267</c:v>
                </c:pt>
                <c:pt idx="49">
                  <c:v>320377</c:v>
                </c:pt>
                <c:pt idx="50">
                  <c:v>322501</c:v>
                </c:pt>
                <c:pt idx="51">
                  <c:v>322402</c:v>
                </c:pt>
                <c:pt idx="52">
                  <c:v>321878</c:v>
                </c:pt>
                <c:pt idx="53">
                  <c:v>322674</c:v>
                </c:pt>
                <c:pt idx="54">
                  <c:v>325247</c:v>
                </c:pt>
                <c:pt idx="55">
                  <c:v>328428</c:v>
                </c:pt>
                <c:pt idx="56">
                  <c:v>330980</c:v>
                </c:pt>
                <c:pt idx="57">
                  <c:v>335078</c:v>
                </c:pt>
                <c:pt idx="58">
                  <c:v>335784</c:v>
                </c:pt>
                <c:pt idx="59">
                  <c:v>338384</c:v>
                </c:pt>
                <c:pt idx="60">
                  <c:v>335191</c:v>
                </c:pt>
                <c:pt idx="61">
                  <c:v>339858</c:v>
                </c:pt>
                <c:pt idx="62">
                  <c:v>343484</c:v>
                </c:pt>
                <c:pt idx="63">
                  <c:v>346902</c:v>
                </c:pt>
                <c:pt idx="64">
                  <c:v>349304</c:v>
                </c:pt>
                <c:pt idx="65">
                  <c:v>351515</c:v>
                </c:pt>
                <c:pt idx="66">
                  <c:v>353412</c:v>
                </c:pt>
                <c:pt idx="67">
                  <c:v>354902</c:v>
                </c:pt>
                <c:pt idx="68">
                  <c:v>356785</c:v>
                </c:pt>
                <c:pt idx="69">
                  <c:v>358760</c:v>
                </c:pt>
                <c:pt idx="70">
                  <c:v>361282</c:v>
                </c:pt>
                <c:pt idx="71">
                  <c:v>362179</c:v>
                </c:pt>
                <c:pt idx="72">
                  <c:v>364154</c:v>
                </c:pt>
                <c:pt idx="73">
                  <c:v>366013</c:v>
                </c:pt>
                <c:pt idx="74">
                  <c:v>367713</c:v>
                </c:pt>
                <c:pt idx="75">
                  <c:v>368241</c:v>
                </c:pt>
                <c:pt idx="76">
                  <c:v>371308</c:v>
                </c:pt>
                <c:pt idx="77">
                  <c:v>372391</c:v>
                </c:pt>
                <c:pt idx="78">
                  <c:v>373687</c:v>
                </c:pt>
                <c:pt idx="79">
                  <c:v>375186</c:v>
                </c:pt>
                <c:pt idx="80">
                  <c:v>378154</c:v>
                </c:pt>
                <c:pt idx="81">
                  <c:v>381695</c:v>
                </c:pt>
                <c:pt idx="82">
                  <c:v>383990</c:v>
                </c:pt>
                <c:pt idx="83">
                  <c:v>386982</c:v>
                </c:pt>
                <c:pt idx="84">
                  <c:v>390550</c:v>
                </c:pt>
                <c:pt idx="85">
                  <c:v>392665</c:v>
                </c:pt>
                <c:pt idx="86">
                  <c:v>394057</c:v>
                </c:pt>
                <c:pt idx="87">
                  <c:v>393712</c:v>
                </c:pt>
                <c:pt idx="88">
                  <c:v>398597</c:v>
                </c:pt>
                <c:pt idx="89">
                  <c:v>403648</c:v>
                </c:pt>
                <c:pt idx="90">
                  <c:v>408183</c:v>
                </c:pt>
                <c:pt idx="91">
                  <c:v>413292</c:v>
                </c:pt>
                <c:pt idx="92">
                  <c:v>411311</c:v>
                </c:pt>
                <c:pt idx="93">
                  <c:v>410468</c:v>
                </c:pt>
                <c:pt idx="94">
                  <c:v>410397</c:v>
                </c:pt>
                <c:pt idx="95">
                  <c:v>416027</c:v>
                </c:pt>
                <c:pt idx="96">
                  <c:v>416978</c:v>
                </c:pt>
                <c:pt idx="97">
                  <c:v>420233</c:v>
                </c:pt>
                <c:pt idx="98">
                  <c:v>422043</c:v>
                </c:pt>
                <c:pt idx="99">
                  <c:v>427030</c:v>
                </c:pt>
                <c:pt idx="100">
                  <c:v>430855</c:v>
                </c:pt>
                <c:pt idx="101">
                  <c:v>430767</c:v>
                </c:pt>
                <c:pt idx="102">
                  <c:v>428706</c:v>
                </c:pt>
              </c:numCache>
            </c:numRef>
          </c:val>
          <c:smooth val="0"/>
          <c:extLst>
            <c:ext xmlns:c16="http://schemas.microsoft.com/office/drawing/2014/chart" uri="{C3380CC4-5D6E-409C-BE32-E72D297353CC}">
              <c16:uniqueId val="{00000001-8093-4622-AD4D-13C6DA4FA895}"/>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200000"/>
        </c:scaling>
        <c:delete val="0"/>
        <c:axPos val="l"/>
        <c:majorGridlines>
          <c:spPr>
            <a:ln w="9525" cap="flat" cmpd="sng" algn="ctr">
              <a:solidFill>
                <a:schemeClr val="tx1">
                  <a:lumMod val="15000"/>
                  <a:lumOff val="85000"/>
                </a:schemeClr>
              </a:solidFill>
              <a:round/>
            </a:ln>
            <a:effectLst/>
          </c:spPr>
        </c:majorGridlines>
        <c:numFmt formatCode="_-&quot;R$&quot;\ * #,##0_-;\-&quot;R$&quot;\ * #,##0_-;_-&quot;R$&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'Mult series same spec'!$J$3</c:f>
              <c:strCache>
                <c:ptCount val="1"/>
                <c:pt idx="0">
                  <c:v>Diff RNDBF</c:v>
                </c:pt>
              </c:strCache>
            </c:strRef>
          </c:tx>
          <c:spPr>
            <a:solidFill>
              <a:schemeClr val="accent1"/>
            </a:solidFill>
            <a:ln>
              <a:noFill/>
            </a:ln>
            <a:effectLst/>
          </c:spPr>
          <c:invertIfNegative val="0"/>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spec'!$J$4:$J$106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0-C1EB-422C-B091-2E1586F0EA54}"/>
            </c:ext>
          </c:extLst>
        </c:ser>
        <c:ser>
          <c:idx val="1"/>
          <c:order val="1"/>
          <c:tx>
            <c:strRef>
              <c:f>'Mult series same spec'!$K$3</c:f>
              <c:strCache>
                <c:ptCount val="1"/>
                <c:pt idx="0">
                  <c:v>Diff RNDBF Restr</c:v>
                </c:pt>
              </c:strCache>
            </c:strRef>
          </c:tx>
          <c:spPr>
            <a:solidFill>
              <a:schemeClr val="accent2"/>
            </a:solidFill>
            <a:ln>
              <a:noFill/>
            </a:ln>
            <a:effectLst/>
          </c:spPr>
          <c:invertIfNegative val="0"/>
          <c:cat>
            <c:numRef>
              <c:f>'Mult series same spec'!$A$4:$A$106</c:f>
              <c:numCache>
                <c:formatCode>[$-416]mmm\-yy;@</c:formatCode>
                <c:ptCount val="103"/>
                <c:pt idx="0">
                  <c:v>37681</c:v>
                </c:pt>
                <c:pt idx="1">
                  <c:v>37712</c:v>
                </c:pt>
                <c:pt idx="2">
                  <c:v>37742</c:v>
                </c:pt>
                <c:pt idx="3">
                  <c:v>37773</c:v>
                </c:pt>
                <c:pt idx="4">
                  <c:v>37803</c:v>
                </c:pt>
                <c:pt idx="5">
                  <c:v>37834</c:v>
                </c:pt>
                <c:pt idx="6">
                  <c:v>37865</c:v>
                </c:pt>
                <c:pt idx="7">
                  <c:v>37895</c:v>
                </c:pt>
                <c:pt idx="8">
                  <c:v>37926</c:v>
                </c:pt>
                <c:pt idx="9">
                  <c:v>37956</c:v>
                </c:pt>
                <c:pt idx="10">
                  <c:v>37987</c:v>
                </c:pt>
                <c:pt idx="11">
                  <c:v>38018</c:v>
                </c:pt>
                <c:pt idx="12">
                  <c:v>38047</c:v>
                </c:pt>
                <c:pt idx="13">
                  <c:v>38078</c:v>
                </c:pt>
                <c:pt idx="14">
                  <c:v>38108</c:v>
                </c:pt>
                <c:pt idx="15">
                  <c:v>38139</c:v>
                </c:pt>
                <c:pt idx="16">
                  <c:v>38169</c:v>
                </c:pt>
                <c:pt idx="17">
                  <c:v>38200</c:v>
                </c:pt>
                <c:pt idx="18">
                  <c:v>38231</c:v>
                </c:pt>
                <c:pt idx="19">
                  <c:v>38261</c:v>
                </c:pt>
                <c:pt idx="20">
                  <c:v>38292</c:v>
                </c:pt>
                <c:pt idx="21">
                  <c:v>38322</c:v>
                </c:pt>
                <c:pt idx="22">
                  <c:v>38353</c:v>
                </c:pt>
                <c:pt idx="23">
                  <c:v>38384</c:v>
                </c:pt>
                <c:pt idx="24">
                  <c:v>38412</c:v>
                </c:pt>
                <c:pt idx="25">
                  <c:v>38443</c:v>
                </c:pt>
                <c:pt idx="26">
                  <c:v>38473</c:v>
                </c:pt>
                <c:pt idx="27">
                  <c:v>38504</c:v>
                </c:pt>
                <c:pt idx="28">
                  <c:v>38534</c:v>
                </c:pt>
                <c:pt idx="29">
                  <c:v>38565</c:v>
                </c:pt>
                <c:pt idx="30">
                  <c:v>38596</c:v>
                </c:pt>
                <c:pt idx="31">
                  <c:v>38626</c:v>
                </c:pt>
                <c:pt idx="32">
                  <c:v>38657</c:v>
                </c:pt>
                <c:pt idx="33">
                  <c:v>38687</c:v>
                </c:pt>
                <c:pt idx="34">
                  <c:v>38718</c:v>
                </c:pt>
                <c:pt idx="35">
                  <c:v>38749</c:v>
                </c:pt>
                <c:pt idx="36">
                  <c:v>38777</c:v>
                </c:pt>
                <c:pt idx="37">
                  <c:v>38808</c:v>
                </c:pt>
                <c:pt idx="38">
                  <c:v>38838</c:v>
                </c:pt>
                <c:pt idx="39">
                  <c:v>38869</c:v>
                </c:pt>
                <c:pt idx="40">
                  <c:v>38899</c:v>
                </c:pt>
                <c:pt idx="41">
                  <c:v>38930</c:v>
                </c:pt>
                <c:pt idx="42">
                  <c:v>38961</c:v>
                </c:pt>
                <c:pt idx="43">
                  <c:v>38991</c:v>
                </c:pt>
                <c:pt idx="44">
                  <c:v>39022</c:v>
                </c:pt>
                <c:pt idx="45">
                  <c:v>39052</c:v>
                </c:pt>
                <c:pt idx="46">
                  <c:v>39083</c:v>
                </c:pt>
                <c:pt idx="47">
                  <c:v>39114</c:v>
                </c:pt>
                <c:pt idx="48">
                  <c:v>39142</c:v>
                </c:pt>
                <c:pt idx="49">
                  <c:v>39173</c:v>
                </c:pt>
                <c:pt idx="50">
                  <c:v>39203</c:v>
                </c:pt>
                <c:pt idx="51">
                  <c:v>39234</c:v>
                </c:pt>
                <c:pt idx="52">
                  <c:v>39264</c:v>
                </c:pt>
                <c:pt idx="53">
                  <c:v>39295</c:v>
                </c:pt>
                <c:pt idx="54">
                  <c:v>39326</c:v>
                </c:pt>
                <c:pt idx="55">
                  <c:v>39356</c:v>
                </c:pt>
                <c:pt idx="56">
                  <c:v>39387</c:v>
                </c:pt>
                <c:pt idx="57">
                  <c:v>39417</c:v>
                </c:pt>
                <c:pt idx="58">
                  <c:v>39448</c:v>
                </c:pt>
                <c:pt idx="59">
                  <c:v>39479</c:v>
                </c:pt>
                <c:pt idx="60">
                  <c:v>39508</c:v>
                </c:pt>
                <c:pt idx="61">
                  <c:v>39539</c:v>
                </c:pt>
                <c:pt idx="62">
                  <c:v>39569</c:v>
                </c:pt>
                <c:pt idx="63">
                  <c:v>39600</c:v>
                </c:pt>
                <c:pt idx="64">
                  <c:v>39630</c:v>
                </c:pt>
                <c:pt idx="65">
                  <c:v>39661</c:v>
                </c:pt>
                <c:pt idx="66">
                  <c:v>39692</c:v>
                </c:pt>
                <c:pt idx="67">
                  <c:v>39722</c:v>
                </c:pt>
                <c:pt idx="68">
                  <c:v>39753</c:v>
                </c:pt>
                <c:pt idx="69">
                  <c:v>39783</c:v>
                </c:pt>
                <c:pt idx="70">
                  <c:v>39814</c:v>
                </c:pt>
                <c:pt idx="71">
                  <c:v>39845</c:v>
                </c:pt>
                <c:pt idx="72">
                  <c:v>39873</c:v>
                </c:pt>
                <c:pt idx="73">
                  <c:v>39904</c:v>
                </c:pt>
                <c:pt idx="74">
                  <c:v>39934</c:v>
                </c:pt>
                <c:pt idx="75">
                  <c:v>39965</c:v>
                </c:pt>
                <c:pt idx="76">
                  <c:v>39995</c:v>
                </c:pt>
                <c:pt idx="77">
                  <c:v>40026</c:v>
                </c:pt>
                <c:pt idx="78">
                  <c:v>40057</c:v>
                </c:pt>
                <c:pt idx="79">
                  <c:v>40087</c:v>
                </c:pt>
                <c:pt idx="80">
                  <c:v>40118</c:v>
                </c:pt>
                <c:pt idx="81">
                  <c:v>40148</c:v>
                </c:pt>
                <c:pt idx="82">
                  <c:v>40179</c:v>
                </c:pt>
                <c:pt idx="83">
                  <c:v>40210</c:v>
                </c:pt>
                <c:pt idx="84">
                  <c:v>40238</c:v>
                </c:pt>
                <c:pt idx="85">
                  <c:v>40269</c:v>
                </c:pt>
                <c:pt idx="86">
                  <c:v>40299</c:v>
                </c:pt>
                <c:pt idx="87">
                  <c:v>40330</c:v>
                </c:pt>
                <c:pt idx="88">
                  <c:v>40360</c:v>
                </c:pt>
                <c:pt idx="89">
                  <c:v>40391</c:v>
                </c:pt>
                <c:pt idx="90">
                  <c:v>40422</c:v>
                </c:pt>
                <c:pt idx="91">
                  <c:v>40452</c:v>
                </c:pt>
                <c:pt idx="92">
                  <c:v>40483</c:v>
                </c:pt>
                <c:pt idx="93">
                  <c:v>40513</c:v>
                </c:pt>
                <c:pt idx="94">
                  <c:v>40544</c:v>
                </c:pt>
                <c:pt idx="95">
                  <c:v>40575</c:v>
                </c:pt>
                <c:pt idx="96">
                  <c:v>40603</c:v>
                </c:pt>
                <c:pt idx="97">
                  <c:v>40634</c:v>
                </c:pt>
                <c:pt idx="98">
                  <c:v>40664</c:v>
                </c:pt>
                <c:pt idx="99">
                  <c:v>40695</c:v>
                </c:pt>
                <c:pt idx="100">
                  <c:v>40725</c:v>
                </c:pt>
                <c:pt idx="101">
                  <c:v>40756</c:v>
                </c:pt>
                <c:pt idx="102">
                  <c:v>40787</c:v>
                </c:pt>
              </c:numCache>
            </c:numRef>
          </c:cat>
          <c:val>
            <c:numRef>
              <c:f>'Mult series same spec'!$K$4:$K$106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1-A7C9-4009-87F6-DDBE4EF5FBA7}"/>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'Mult series mult spec'!$B$3</c:f>
              <c:strCache>
                <c:ptCount val="1"/>
                <c:pt idx="0">
                  <c:v>Industrial Production</c:v>
                </c:pt>
              </c:strCache>
            </c:strRef>
          </c:tx>
          <c:spPr>
            <a:ln w="28575" cap="rnd">
              <a:solidFill>
                <a:schemeClr val="accent1"/>
              </a:solidFill>
              <a:round/>
            </a:ln>
            <a:effectLst/>
          </c:spPr>
          <c:marker>
            <c:symbol val="none"/>
          </c:marker>
          <c:cat>
            <c:numRef>
              <c:f>'Mult series mult spec'!$A$4:$A$243</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'Mult series mult spec'!$B$4:$B$243</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B07D-41CB-8B50-B3CE12A261D1}"/>
            </c:ext>
          </c:extLst>
        </c:ser>
        <c:ser>
          <c:idx val="1"/>
          <c:order val="1"/>
          <c:tx>
            <c:strRef>
              <c:f>'Mult series mult spec'!$E$3</c:f>
              <c:strCache>
                <c:ptCount val="1"/>
                <c:pt idx="0">
                  <c:v>Ind Prod SA</c:v>
                </c:pt>
              </c:strCache>
            </c:strRef>
          </c:tx>
          <c:spPr>
            <a:ln w="28575" cap="rnd">
              <a:solidFill>
                <a:schemeClr val="accent2"/>
              </a:solidFill>
              <a:round/>
            </a:ln>
            <a:effectLst/>
          </c:spPr>
          <c:marker>
            <c:symbol val="none"/>
          </c:marker>
          <c:cat>
            <c:numRef>
              <c:f>'Mult series mult spec'!$A$4:$A$243</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'Mult series mult spec'!$E$4:$E$243</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84.8</c:v>
                </c:pt>
                <c:pt idx="170">
                  <c:v>85.6</c:v>
                </c:pt>
                <c:pt idx="171">
                  <c:v>85.4</c:v>
                </c:pt>
                <c:pt idx="172">
                  <c:v>85.8</c:v>
                </c:pt>
                <c:pt idx="173">
                  <c:v>84.8</c:v>
                </c:pt>
                <c:pt idx="174">
                  <c:v>85.5</c:v>
                </c:pt>
                <c:pt idx="175">
                  <c:v>83.5</c:v>
                </c:pt>
                <c:pt idx="176">
                  <c:v>84.4</c:v>
                </c:pt>
                <c:pt idx="177">
                  <c:v>83.4</c:v>
                </c:pt>
                <c:pt idx="178">
                  <c:v>84</c:v>
                </c:pt>
                <c:pt idx="179">
                  <c:v>85.5</c:v>
                </c:pt>
                <c:pt idx="180">
                  <c:v>86.4</c:v>
                </c:pt>
                <c:pt idx="181">
                  <c:v>87.4</c:v>
                </c:pt>
                <c:pt idx="182">
                  <c:v>85.6</c:v>
                </c:pt>
                <c:pt idx="183">
                  <c:v>85.9</c:v>
                </c:pt>
                <c:pt idx="184">
                  <c:v>86.2</c:v>
                </c:pt>
                <c:pt idx="185">
                  <c:v>87</c:v>
                </c:pt>
                <c:pt idx="186">
                  <c:v>87.3</c:v>
                </c:pt>
                <c:pt idx="187">
                  <c:v>87</c:v>
                </c:pt>
                <c:pt idx="188">
                  <c:v>87.4</c:v>
                </c:pt>
                <c:pt idx="189">
                  <c:v>88.1</c:v>
                </c:pt>
                <c:pt idx="190">
                  <c:v>88.4</c:v>
                </c:pt>
                <c:pt idx="191">
                  <c:v>91.3</c:v>
                </c:pt>
                <c:pt idx="192">
                  <c:v>88.9</c:v>
                </c:pt>
                <c:pt idx="193">
                  <c:v>88.5</c:v>
                </c:pt>
                <c:pt idx="194">
                  <c:v>89.7</c:v>
                </c:pt>
                <c:pt idx="195">
                  <c:v>90.1</c:v>
                </c:pt>
                <c:pt idx="196">
                  <c:v>80.2</c:v>
                </c:pt>
                <c:pt idx="197">
                  <c:v>90.3</c:v>
                </c:pt>
                <c:pt idx="198">
                  <c:v>90.1</c:v>
                </c:pt>
                <c:pt idx="199">
                  <c:v>88.9</c:v>
                </c:pt>
                <c:pt idx="200">
                  <c:v>86.5</c:v>
                </c:pt>
                <c:pt idx="201">
                  <c:v>87.5</c:v>
                </c:pt>
                <c:pt idx="202">
                  <c:v>87.5</c:v>
                </c:pt>
                <c:pt idx="203">
                  <c:v>87.8</c:v>
                </c:pt>
                <c:pt idx="204">
                  <c:v>86.8</c:v>
                </c:pt>
                <c:pt idx="205">
                  <c:v>87.3</c:v>
                </c:pt>
                <c:pt idx="206">
                  <c:v>87.1</c:v>
                </c:pt>
                <c:pt idx="207">
                  <c:v>87.5</c:v>
                </c:pt>
                <c:pt idx="208">
                  <c:v>87.4</c:v>
                </c:pt>
                <c:pt idx="209">
                  <c:v>86.6</c:v>
                </c:pt>
                <c:pt idx="210">
                  <c:v>86</c:v>
                </c:pt>
                <c:pt idx="211">
                  <c:v>87</c:v>
                </c:pt>
                <c:pt idx="212">
                  <c:v>86.9</c:v>
                </c:pt>
                <c:pt idx="213">
                  <c:v>88.7</c:v>
                </c:pt>
                <c:pt idx="214">
                  <c:v>86.9</c:v>
                </c:pt>
                <c:pt idx="215">
                  <c:v>85.8</c:v>
                </c:pt>
                <c:pt idx="216">
                  <c:v>86.4</c:v>
                </c:pt>
                <c:pt idx="217">
                  <c:v>87.4</c:v>
                </c:pt>
                <c:pt idx="218">
                  <c:v>80.7</c:v>
                </c:pt>
                <c:pt idx="219">
                  <c:v>64.900000000000006</c:v>
                </c:pt>
                <c:pt idx="220">
                  <c:v>70.099999999999994</c:v>
                </c:pt>
                <c:pt idx="221">
                  <c:v>76.8</c:v>
                </c:pt>
                <c:pt idx="222">
                  <c:v>83.9</c:v>
                </c:pt>
                <c:pt idx="223">
                  <c:v>86.3</c:v>
                </c:pt>
                <c:pt idx="224">
                  <c:v>88.7</c:v>
                </c:pt>
                <c:pt idx="225">
                  <c:v>89.7</c:v>
                </c:pt>
                <c:pt idx="226">
                  <c:v>90.2</c:v>
                </c:pt>
                <c:pt idx="227">
                  <c:v>90.3</c:v>
                </c:pt>
                <c:pt idx="228">
                  <c:v>90.5</c:v>
                </c:pt>
                <c:pt idx="229">
                  <c:v>89.6</c:v>
                </c:pt>
                <c:pt idx="230">
                  <c:v>87.5</c:v>
                </c:pt>
                <c:pt idx="231">
                  <c:v>86.1</c:v>
                </c:pt>
                <c:pt idx="232">
                  <c:v>87.1</c:v>
                </c:pt>
                <c:pt idx="233">
                  <c:v>86.7</c:v>
                </c:pt>
                <c:pt idx="234">
                  <c:v>85.3</c:v>
                </c:pt>
                <c:pt idx="235">
                  <c:v>85.1</c:v>
                </c:pt>
                <c:pt idx="236">
                  <c:v>84.6</c:v>
                </c:pt>
                <c:pt idx="237">
                  <c:v>84.2</c:v>
                </c:pt>
                <c:pt idx="238">
                  <c:v>84.2</c:v>
                </c:pt>
                <c:pt idx="239">
                  <c:v>86.6</c:v>
                </c:pt>
              </c:numCache>
            </c:numRef>
          </c:val>
          <c:smooth val="0"/>
          <c:extLst>
            <c:ext xmlns:c16="http://schemas.microsoft.com/office/drawing/2014/chart" uri="{C3380CC4-5D6E-409C-BE32-E72D297353CC}">
              <c16:uniqueId val="{00000001-B07D-41CB-8B50-B3CE12A261D1}"/>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Industrial</a:t>
            </a:r>
            <a:r>
              <a:rPr lang="pt-BR" baseline="0"/>
              <a:t> Production</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'Mult series mult spec'!$B$3</c:f>
              <c:strCache>
                <c:ptCount val="1"/>
                <c:pt idx="0">
                  <c:v>Industrial Production</c:v>
                </c:pt>
              </c:strCache>
            </c:strRef>
          </c:tx>
          <c:spPr>
            <a:ln w="28575" cap="rnd">
              <a:solidFill>
                <a:schemeClr val="accent1"/>
              </a:solidFill>
              <a:round/>
            </a:ln>
            <a:effectLst/>
          </c:spPr>
          <c:marker>
            <c:symbol val="none"/>
          </c:marker>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spec'!$B$4:$B$106</c:f>
              <c:numCache>
                <c:formatCode>0.0</c:formatCode>
                <c:ptCount val="103"/>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numCache>
            </c:numRef>
          </c:val>
          <c:smooth val="0"/>
          <c:extLst>
            <c:ext xmlns:c16="http://schemas.microsoft.com/office/drawing/2014/chart" uri="{C3380CC4-5D6E-409C-BE32-E72D297353CC}">
              <c16:uniqueId val="{00000000-19C2-492B-B965-5005653455B0}"/>
            </c:ext>
          </c:extLst>
        </c:ser>
        <c:ser>
          <c:idx val="1"/>
          <c:order val="1"/>
          <c:tx>
            <c:v>xlDESSAZ SA</c:v>
          </c:tx>
          <c:spPr>
            <a:ln w="28575" cap="rnd">
              <a:solidFill>
                <a:schemeClr val="accent2"/>
              </a:solidFill>
              <a:round/>
            </a:ln>
            <a:effectLst/>
          </c:spPr>
          <c:marker>
            <c:symbol val="none"/>
          </c:marker>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spec'!$I$4:$I$106</c:f>
              <c:numCache>
                <c:formatCode>0.0</c:formatCode>
                <c:ptCount val="103"/>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numCache>
            </c:numRef>
          </c:val>
          <c:smooth val="0"/>
          <c:extLst>
            <c:ext xmlns:c16="http://schemas.microsoft.com/office/drawing/2014/chart" uri="{C3380CC4-5D6E-409C-BE32-E72D297353CC}">
              <c16:uniqueId val="{00000001-19C2-492B-B965-5005653455B0}"/>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20"/>
          <c:min val="6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majorUnit val="10"/>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Difference of SAs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'Mult series mult spec'!$M$3</c:f>
              <c:strCache>
                <c:ptCount val="1"/>
                <c:pt idx="0">
                  <c:v>General</c:v>
                </c:pt>
              </c:strCache>
            </c:strRef>
          </c:tx>
          <c:spPr>
            <a:solidFill>
              <a:schemeClr val="accent1"/>
            </a:solidFill>
            <a:ln>
              <a:noFill/>
            </a:ln>
            <a:effectLst/>
          </c:spPr>
          <c:invertIfNegative val="0"/>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spec'!$M$4:$M$106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0-A926-4E81-866A-4CFB08D6871A}"/>
            </c:ext>
          </c:extLst>
        </c:ser>
        <c:ser>
          <c:idx val="1"/>
          <c:order val="1"/>
          <c:tx>
            <c:strRef>
              <c:f>'Mult series mult spec'!$N$3</c:f>
              <c:strCache>
                <c:ptCount val="1"/>
                <c:pt idx="0">
                  <c:v>Extractive</c:v>
                </c:pt>
              </c:strCache>
            </c:strRef>
          </c:tx>
          <c:spPr>
            <a:solidFill>
              <a:schemeClr val="accent2"/>
            </a:solidFill>
            <a:ln>
              <a:noFill/>
            </a:ln>
            <a:effectLst/>
          </c:spPr>
          <c:invertIfNegative val="0"/>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spec'!$N$4:$N$106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numCache>
            </c:numRef>
          </c:val>
          <c:extLst>
            <c:ext xmlns:c16="http://schemas.microsoft.com/office/drawing/2014/chart" uri="{C3380CC4-5D6E-409C-BE32-E72D297353CC}">
              <c16:uniqueId val="{00000001-2CB7-491F-A27F-F46FEE077EE3}"/>
            </c:ext>
          </c:extLst>
        </c:ser>
        <c:ser>
          <c:idx val="2"/>
          <c:order val="2"/>
          <c:tx>
            <c:strRef>
              <c:f>'Mult series mult spec'!$O$3</c:f>
              <c:strCache>
                <c:ptCount val="1"/>
                <c:pt idx="0">
                  <c:v>Transform</c:v>
                </c:pt>
              </c:strCache>
            </c:strRef>
          </c:tx>
          <c:spPr>
            <a:solidFill>
              <a:schemeClr val="accent3"/>
            </a:solidFill>
            <a:ln>
              <a:noFill/>
            </a:ln>
            <a:effectLst/>
          </c:spPr>
          <c:invertIfNegative val="0"/>
          <c:cat>
            <c:numRef>
              <c:f>'Mult series mult spec'!$A$4:$A$106</c:f>
              <c:numCache>
                <c:formatCode>[$-416]mmm\-yy;@</c:formatCode>
                <c:ptCount val="103"/>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numCache>
            </c:numRef>
          </c:cat>
          <c:val>
            <c:numRef>
              <c:f>'Mult series mult spec'!$O$4:$O$106</c:f>
              <c:numCache>
                <c:formatCode>0.0%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1.1235955056179137E-3</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9.8522167487679127E-4</c:v>
                </c:pt>
              </c:numCache>
            </c:numRef>
          </c:val>
          <c:extLst>
            <c:ext xmlns:c16="http://schemas.microsoft.com/office/drawing/2014/chart" uri="{C3380CC4-5D6E-409C-BE32-E72D297353CC}">
              <c16:uniqueId val="{00000002-2CB7-491F-A27F-F46FEE077EE3}"/>
            </c:ext>
          </c:extLst>
        </c:ser>
        <c:dLbls>
          <c:showLegendKey val="0"/>
          <c:showVal val="0"/>
          <c:showCatName val="0"/>
          <c:showSerName val="0"/>
          <c:showPercent val="0"/>
          <c:showBubbleSize val="0"/>
        </c:dLbls>
        <c:gapWidth val="0"/>
        <c:axId val="780837056"/>
        <c:axId val="780837888"/>
      </c:barChart>
      <c:dateAx>
        <c:axId val="780837056"/>
        <c:scaling>
          <c:orientation val="minMax"/>
        </c:scaling>
        <c:delete val="0"/>
        <c:axPos val="b"/>
        <c:numFmt formatCode="[$-416]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0000000000000002E-2"/>
          <c:min val="-1.0000000000000002E-2"/>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t-BR" sz="1200"/>
              <a:t>Industrial Production</a:t>
            </a:r>
            <a:br>
              <a:rPr lang="pt-BR" sz="1200"/>
            </a:br>
            <a:r>
              <a:rPr lang="pt-BR" sz="1000"/>
              <a:t>index, average of 2012</a:t>
            </a:r>
            <a:r>
              <a:rPr lang="pt-BR" sz="1000" baseline="0"/>
              <a:t> = 100</a:t>
            </a:r>
            <a:endParaRPr lang="pt-BR" sz="1000"/>
          </a:p>
        </c:rich>
      </c:tx>
      <c:layout>
        <c:manualLayout>
          <c:xMode val="edge"/>
          <c:yMode val="edge"/>
          <c:x val="1.5139597647597036E-2"/>
          <c:y val="2.929934199522367E-2"/>
        </c:manualLayout>
      </c:layout>
      <c:overlay val="0"/>
      <c:spPr>
        <a:noFill/>
        <a:ln>
          <a:noFill/>
        </a:ln>
        <a:effectLst/>
      </c:spPr>
      <c:txPr>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lotArea>
      <c:layout>
        <c:manualLayout>
          <c:layoutTarget val="inner"/>
          <c:xMode val="edge"/>
          <c:yMode val="edge"/>
          <c:x val="7.3661405369465707E-2"/>
          <c:y val="0.34987951510742515"/>
          <c:w val="0.89067967583890162"/>
          <c:h val="0.52322203556601754"/>
        </c:manualLayout>
      </c:layout>
      <c:areaChart>
        <c:grouping val="standard"/>
        <c:varyColors val="0"/>
        <c:ser>
          <c:idx val="0"/>
          <c:order val="2"/>
          <c:tx>
            <c:strRef>
              <c:f>Decomp!$M$2</c:f>
              <c:strCache>
                <c:ptCount val="1"/>
                <c:pt idx="0">
                  <c:v>After Covid</c:v>
                </c:pt>
              </c:strCache>
            </c:strRef>
          </c:tx>
          <c:spPr>
            <a:solidFill>
              <a:schemeClr val="bg1">
                <a:lumMod val="95000"/>
                <a:alpha val="30000"/>
              </a:schemeClr>
            </a:solidFill>
            <a:ln>
              <a:noFill/>
            </a:ln>
            <a:effectLst>
              <a:outerShdw blurRad="57150" dist="19050" dir="5400000" algn="ctr" rotWithShape="0">
                <a:srgbClr val="000000">
                  <a:alpha val="63000"/>
                </a:srgbClr>
              </a:outerShdw>
            </a:effectLst>
          </c:spPr>
          <c:cat>
            <c:numRef>
              <c:f>Decomp!$A$3:$A$242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Decomp!$M$3:$M$242</c:f>
              <c:numCache>
                <c:formatCode>0%</c:formatCode>
                <c:ptCount val="24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99999999</c:v>
                </c:pt>
                <c:pt idx="219">
                  <c:v>99999999</c:v>
                </c:pt>
                <c:pt idx="220">
                  <c:v>99999999</c:v>
                </c:pt>
                <c:pt idx="221">
                  <c:v>99999999</c:v>
                </c:pt>
                <c:pt idx="222">
                  <c:v>99999999</c:v>
                </c:pt>
                <c:pt idx="223">
                  <c:v>99999999</c:v>
                </c:pt>
                <c:pt idx="224">
                  <c:v>99999999</c:v>
                </c:pt>
                <c:pt idx="225">
                  <c:v>99999999</c:v>
                </c:pt>
                <c:pt idx="226">
                  <c:v>99999999</c:v>
                </c:pt>
                <c:pt idx="227">
                  <c:v>99999999</c:v>
                </c:pt>
                <c:pt idx="228">
                  <c:v>99999999</c:v>
                </c:pt>
                <c:pt idx="229">
                  <c:v>99999999</c:v>
                </c:pt>
                <c:pt idx="230">
                  <c:v>99999999</c:v>
                </c:pt>
                <c:pt idx="231">
                  <c:v>99999999</c:v>
                </c:pt>
                <c:pt idx="232">
                  <c:v>99999999</c:v>
                </c:pt>
                <c:pt idx="233">
                  <c:v>99999999</c:v>
                </c:pt>
                <c:pt idx="234">
                  <c:v>99999999</c:v>
                </c:pt>
                <c:pt idx="235">
                  <c:v>99999999</c:v>
                </c:pt>
                <c:pt idx="236">
                  <c:v>99999999</c:v>
                </c:pt>
                <c:pt idx="237">
                  <c:v>99999999</c:v>
                </c:pt>
                <c:pt idx="238">
                  <c:v>99999999</c:v>
                </c:pt>
                <c:pt idx="239">
                  <c:v>99999999</c:v>
                </c:pt>
              </c:numCache>
            </c:numRef>
          </c:val>
          <c:extLst>
            <c:ext xmlns:c16="http://schemas.microsoft.com/office/drawing/2014/chart" uri="{C3380CC4-5D6E-409C-BE32-E72D297353CC}">
              <c16:uniqueId val="{00000004-BE00-4CBE-982C-AA5DFBD7850E}"/>
            </c:ext>
          </c:extLst>
        </c:ser>
        <c:dLbls>
          <c:showLegendKey val="0"/>
          <c:showVal val="0"/>
          <c:showCatName val="0"/>
          <c:showSerName val="0"/>
          <c:showPercent val="0"/>
          <c:showBubbleSize val="0"/>
        </c:dLbls>
        <c:axId val="122457088"/>
        <c:axId val="122458752"/>
      </c:areaChart>
      <c:lineChart>
        <c:grouping val="standard"/>
        <c:varyColors val="0"/>
        <c:ser>
          <c:idx val="1"/>
          <c:order val="0"/>
          <c:tx>
            <c:strRef>
              <c:f>Decomp!$B$2</c:f>
              <c:strCache>
                <c:ptCount val="1"/>
                <c:pt idx="0">
                  <c:v>Industrial Production</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f>Decomp!$A$3:$A$242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Decomp!$B$3:$B$242</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0-BE00-4CBE-982C-AA5DFBD7850E}"/>
            </c:ext>
          </c:extLst>
        </c:ser>
        <c:ser>
          <c:idx val="2"/>
          <c:order val="1"/>
          <c:tx>
            <c:v>Seasonally Adjusted</c:v>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f>Decomp!$A$3:$A$242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Decomp!$E$3:$E$242</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84.8</c:v>
                </c:pt>
                <c:pt idx="170">
                  <c:v>85.6</c:v>
                </c:pt>
                <c:pt idx="171">
                  <c:v>85.4</c:v>
                </c:pt>
                <c:pt idx="172">
                  <c:v>85.8</c:v>
                </c:pt>
                <c:pt idx="173">
                  <c:v>84.8</c:v>
                </c:pt>
                <c:pt idx="174">
                  <c:v>85.5</c:v>
                </c:pt>
                <c:pt idx="175">
                  <c:v>83.5</c:v>
                </c:pt>
                <c:pt idx="176">
                  <c:v>84.4</c:v>
                </c:pt>
                <c:pt idx="177">
                  <c:v>83.4</c:v>
                </c:pt>
                <c:pt idx="178">
                  <c:v>84</c:v>
                </c:pt>
                <c:pt idx="179">
                  <c:v>85.5</c:v>
                </c:pt>
                <c:pt idx="180">
                  <c:v>86.4</c:v>
                </c:pt>
                <c:pt idx="181">
                  <c:v>87.4</c:v>
                </c:pt>
                <c:pt idx="182">
                  <c:v>85.6</c:v>
                </c:pt>
                <c:pt idx="183">
                  <c:v>85.9</c:v>
                </c:pt>
                <c:pt idx="184">
                  <c:v>86.2</c:v>
                </c:pt>
                <c:pt idx="185">
                  <c:v>87</c:v>
                </c:pt>
                <c:pt idx="186">
                  <c:v>87.3</c:v>
                </c:pt>
                <c:pt idx="187">
                  <c:v>87</c:v>
                </c:pt>
                <c:pt idx="188">
                  <c:v>87.4</c:v>
                </c:pt>
                <c:pt idx="189">
                  <c:v>88.1</c:v>
                </c:pt>
                <c:pt idx="190">
                  <c:v>88.4</c:v>
                </c:pt>
                <c:pt idx="191">
                  <c:v>91.3</c:v>
                </c:pt>
                <c:pt idx="192">
                  <c:v>88.9</c:v>
                </c:pt>
                <c:pt idx="193">
                  <c:v>88.5</c:v>
                </c:pt>
                <c:pt idx="194">
                  <c:v>89.7</c:v>
                </c:pt>
                <c:pt idx="195">
                  <c:v>90.1</c:v>
                </c:pt>
                <c:pt idx="196">
                  <c:v>80.2</c:v>
                </c:pt>
                <c:pt idx="197">
                  <c:v>90.3</c:v>
                </c:pt>
                <c:pt idx="198">
                  <c:v>90.1</c:v>
                </c:pt>
                <c:pt idx="199">
                  <c:v>88.9</c:v>
                </c:pt>
                <c:pt idx="200">
                  <c:v>86.5</c:v>
                </c:pt>
                <c:pt idx="201">
                  <c:v>87.5</c:v>
                </c:pt>
                <c:pt idx="202">
                  <c:v>87.5</c:v>
                </c:pt>
                <c:pt idx="203">
                  <c:v>87.8</c:v>
                </c:pt>
                <c:pt idx="204">
                  <c:v>86.8</c:v>
                </c:pt>
                <c:pt idx="205">
                  <c:v>87.3</c:v>
                </c:pt>
                <c:pt idx="206">
                  <c:v>87.1</c:v>
                </c:pt>
                <c:pt idx="207">
                  <c:v>87.5</c:v>
                </c:pt>
                <c:pt idx="208">
                  <c:v>87.4</c:v>
                </c:pt>
                <c:pt idx="209">
                  <c:v>86.6</c:v>
                </c:pt>
                <c:pt idx="210">
                  <c:v>86</c:v>
                </c:pt>
                <c:pt idx="211">
                  <c:v>87</c:v>
                </c:pt>
                <c:pt idx="212">
                  <c:v>86.9</c:v>
                </c:pt>
                <c:pt idx="213">
                  <c:v>88.7</c:v>
                </c:pt>
                <c:pt idx="214">
                  <c:v>86.9</c:v>
                </c:pt>
                <c:pt idx="215">
                  <c:v>85.8</c:v>
                </c:pt>
                <c:pt idx="216">
                  <c:v>86.4</c:v>
                </c:pt>
                <c:pt idx="217">
                  <c:v>87.4</c:v>
                </c:pt>
                <c:pt idx="218">
                  <c:v>80.7</c:v>
                </c:pt>
                <c:pt idx="219">
                  <c:v>64.900000000000006</c:v>
                </c:pt>
                <c:pt idx="220">
                  <c:v>70.099999999999994</c:v>
                </c:pt>
                <c:pt idx="221">
                  <c:v>76.8</c:v>
                </c:pt>
                <c:pt idx="222">
                  <c:v>83.9</c:v>
                </c:pt>
                <c:pt idx="223">
                  <c:v>86.3</c:v>
                </c:pt>
                <c:pt idx="224">
                  <c:v>88.7</c:v>
                </c:pt>
                <c:pt idx="225">
                  <c:v>89.7</c:v>
                </c:pt>
                <c:pt idx="226">
                  <c:v>90.2</c:v>
                </c:pt>
                <c:pt idx="227">
                  <c:v>90.3</c:v>
                </c:pt>
                <c:pt idx="228">
                  <c:v>90.5</c:v>
                </c:pt>
                <c:pt idx="229">
                  <c:v>89.6</c:v>
                </c:pt>
                <c:pt idx="230">
                  <c:v>87.5</c:v>
                </c:pt>
                <c:pt idx="231">
                  <c:v>86.1</c:v>
                </c:pt>
                <c:pt idx="232">
                  <c:v>87.1</c:v>
                </c:pt>
                <c:pt idx="233">
                  <c:v>86.7</c:v>
                </c:pt>
                <c:pt idx="234">
                  <c:v>85.3</c:v>
                </c:pt>
                <c:pt idx="235">
                  <c:v>85.1</c:v>
                </c:pt>
                <c:pt idx="236">
                  <c:v>84.6</c:v>
                </c:pt>
                <c:pt idx="237">
                  <c:v>84.2</c:v>
                </c:pt>
                <c:pt idx="238">
                  <c:v>84.2</c:v>
                </c:pt>
                <c:pt idx="239">
                  <c:v>86.6</c:v>
                </c:pt>
              </c:numCache>
            </c:numRef>
          </c:val>
          <c:smooth val="0"/>
          <c:extLst>
            <c:ext xmlns:c16="http://schemas.microsoft.com/office/drawing/2014/chart" uri="{C3380CC4-5D6E-409C-BE32-E72D297353CC}">
              <c16:uniqueId val="{00000001-BE00-4CBE-982C-AA5DFBD7850E}"/>
            </c:ext>
          </c:extLst>
        </c:ser>
        <c:dLbls>
          <c:showLegendKey val="0"/>
          <c:showVal val="0"/>
          <c:showCatName val="0"/>
          <c:showSerName val="0"/>
          <c:showPercent val="0"/>
          <c:showBubbleSize val="0"/>
        </c:dLbls>
        <c:marker val="1"/>
        <c:smooth val="0"/>
        <c:axId val="122457088"/>
        <c:axId val="122458752"/>
      </c:lineChart>
      <c:dateAx>
        <c:axId val="122457088"/>
        <c:scaling>
          <c:orientation val="minMax"/>
          <c:min val="43435"/>
        </c:scaling>
        <c:delete val="0"/>
        <c:axPos val="b"/>
        <c:numFmt formatCode="[$-416]mmm\-yy;@"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crossAx val="122458752"/>
        <c:crosses val="autoZero"/>
        <c:auto val="1"/>
        <c:lblOffset val="100"/>
        <c:baseTimeUnit val="months"/>
        <c:majorUnit val="6"/>
        <c:majorTimeUnit val="months"/>
      </c:dateAx>
      <c:valAx>
        <c:axId val="122458752"/>
        <c:scaling>
          <c:orientation val="minMax"/>
          <c:max val="100"/>
          <c:min val="50"/>
        </c:scaling>
        <c:delete val="0"/>
        <c:axPos val="l"/>
        <c:majorGridlines>
          <c:spPr>
            <a:ln w="9525" cap="flat" cmpd="sng" algn="ctr">
              <a:solidFill>
                <a:schemeClr val="lt1">
                  <a:lumMod val="95000"/>
                  <a:alpha val="1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pt-BR"/>
          </a:p>
        </c:txPr>
        <c:crossAx val="1224570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t-BR" sz="1200"/>
              <a:t>Industrial Production:</a:t>
            </a:r>
            <a:r>
              <a:rPr lang="pt-BR" sz="1200" baseline="0"/>
              <a:t> </a:t>
            </a:r>
            <a:r>
              <a:rPr lang="pt-BR" sz="1200"/>
              <a:t>Additive Decomposition</a:t>
            </a:r>
            <a:br>
              <a:rPr lang="pt-BR" sz="1200"/>
            </a:br>
            <a:r>
              <a:rPr lang="pt-BR" sz="1000"/>
              <a:t>% of the observed</a:t>
            </a:r>
            <a:r>
              <a:rPr lang="pt-BR" sz="1000" baseline="0"/>
              <a:t> </a:t>
            </a:r>
            <a:r>
              <a:rPr lang="pt-BR" sz="1000"/>
              <a:t>series</a:t>
            </a:r>
            <a:endParaRPr lang="pt-BR" sz="1050"/>
          </a:p>
        </c:rich>
      </c:tx>
      <c:layout>
        <c:manualLayout>
          <c:xMode val="edge"/>
          <c:yMode val="edge"/>
          <c:x val="1.5139597647597036E-2"/>
          <c:y val="2.929934199522367E-2"/>
        </c:manualLayout>
      </c:layout>
      <c:overlay val="0"/>
      <c:spPr>
        <a:noFill/>
        <a:ln>
          <a:noFill/>
        </a:ln>
        <a:effectLst/>
      </c:spPr>
      <c:txPr>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lotArea>
      <c:layout>
        <c:manualLayout>
          <c:layoutTarget val="inner"/>
          <c:xMode val="edge"/>
          <c:yMode val="edge"/>
          <c:x val="8.588052820873178E-2"/>
          <c:y val="0.34987951510742515"/>
          <c:w val="0.87608329174686028"/>
          <c:h val="0.45485690424382896"/>
        </c:manualLayout>
      </c:layout>
      <c:barChart>
        <c:barDir val="col"/>
        <c:grouping val="stacked"/>
        <c:varyColors val="0"/>
        <c:ser>
          <c:idx val="1"/>
          <c:order val="0"/>
          <c:tx>
            <c:v>Irregular</c:v>
          </c:tx>
          <c:spPr>
            <a:solidFill>
              <a:schemeClr val="accent6"/>
            </a:solidFill>
            <a:ln>
              <a:noFill/>
            </a:ln>
            <a:effectLst>
              <a:outerShdw blurRad="57150" dist="19050" dir="5400000" algn="ctr" rotWithShape="0">
                <a:srgbClr val="000000">
                  <a:alpha val="63000"/>
                </a:srgbClr>
              </a:outerShdw>
            </a:effectLst>
          </c:spPr>
          <c:invertIfNegative val="0"/>
          <c:cat>
            <c:numRef>
              <c:f>Decomp!$A$3:$A$242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Decomp!$J$3:$J$242</c:f>
              <c:numCache>
                <c:formatCode>0%</c:formatCode>
                <c:ptCount val="240"/>
                <c:pt idx="0">
                  <c:v>-2.7624309392265192E-2</c:v>
                </c:pt>
                <c:pt idx="1">
                  <c:v>5.7388809182209472E-3</c:v>
                </c:pt>
                <c:pt idx="2">
                  <c:v>2.5839793281653748E-3</c:v>
                </c:pt>
                <c:pt idx="3">
                  <c:v>0</c:v>
                </c:pt>
                <c:pt idx="4">
                  <c:v>-4.9751243781094526E-3</c:v>
                </c:pt>
                <c:pt idx="5">
                  <c:v>1.2903225806451613E-3</c:v>
                </c:pt>
                <c:pt idx="6">
                  <c:v>4.8019207683073235E-3</c:v>
                </c:pt>
                <c:pt idx="7">
                  <c:v>-1.076555023923445E-2</c:v>
                </c:pt>
                <c:pt idx="8">
                  <c:v>0</c:v>
                </c:pt>
                <c:pt idx="9">
                  <c:v>4.4843049327354259E-3</c:v>
                </c:pt>
                <c:pt idx="10">
                  <c:v>4.7675804529201428E-3</c:v>
                </c:pt>
                <c:pt idx="11">
                  <c:v>-5.3619302949061672E-3</c:v>
                </c:pt>
                <c:pt idx="12">
                  <c:v>-1.3513513513513514E-3</c:v>
                </c:pt>
                <c:pt idx="13">
                  <c:v>0</c:v>
                </c:pt>
                <c:pt idx="14">
                  <c:v>6.4599483204134363E-3</c:v>
                </c:pt>
                <c:pt idx="15">
                  <c:v>7.8431372549019607E-3</c:v>
                </c:pt>
                <c:pt idx="16">
                  <c:v>-7.5282308657465494E-3</c:v>
                </c:pt>
                <c:pt idx="17">
                  <c:v>-2.6212319790301446E-3</c:v>
                </c:pt>
                <c:pt idx="18">
                  <c:v>-1.4760147601476014E-2</c:v>
                </c:pt>
                <c:pt idx="19">
                  <c:v>-8.5784313725490204E-3</c:v>
                </c:pt>
                <c:pt idx="20">
                  <c:v>1.4002333722287047E-2</c:v>
                </c:pt>
                <c:pt idx="21">
                  <c:v>6.6666666666666662E-3</c:v>
                </c:pt>
                <c:pt idx="22">
                  <c:v>9.4562647754137131E-3</c:v>
                </c:pt>
                <c:pt idx="23">
                  <c:v>-1.668806161745828E-2</c:v>
                </c:pt>
                <c:pt idx="24">
                  <c:v>-6.510416666666667E-3</c:v>
                </c:pt>
                <c:pt idx="25">
                  <c:v>4.0540540540540543E-3</c:v>
                </c:pt>
                <c:pt idx="26">
                  <c:v>1.1507479861910242E-3</c:v>
                </c:pt>
                <c:pt idx="27">
                  <c:v>0</c:v>
                </c:pt>
                <c:pt idx="28">
                  <c:v>1.1587485515643107E-3</c:v>
                </c:pt>
                <c:pt idx="29">
                  <c:v>-3.4843205574912892E-3</c:v>
                </c:pt>
                <c:pt idx="30">
                  <c:v>-2.219755826859046E-3</c:v>
                </c:pt>
                <c:pt idx="31">
                  <c:v>3.2573289902280132E-3</c:v>
                </c:pt>
                <c:pt idx="32">
                  <c:v>5.4288816503800224E-3</c:v>
                </c:pt>
                <c:pt idx="33">
                  <c:v>-3.2085561497326204E-3</c:v>
                </c:pt>
                <c:pt idx="34">
                  <c:v>-5.4466230936819175E-3</c:v>
                </c:pt>
                <c:pt idx="35">
                  <c:v>3.5419126328217233E-3</c:v>
                </c:pt>
                <c:pt idx="36">
                  <c:v>8.6419753086419745E-3</c:v>
                </c:pt>
                <c:pt idx="37">
                  <c:v>-9.1623036649214652E-3</c:v>
                </c:pt>
                <c:pt idx="38">
                  <c:v>-1.1363636363636365E-3</c:v>
                </c:pt>
                <c:pt idx="39">
                  <c:v>-2.2988505747126436E-3</c:v>
                </c:pt>
                <c:pt idx="40">
                  <c:v>2.8540065861690452E-2</c:v>
                </c:pt>
                <c:pt idx="41">
                  <c:v>6.5645514223194746E-3</c:v>
                </c:pt>
                <c:pt idx="42">
                  <c:v>0</c:v>
                </c:pt>
                <c:pt idx="43">
                  <c:v>3.1380753138075313E-3</c:v>
                </c:pt>
                <c:pt idx="44">
                  <c:v>-5.434782608695652E-3</c:v>
                </c:pt>
                <c:pt idx="45">
                  <c:v>-1.494130202774813E-2</c:v>
                </c:pt>
                <c:pt idx="46">
                  <c:v>-7.5757575757575751E-3</c:v>
                </c:pt>
                <c:pt idx="47">
                  <c:v>6.9284064665127024E-3</c:v>
                </c:pt>
                <c:pt idx="48">
                  <c:v>3.5842293906810031E-3</c:v>
                </c:pt>
                <c:pt idx="49">
                  <c:v>4.9875311720698253E-3</c:v>
                </c:pt>
                <c:pt idx="50">
                  <c:v>-6.4935064935064931E-3</c:v>
                </c:pt>
                <c:pt idx="51">
                  <c:v>0</c:v>
                </c:pt>
                <c:pt idx="52">
                  <c:v>8.385744234800839E-3</c:v>
                </c:pt>
                <c:pt idx="53">
                  <c:v>-7.6838638858397366E-3</c:v>
                </c:pt>
                <c:pt idx="54">
                  <c:v>4.2643923240938174E-3</c:v>
                </c:pt>
                <c:pt idx="55">
                  <c:v>3.0425963488843813E-3</c:v>
                </c:pt>
                <c:pt idx="56">
                  <c:v>-8.5836909871244635E-3</c:v>
                </c:pt>
                <c:pt idx="57">
                  <c:v>-7.1794871794871786E-3</c:v>
                </c:pt>
                <c:pt idx="58">
                  <c:v>2.0855057351407717E-3</c:v>
                </c:pt>
                <c:pt idx="59">
                  <c:v>9.1954022988505746E-3</c:v>
                </c:pt>
                <c:pt idx="60">
                  <c:v>-6.8965517241379309E-3</c:v>
                </c:pt>
                <c:pt idx="61">
                  <c:v>-2.4213075060532689E-3</c:v>
                </c:pt>
                <c:pt idx="62">
                  <c:v>0</c:v>
                </c:pt>
                <c:pt idx="63">
                  <c:v>4.4150110375275947E-3</c:v>
                </c:pt>
                <c:pt idx="64">
                  <c:v>1.001001001001001E-3</c:v>
                </c:pt>
                <c:pt idx="65">
                  <c:v>3.0959752321981422E-3</c:v>
                </c:pt>
                <c:pt idx="66">
                  <c:v>-6.0120240480961923E-3</c:v>
                </c:pt>
                <c:pt idx="67">
                  <c:v>3.8131553860819827E-3</c:v>
                </c:pt>
                <c:pt idx="68">
                  <c:v>-8.1300813008130073E-3</c:v>
                </c:pt>
                <c:pt idx="69">
                  <c:v>9.2764378478664197E-3</c:v>
                </c:pt>
                <c:pt idx="70">
                  <c:v>-3.90625E-3</c:v>
                </c:pt>
                <c:pt idx="71">
                  <c:v>-5.399568034557236E-3</c:v>
                </c:pt>
                <c:pt idx="72">
                  <c:v>9.4936708860759497E-3</c:v>
                </c:pt>
                <c:pt idx="73">
                  <c:v>1.0976948408342481E-3</c:v>
                </c:pt>
                <c:pt idx="74">
                  <c:v>-1.0235414534288639E-3</c:v>
                </c:pt>
                <c:pt idx="75">
                  <c:v>-7.0564516129032247E-3</c:v>
                </c:pt>
                <c:pt idx="76">
                  <c:v>-5.8536585365853658E-3</c:v>
                </c:pt>
                <c:pt idx="77">
                  <c:v>7.7444336882865443E-3</c:v>
                </c:pt>
                <c:pt idx="78">
                  <c:v>6.4516129032258064E-3</c:v>
                </c:pt>
                <c:pt idx="79">
                  <c:v>-5.6127221702525721E-3</c:v>
                </c:pt>
                <c:pt idx="80">
                  <c:v>1.0251630941286114E-2</c:v>
                </c:pt>
                <c:pt idx="81">
                  <c:v>-1.5682656826568265E-2</c:v>
                </c:pt>
                <c:pt idx="82">
                  <c:v>-1.0395010395010396E-3</c:v>
                </c:pt>
                <c:pt idx="83">
                  <c:v>-0.12642225031605564</c:v>
                </c:pt>
                <c:pt idx="84">
                  <c:v>-9.275730622617534E-2</c:v>
                </c:pt>
                <c:pt idx="85">
                  <c:v>-6.30749014454665E-2</c:v>
                </c:pt>
                <c:pt idx="86">
                  <c:v>-4.4018058690744925E-2</c:v>
                </c:pt>
                <c:pt idx="87">
                  <c:v>-3.2863849765258211E-2</c:v>
                </c:pt>
                <c:pt idx="88">
                  <c:v>-1.8619934282584884E-2</c:v>
                </c:pt>
                <c:pt idx="89">
                  <c:v>-1.1930585683297181E-2</c:v>
                </c:pt>
                <c:pt idx="90">
                  <c:v>-1.0235414534288638E-2</c:v>
                </c:pt>
                <c:pt idx="91">
                  <c:v>-8.0321285140562259E-3</c:v>
                </c:pt>
                <c:pt idx="92">
                  <c:v>-5.0301810865191147E-3</c:v>
                </c:pt>
                <c:pt idx="93">
                  <c:v>0</c:v>
                </c:pt>
                <c:pt idx="94">
                  <c:v>3.9447731755424065E-3</c:v>
                </c:pt>
                <c:pt idx="95">
                  <c:v>-6.3761955366631248E-3</c:v>
                </c:pt>
                <c:pt idx="96">
                  <c:v>0</c:v>
                </c:pt>
                <c:pt idx="97">
                  <c:v>-1.2359550561797755E-2</c:v>
                </c:pt>
                <c:pt idx="98">
                  <c:v>6.6603235014272124E-3</c:v>
                </c:pt>
                <c:pt idx="99">
                  <c:v>5.0352467270896274E-3</c:v>
                </c:pt>
                <c:pt idx="100">
                  <c:v>2.8763183125599234E-3</c:v>
                </c:pt>
                <c:pt idx="101">
                  <c:v>-9.7560975609756108E-4</c:v>
                </c:pt>
                <c:pt idx="102">
                  <c:v>-1.8709073900841909E-3</c:v>
                </c:pt>
                <c:pt idx="103">
                  <c:v>-2.7752081406105457E-3</c:v>
                </c:pt>
                <c:pt idx="104">
                  <c:v>9.4517958412098301E-4</c:v>
                </c:pt>
                <c:pt idx="105">
                  <c:v>-3.7140204271123491E-3</c:v>
                </c:pt>
                <c:pt idx="106">
                  <c:v>9.3632958801498139E-4</c:v>
                </c:pt>
                <c:pt idx="107">
                  <c:v>0</c:v>
                </c:pt>
                <c:pt idx="108">
                  <c:v>-5.3648068669527897E-3</c:v>
                </c:pt>
                <c:pt idx="109">
                  <c:v>3.1446540880503142E-3</c:v>
                </c:pt>
                <c:pt idx="110">
                  <c:v>5.7471264367816082E-3</c:v>
                </c:pt>
                <c:pt idx="111">
                  <c:v>-2.2564102564102566E-2</c:v>
                </c:pt>
                <c:pt idx="112">
                  <c:v>1.1204481792717087E-2</c:v>
                </c:pt>
                <c:pt idx="113">
                  <c:v>-6.8093385214007783E-3</c:v>
                </c:pt>
                <c:pt idx="114">
                  <c:v>4.7125353440150806E-3</c:v>
                </c:pt>
                <c:pt idx="115">
                  <c:v>3.6101083032490976E-3</c:v>
                </c:pt>
                <c:pt idx="116">
                  <c:v>-5.7251908396946565E-3</c:v>
                </c:pt>
                <c:pt idx="117">
                  <c:v>-7.525870178739417E-3</c:v>
                </c:pt>
                <c:pt idx="118">
                  <c:v>5.7581573896353161E-3</c:v>
                </c:pt>
                <c:pt idx="119">
                  <c:v>3.657262277951933E-2</c:v>
                </c:pt>
                <c:pt idx="120">
                  <c:v>-7.8917700112739568E-3</c:v>
                </c:pt>
                <c:pt idx="121">
                  <c:v>5.5679287305122494E-3</c:v>
                </c:pt>
                <c:pt idx="122">
                  <c:v>-2.0060180541624875E-3</c:v>
                </c:pt>
                <c:pt idx="123">
                  <c:v>-1.0775862068965517E-3</c:v>
                </c:pt>
                <c:pt idx="124">
                  <c:v>-9.7560975609756108E-4</c:v>
                </c:pt>
                <c:pt idx="125">
                  <c:v>-5.0864699898270603E-3</c:v>
                </c:pt>
                <c:pt idx="126">
                  <c:v>4.7846889952153108E-3</c:v>
                </c:pt>
                <c:pt idx="127">
                  <c:v>1.7937219730941704E-2</c:v>
                </c:pt>
                <c:pt idx="128">
                  <c:v>-3.8684719535783366E-3</c:v>
                </c:pt>
                <c:pt idx="129">
                  <c:v>8.0500894454382833E-3</c:v>
                </c:pt>
                <c:pt idx="130">
                  <c:v>-7.6335877862595426E-3</c:v>
                </c:pt>
                <c:pt idx="131">
                  <c:v>-1.0845986984815619E-3</c:v>
                </c:pt>
                <c:pt idx="132">
                  <c:v>6.3492063492063492E-3</c:v>
                </c:pt>
                <c:pt idx="133">
                  <c:v>-2.3836549375709424E-2</c:v>
                </c:pt>
                <c:pt idx="134">
                  <c:v>-8.1883316274309111E-3</c:v>
                </c:pt>
                <c:pt idx="135">
                  <c:v>6.8762278978389E-3</c:v>
                </c:pt>
                <c:pt idx="136">
                  <c:v>-9.5238095238095238E-4</c:v>
                </c:pt>
                <c:pt idx="137">
                  <c:v>3.9331366764995086E-3</c:v>
                </c:pt>
                <c:pt idx="138">
                  <c:v>-5.5555555555555558E-3</c:v>
                </c:pt>
                <c:pt idx="139">
                  <c:v>-8.9285714285714294E-4</c:v>
                </c:pt>
                <c:pt idx="140">
                  <c:v>5.5917986952469714E-3</c:v>
                </c:pt>
                <c:pt idx="141">
                  <c:v>-2.6642984014209592E-3</c:v>
                </c:pt>
                <c:pt idx="142">
                  <c:v>5.6550424128180964E-3</c:v>
                </c:pt>
                <c:pt idx="143">
                  <c:v>-3.2186459489456164E-2</c:v>
                </c:pt>
                <c:pt idx="144">
                  <c:v>-9.7192224622030254E-3</c:v>
                </c:pt>
                <c:pt idx="145">
                  <c:v>3.2502708559046588E-3</c:v>
                </c:pt>
                <c:pt idx="146">
                  <c:v>6.1664953751284684E-3</c:v>
                </c:pt>
                <c:pt idx="147">
                  <c:v>3.1249999999999997E-3</c:v>
                </c:pt>
                <c:pt idx="148">
                  <c:v>-5.8997050147492625E-3</c:v>
                </c:pt>
                <c:pt idx="149">
                  <c:v>-3.1612223393045306E-2</c:v>
                </c:pt>
                <c:pt idx="150">
                  <c:v>-6.7049808429118767E-3</c:v>
                </c:pt>
                <c:pt idx="151">
                  <c:v>9.4073377234242712E-4</c:v>
                </c:pt>
                <c:pt idx="152">
                  <c:v>2.840909090909091E-3</c:v>
                </c:pt>
                <c:pt idx="153">
                  <c:v>7.319304666056725E-3</c:v>
                </c:pt>
                <c:pt idx="154">
                  <c:v>2.0040080160320644E-3</c:v>
                </c:pt>
                <c:pt idx="155">
                  <c:v>-2.5085518814139111E-2</c:v>
                </c:pt>
                <c:pt idx="156">
                  <c:v>-5.6753688989784343E-3</c:v>
                </c:pt>
                <c:pt idx="157">
                  <c:v>-1.1947431302270011E-3</c:v>
                </c:pt>
                <c:pt idx="158">
                  <c:v>7.423117709437964E-3</c:v>
                </c:pt>
                <c:pt idx="159">
                  <c:v>-3.3783783783783786E-3</c:v>
                </c:pt>
                <c:pt idx="160">
                  <c:v>0</c:v>
                </c:pt>
                <c:pt idx="161">
                  <c:v>0</c:v>
                </c:pt>
                <c:pt idx="162">
                  <c:v>-8.3769633507853412E-3</c:v>
                </c:pt>
                <c:pt idx="163">
                  <c:v>9.2213114754098376E-3</c:v>
                </c:pt>
                <c:pt idx="164">
                  <c:v>-2.1208907741251328E-3</c:v>
                </c:pt>
                <c:pt idx="165">
                  <c:v>6.1728395061728392E-3</c:v>
                </c:pt>
                <c:pt idx="166">
                  <c:v>-2.2831050228310505E-3</c:v>
                </c:pt>
                <c:pt idx="167">
                  <c:v>-1.4248704663212436E-2</c:v>
                </c:pt>
                <c:pt idx="168">
                  <c:v>7.8636959370904317E-3</c:v>
                </c:pt>
                <c:pt idx="169">
                  <c:v>-6.5963060686015833E-3</c:v>
                </c:pt>
                <c:pt idx="170">
                  <c:v>2.3894862604540022E-3</c:v>
                </c:pt>
                <c:pt idx="171">
                  <c:v>0</c:v>
                </c:pt>
                <c:pt idx="172">
                  <c:v>5.7937427578215531E-3</c:v>
                </c:pt>
                <c:pt idx="173">
                  <c:v>-3.4207525655644238E-3</c:v>
                </c:pt>
                <c:pt idx="174">
                  <c:v>1.0044642857142858E-2</c:v>
                </c:pt>
                <c:pt idx="175">
                  <c:v>-8.6021505376344086E-3</c:v>
                </c:pt>
                <c:pt idx="176">
                  <c:v>3.30760749724366E-3</c:v>
                </c:pt>
                <c:pt idx="177">
                  <c:v>-8.869179600886918E-3</c:v>
                </c:pt>
                <c:pt idx="178">
                  <c:v>-6.9364161849710983E-3</c:v>
                </c:pt>
                <c:pt idx="179">
                  <c:v>5.1813471502590676E-3</c:v>
                </c:pt>
                <c:pt idx="180">
                  <c:v>1.0269576379974325E-2</c:v>
                </c:pt>
                <c:pt idx="181">
                  <c:v>1.8445322793148877E-2</c:v>
                </c:pt>
                <c:pt idx="182">
                  <c:v>-7.025761124121779E-3</c:v>
                </c:pt>
                <c:pt idx="183">
                  <c:v>-5.0441361916771761E-3</c:v>
                </c:pt>
                <c:pt idx="184">
                  <c:v>-2.219755826859046E-3</c:v>
                </c:pt>
                <c:pt idx="185">
                  <c:v>3.3936651583710404E-3</c:v>
                </c:pt>
                <c:pt idx="186">
                  <c:v>3.2573289902280132E-3</c:v>
                </c:pt>
                <c:pt idx="187">
                  <c:v>-3.1023784901758012E-3</c:v>
                </c:pt>
                <c:pt idx="188">
                  <c:v>-3.2258064516129032E-3</c:v>
                </c:pt>
                <c:pt idx="189">
                  <c:v>1.0515247108307047E-3</c:v>
                </c:pt>
                <c:pt idx="190">
                  <c:v>1.1037527593818987E-3</c:v>
                </c:pt>
                <c:pt idx="191">
                  <c:v>3.3333333333333333E-2</c:v>
                </c:pt>
                <c:pt idx="192">
                  <c:v>0</c:v>
                </c:pt>
                <c:pt idx="193">
                  <c:v>-9.0556274256144882E-3</c:v>
                </c:pt>
                <c:pt idx="194">
                  <c:v>1.1600928074245939E-3</c:v>
                </c:pt>
                <c:pt idx="195">
                  <c:v>2.3121387283236996E-3</c:v>
                </c:pt>
                <c:pt idx="196">
                  <c:v>-0.11611374407582939</c:v>
                </c:pt>
                <c:pt idx="197">
                  <c:v>4.3907793633369925E-3</c:v>
                </c:pt>
                <c:pt idx="198">
                  <c:v>4.1753653444676414E-3</c:v>
                </c:pt>
                <c:pt idx="199">
                  <c:v>-2.0366598778004076E-3</c:v>
                </c:pt>
                <c:pt idx="200">
                  <c:v>-2.2050716648291068E-2</c:v>
                </c:pt>
                <c:pt idx="201">
                  <c:v>-4.1753653444676414E-3</c:v>
                </c:pt>
                <c:pt idx="202">
                  <c:v>0</c:v>
                </c:pt>
                <c:pt idx="203">
                  <c:v>6.41025641025641E-3</c:v>
                </c:pt>
                <c:pt idx="204">
                  <c:v>-6.1957868649318458E-3</c:v>
                </c:pt>
                <c:pt idx="205">
                  <c:v>1.2642225031605564E-3</c:v>
                </c:pt>
                <c:pt idx="206">
                  <c:v>-1.2345679012345679E-3</c:v>
                </c:pt>
                <c:pt idx="207">
                  <c:v>4.8019207683073235E-3</c:v>
                </c:pt>
                <c:pt idx="208">
                  <c:v>4.3956043956043956E-3</c:v>
                </c:pt>
                <c:pt idx="209">
                  <c:v>-3.4965034965034965E-3</c:v>
                </c:pt>
                <c:pt idx="210">
                  <c:v>-8.5653104925053538E-3</c:v>
                </c:pt>
                <c:pt idx="211">
                  <c:v>3.1185031185031182E-3</c:v>
                </c:pt>
                <c:pt idx="212">
                  <c:v>3.2679738562091504E-3</c:v>
                </c:pt>
                <c:pt idx="213">
                  <c:v>2.2680412371134023E-2</c:v>
                </c:pt>
                <c:pt idx="214">
                  <c:v>4.5454545454545461E-3</c:v>
                </c:pt>
                <c:pt idx="215">
                  <c:v>-9.1027308192457718E-3</c:v>
                </c:pt>
                <c:pt idx="216">
                  <c:v>-3.7499999999999999E-3</c:v>
                </c:pt>
                <c:pt idx="217">
                  <c:v>5.0697084917617234E-3</c:v>
                </c:pt>
                <c:pt idx="218">
                  <c:v>-8.8575096277278567E-2</c:v>
                </c:pt>
                <c:pt idx="219">
                  <c:v>-0.38805970149253732</c:v>
                </c:pt>
                <c:pt idx="220">
                  <c:v>-0.2696629213483146</c:v>
                </c:pt>
                <c:pt idx="221">
                  <c:v>-0.17091836734693877</c:v>
                </c:pt>
                <c:pt idx="222">
                  <c:v>-7.8021978021978022E-2</c:v>
                </c:pt>
                <c:pt idx="223">
                  <c:v>-5.8572949946751864E-2</c:v>
                </c:pt>
                <c:pt idx="224">
                  <c:v>-3.7735849056603772E-2</c:v>
                </c:pt>
                <c:pt idx="225">
                  <c:v>-2.8776978417266185E-2</c:v>
                </c:pt>
                <c:pt idx="226">
                  <c:v>-2.2172949002217293E-2</c:v>
                </c:pt>
                <c:pt idx="227">
                  <c:v>-1.680672268907563E-2</c:v>
                </c:pt>
                <c:pt idx="228">
                  <c:v>-4.884004884004884E-3</c:v>
                </c:pt>
                <c:pt idx="229">
                  <c:v>-5.0568900126422255E-3</c:v>
                </c:pt>
                <c:pt idx="230">
                  <c:v>-1.8583042973286879E-2</c:v>
                </c:pt>
                <c:pt idx="231">
                  <c:v>-2.4600246002460024E-2</c:v>
                </c:pt>
                <c:pt idx="232">
                  <c:v>-1.1312217194570135E-3</c:v>
                </c:pt>
                <c:pt idx="233">
                  <c:v>3.4129692832764501E-3</c:v>
                </c:pt>
                <c:pt idx="234">
                  <c:v>-4.3383947939262474E-3</c:v>
                </c:pt>
                <c:pt idx="235">
                  <c:v>0</c:v>
                </c:pt>
                <c:pt idx="236">
                  <c:v>-1.092896174863388E-3</c:v>
                </c:pt>
                <c:pt idx="237">
                  <c:v>-4.459308807134894E-3</c:v>
                </c:pt>
                <c:pt idx="238">
                  <c:v>-5.8004640371229696E-3</c:v>
                </c:pt>
                <c:pt idx="239">
                  <c:v>1.893939393939394E-2</c:v>
                </c:pt>
              </c:numCache>
            </c:numRef>
          </c:val>
          <c:extLst>
            <c:ext xmlns:c16="http://schemas.microsoft.com/office/drawing/2014/chart" uri="{C3380CC4-5D6E-409C-BE32-E72D297353CC}">
              <c16:uniqueId val="{00000000-2A45-4697-8256-696EC516F65E}"/>
            </c:ext>
          </c:extLst>
        </c:ser>
        <c:ser>
          <c:idx val="2"/>
          <c:order val="1"/>
          <c:tx>
            <c:v>Seasonal Factor</c:v>
          </c:tx>
          <c:spPr>
            <a:solidFill>
              <a:schemeClr val="accent2"/>
            </a:solidFill>
            <a:ln>
              <a:noFill/>
            </a:ln>
            <a:effectLst>
              <a:outerShdw blurRad="57150" dist="19050" dir="5400000" algn="ctr" rotWithShape="0">
                <a:srgbClr val="000000">
                  <a:alpha val="63000"/>
                </a:srgbClr>
              </a:outerShdw>
            </a:effectLst>
          </c:spPr>
          <c:invertIfNegative val="0"/>
          <c:cat>
            <c:numRef>
              <c:f>Decomp!$A$3:$A$242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Decomp!$K$3:$K$242</c:f>
              <c:numCache>
                <c:formatCode>0%</c:formatCode>
                <c:ptCount val="240"/>
                <c:pt idx="0">
                  <c:v>-8.9779005524861871E-2</c:v>
                </c:pt>
                <c:pt idx="1">
                  <c:v>-0.13486370157819225</c:v>
                </c:pt>
                <c:pt idx="2">
                  <c:v>7.7519379844961231E-3</c:v>
                </c:pt>
                <c:pt idx="3">
                  <c:v>-3.5175879396984924E-2</c:v>
                </c:pt>
                <c:pt idx="4">
                  <c:v>1.1194029850746268E-2</c:v>
                </c:pt>
                <c:pt idx="5">
                  <c:v>-7.7419354838709677E-3</c:v>
                </c:pt>
                <c:pt idx="6">
                  <c:v>3.1212484993997602E-2</c:v>
                </c:pt>
                <c:pt idx="7">
                  <c:v>5.3827751196172252E-2</c:v>
                </c:pt>
                <c:pt idx="8">
                  <c:v>4.38489646772229E-2</c:v>
                </c:pt>
                <c:pt idx="9">
                  <c:v>8.7443946188340796E-2</c:v>
                </c:pt>
                <c:pt idx="10">
                  <c:v>4.4100119189511323E-2</c:v>
                </c:pt>
                <c:pt idx="11">
                  <c:v>-5.898123324396784E-2</c:v>
                </c:pt>
                <c:pt idx="12">
                  <c:v>-8.6486486486486491E-2</c:v>
                </c:pt>
                <c:pt idx="13">
                  <c:v>-0.13231197771587744</c:v>
                </c:pt>
                <c:pt idx="14">
                  <c:v>5.1679586563307496E-3</c:v>
                </c:pt>
                <c:pt idx="15">
                  <c:v>-3.6601307189542479E-2</c:v>
                </c:pt>
                <c:pt idx="16">
                  <c:v>1.3801756587202008E-2</c:v>
                </c:pt>
                <c:pt idx="17">
                  <c:v>-6.5530799475753609E-3</c:v>
                </c:pt>
                <c:pt idx="18">
                  <c:v>3.3210332103321034E-2</c:v>
                </c:pt>
                <c:pt idx="19">
                  <c:v>5.7598039215686278E-2</c:v>
                </c:pt>
                <c:pt idx="20">
                  <c:v>4.0840140023337225E-2</c:v>
                </c:pt>
                <c:pt idx="21">
                  <c:v>8.5555555555555551E-2</c:v>
                </c:pt>
                <c:pt idx="22">
                  <c:v>4.2553191489361708E-2</c:v>
                </c:pt>
                <c:pt idx="23">
                  <c:v>-5.5198973042361994E-2</c:v>
                </c:pt>
                <c:pt idx="24">
                  <c:v>-8.3333333333333343E-2</c:v>
                </c:pt>
                <c:pt idx="25">
                  <c:v>-0.13108108108108107</c:v>
                </c:pt>
                <c:pt idx="26">
                  <c:v>2.3014959723820483E-3</c:v>
                </c:pt>
                <c:pt idx="27">
                  <c:v>-3.5279805352798052E-2</c:v>
                </c:pt>
                <c:pt idx="28">
                  <c:v>1.6222479721900347E-2</c:v>
                </c:pt>
                <c:pt idx="29">
                  <c:v>-3.4843205574912892E-3</c:v>
                </c:pt>
                <c:pt idx="30">
                  <c:v>3.2186459489456164E-2</c:v>
                </c:pt>
                <c:pt idx="31">
                  <c:v>5.428881650380022E-2</c:v>
                </c:pt>
                <c:pt idx="32">
                  <c:v>3.4744842562432141E-2</c:v>
                </c:pt>
                <c:pt idx="33">
                  <c:v>8.1283422459893048E-2</c:v>
                </c:pt>
                <c:pt idx="34">
                  <c:v>3.7037037037037035E-2</c:v>
                </c:pt>
                <c:pt idx="35">
                  <c:v>-5.0767414403778036E-2</c:v>
                </c:pt>
                <c:pt idx="36">
                  <c:v>-7.9012345679012344E-2</c:v>
                </c:pt>
                <c:pt idx="37">
                  <c:v>-0.12958115183246072</c:v>
                </c:pt>
                <c:pt idx="38">
                  <c:v>0</c:v>
                </c:pt>
                <c:pt idx="39">
                  <c:v>-3.5632183908045977E-2</c:v>
                </c:pt>
                <c:pt idx="40">
                  <c:v>1.8660812294182219E-2</c:v>
                </c:pt>
                <c:pt idx="41">
                  <c:v>-1.0940919037199124E-3</c:v>
                </c:pt>
                <c:pt idx="42">
                  <c:v>3.535911602209945E-2</c:v>
                </c:pt>
                <c:pt idx="43">
                  <c:v>5.753138075313808E-2</c:v>
                </c:pt>
                <c:pt idx="44">
                  <c:v>3.3695652173913043E-2</c:v>
                </c:pt>
                <c:pt idx="45">
                  <c:v>7.8975453575240134E-2</c:v>
                </c:pt>
                <c:pt idx="46">
                  <c:v>3.4632034632034632E-2</c:v>
                </c:pt>
                <c:pt idx="47">
                  <c:v>-5.080831408775982E-2</c:v>
                </c:pt>
                <c:pt idx="48">
                  <c:v>-7.765830346475508E-2</c:v>
                </c:pt>
                <c:pt idx="49">
                  <c:v>-0.12593516209476308</c:v>
                </c:pt>
                <c:pt idx="50">
                  <c:v>-2.1645021645021645E-3</c:v>
                </c:pt>
                <c:pt idx="51">
                  <c:v>-3.9673278879813298E-2</c:v>
                </c:pt>
                <c:pt idx="52">
                  <c:v>2.0964360587002094E-2</c:v>
                </c:pt>
                <c:pt idx="53">
                  <c:v>1.0976948408342481E-3</c:v>
                </c:pt>
                <c:pt idx="54">
                  <c:v>3.7313432835820899E-2</c:v>
                </c:pt>
                <c:pt idx="55">
                  <c:v>6.0851926977687633E-2</c:v>
                </c:pt>
                <c:pt idx="56">
                  <c:v>3.1115879828326178E-2</c:v>
                </c:pt>
                <c:pt idx="57">
                  <c:v>7.5897435897435903E-2</c:v>
                </c:pt>
                <c:pt idx="58">
                  <c:v>3.2325338894681963E-2</c:v>
                </c:pt>
                <c:pt idx="59">
                  <c:v>-5.4022988505747126E-2</c:v>
                </c:pt>
                <c:pt idx="60">
                  <c:v>-7.7011494252873569E-2</c:v>
                </c:pt>
                <c:pt idx="61">
                  <c:v>-0.12469733656174335</c:v>
                </c:pt>
                <c:pt idx="62">
                  <c:v>-2.0746887966804979E-3</c:v>
                </c:pt>
                <c:pt idx="63">
                  <c:v>-3.9735099337748346E-2</c:v>
                </c:pt>
                <c:pt idx="64">
                  <c:v>2.1021021021021019E-2</c:v>
                </c:pt>
                <c:pt idx="65">
                  <c:v>2.0639834881320948E-3</c:v>
                </c:pt>
                <c:pt idx="66">
                  <c:v>3.9078156312625248E-2</c:v>
                </c:pt>
                <c:pt idx="67">
                  <c:v>6.0057197330791227E-2</c:v>
                </c:pt>
                <c:pt idx="68">
                  <c:v>2.9471544715447152E-2</c:v>
                </c:pt>
                <c:pt idx="69">
                  <c:v>6.8645640074211506E-2</c:v>
                </c:pt>
                <c:pt idx="70">
                  <c:v>3.125E-2</c:v>
                </c:pt>
                <c:pt idx="71">
                  <c:v>-5.5075593952483799E-2</c:v>
                </c:pt>
                <c:pt idx="72">
                  <c:v>-7.3839662447257384E-2</c:v>
                </c:pt>
                <c:pt idx="73">
                  <c:v>-0.11416026344676181</c:v>
                </c:pt>
                <c:pt idx="74">
                  <c:v>-1.0235414534288639E-3</c:v>
                </c:pt>
                <c:pt idx="75">
                  <c:v>-3.7298387096774195E-2</c:v>
                </c:pt>
                <c:pt idx="76">
                  <c:v>2.1463414634146343E-2</c:v>
                </c:pt>
                <c:pt idx="77">
                  <c:v>1.9361084220716361E-3</c:v>
                </c:pt>
                <c:pt idx="78">
                  <c:v>3.7788018433179721E-2</c:v>
                </c:pt>
                <c:pt idx="79">
                  <c:v>6.1739943872778293E-2</c:v>
                </c:pt>
                <c:pt idx="80">
                  <c:v>2.7958993476234855E-2</c:v>
                </c:pt>
                <c:pt idx="81">
                  <c:v>6.9188191881918812E-2</c:v>
                </c:pt>
                <c:pt idx="82">
                  <c:v>3.5343035343035338E-2</c:v>
                </c:pt>
                <c:pt idx="83">
                  <c:v>-7.0796460176991149E-2</c:v>
                </c:pt>
                <c:pt idx="84">
                  <c:v>-9.5298602287166453E-2</c:v>
                </c:pt>
                <c:pt idx="85">
                  <c:v>-0.13666228646517742</c:v>
                </c:pt>
                <c:pt idx="86">
                  <c:v>0</c:v>
                </c:pt>
                <c:pt idx="87">
                  <c:v>-4.4600938967136149E-2</c:v>
                </c:pt>
                <c:pt idx="88">
                  <c:v>2.5191675794085433E-2</c:v>
                </c:pt>
                <c:pt idx="89">
                  <c:v>0</c:v>
                </c:pt>
                <c:pt idx="90">
                  <c:v>4.503582395087001E-2</c:v>
                </c:pt>
                <c:pt idx="91">
                  <c:v>6.9277108433734941E-2</c:v>
                </c:pt>
                <c:pt idx="92">
                  <c:v>3.2193158953722337E-2</c:v>
                </c:pt>
                <c:pt idx="93">
                  <c:v>7.2916666666666671E-2</c:v>
                </c:pt>
                <c:pt idx="94">
                  <c:v>3.5502958579881658E-2</c:v>
                </c:pt>
                <c:pt idx="95">
                  <c:v>-6.5887353878852292E-2</c:v>
                </c:pt>
                <c:pt idx="96">
                  <c:v>-8.6622807017543865E-2</c:v>
                </c:pt>
                <c:pt idx="97">
                  <c:v>-0.11685393258426967</c:v>
                </c:pt>
                <c:pt idx="98">
                  <c:v>0</c:v>
                </c:pt>
                <c:pt idx="99">
                  <c:v>-3.8267875125881166E-2</c:v>
                </c:pt>
                <c:pt idx="100">
                  <c:v>2.2051773729626079E-2</c:v>
                </c:pt>
                <c:pt idx="101">
                  <c:v>-1.9512195121951222E-3</c:v>
                </c:pt>
                <c:pt idx="102">
                  <c:v>4.2095416276894289E-2</c:v>
                </c:pt>
                <c:pt idx="103">
                  <c:v>6.7530064754856622E-2</c:v>
                </c:pt>
                <c:pt idx="104">
                  <c:v>3.3081285444234408E-2</c:v>
                </c:pt>
                <c:pt idx="105">
                  <c:v>7.4280408542246976E-2</c:v>
                </c:pt>
                <c:pt idx="106">
                  <c:v>3.4644194756554308E-2</c:v>
                </c:pt>
                <c:pt idx="107">
                  <c:v>-7.0393374741200831E-2</c:v>
                </c:pt>
                <c:pt idx="108">
                  <c:v>-8.9055793991416318E-2</c:v>
                </c:pt>
                <c:pt idx="109">
                  <c:v>-0.1090146750524109</c:v>
                </c:pt>
                <c:pt idx="110">
                  <c:v>-9.5785440613026815E-4</c:v>
                </c:pt>
                <c:pt idx="111">
                  <c:v>-3.8974358974358969E-2</c:v>
                </c:pt>
                <c:pt idx="112">
                  <c:v>2.0541549953314663E-2</c:v>
                </c:pt>
                <c:pt idx="113">
                  <c:v>-2.9182879377431907E-3</c:v>
                </c:pt>
                <c:pt idx="114">
                  <c:v>4.3355325164938736E-2</c:v>
                </c:pt>
                <c:pt idx="115">
                  <c:v>7.0397111913357402E-2</c:v>
                </c:pt>
                <c:pt idx="116">
                  <c:v>3.8167938931297711E-2</c:v>
                </c:pt>
                <c:pt idx="117">
                  <c:v>7.8080903104421451E-2</c:v>
                </c:pt>
                <c:pt idx="118">
                  <c:v>3.5508637236084453E-2</c:v>
                </c:pt>
                <c:pt idx="119">
                  <c:v>-7.6280041797283177E-2</c:v>
                </c:pt>
                <c:pt idx="120">
                  <c:v>-9.808342728297631E-2</c:v>
                </c:pt>
                <c:pt idx="121">
                  <c:v>-0.11692650334075724</c:v>
                </c:pt>
                <c:pt idx="122">
                  <c:v>-3.009027081243731E-3</c:v>
                </c:pt>
                <c:pt idx="123">
                  <c:v>-4.0948275862068964E-2</c:v>
                </c:pt>
                <c:pt idx="124">
                  <c:v>2.0487804878048781E-2</c:v>
                </c:pt>
                <c:pt idx="125">
                  <c:v>-3.0518819938962359E-3</c:v>
                </c:pt>
                <c:pt idx="126">
                  <c:v>4.4019138755980861E-2</c:v>
                </c:pt>
                <c:pt idx="127">
                  <c:v>7.3542600896860974E-2</c:v>
                </c:pt>
                <c:pt idx="128">
                  <c:v>4.2553191489361701E-2</c:v>
                </c:pt>
                <c:pt idx="129">
                  <c:v>7.7817531305903395E-2</c:v>
                </c:pt>
                <c:pt idx="130">
                  <c:v>3.4351145038167941E-2</c:v>
                </c:pt>
                <c:pt idx="131">
                  <c:v>-8.5683297180043388E-2</c:v>
                </c:pt>
                <c:pt idx="132">
                  <c:v>-9.4179894179894183E-2</c:v>
                </c:pt>
                <c:pt idx="133">
                  <c:v>-0.11918274687854712</c:v>
                </c:pt>
                <c:pt idx="134">
                  <c:v>-6.1412487205731829E-3</c:v>
                </c:pt>
                <c:pt idx="135">
                  <c:v>-3.8310412573673867E-2</c:v>
                </c:pt>
                <c:pt idx="136">
                  <c:v>0.02</c:v>
                </c:pt>
                <c:pt idx="137">
                  <c:v>-1.9665683382497543E-3</c:v>
                </c:pt>
                <c:pt idx="138">
                  <c:v>4.3518518518518519E-2</c:v>
                </c:pt>
                <c:pt idx="139">
                  <c:v>7.5892857142857137E-2</c:v>
                </c:pt>
                <c:pt idx="140">
                  <c:v>4.5666356011183601E-2</c:v>
                </c:pt>
                <c:pt idx="141">
                  <c:v>7.9040852575488457E-2</c:v>
                </c:pt>
                <c:pt idx="142">
                  <c:v>3.0160226201696515E-2</c:v>
                </c:pt>
                <c:pt idx="143">
                  <c:v>-9.2119866814650397E-2</c:v>
                </c:pt>
                <c:pt idx="144">
                  <c:v>-9.3952483801295894E-2</c:v>
                </c:pt>
                <c:pt idx="145">
                  <c:v>-0.11484290357529794</c:v>
                </c:pt>
                <c:pt idx="146">
                  <c:v>-9.249743062692703E-3</c:v>
                </c:pt>
                <c:pt idx="147">
                  <c:v>-4.2708333333333327E-2</c:v>
                </c:pt>
                <c:pt idx="148">
                  <c:v>2.0648967551622419E-2</c:v>
                </c:pt>
                <c:pt idx="149">
                  <c:v>2.1074815595363539E-3</c:v>
                </c:pt>
                <c:pt idx="150">
                  <c:v>4.6934865900383142E-2</c:v>
                </c:pt>
                <c:pt idx="151">
                  <c:v>8.1843838193791152E-2</c:v>
                </c:pt>
                <c:pt idx="152">
                  <c:v>5.0189393939393943E-2</c:v>
                </c:pt>
                <c:pt idx="153">
                  <c:v>8.1427264409881073E-2</c:v>
                </c:pt>
                <c:pt idx="154">
                  <c:v>2.8056112224448898E-2</c:v>
                </c:pt>
                <c:pt idx="155">
                  <c:v>-9.9201824401368294E-2</c:v>
                </c:pt>
                <c:pt idx="156">
                  <c:v>-9.6481271282633382E-2</c:v>
                </c:pt>
                <c:pt idx="157">
                  <c:v>-0.12664277180406211</c:v>
                </c:pt>
                <c:pt idx="158">
                  <c:v>-1.3785790031813362E-2</c:v>
                </c:pt>
                <c:pt idx="159">
                  <c:v>-4.72972972972973E-2</c:v>
                </c:pt>
                <c:pt idx="160">
                  <c:v>2.3630504833512356E-2</c:v>
                </c:pt>
                <c:pt idx="161">
                  <c:v>5.4054054054054057E-3</c:v>
                </c:pt>
                <c:pt idx="162">
                  <c:v>5.549738219895288E-2</c:v>
                </c:pt>
                <c:pt idx="163">
                  <c:v>8.8114754098360656E-2</c:v>
                </c:pt>
                <c:pt idx="164">
                  <c:v>5.8324496288441149E-2</c:v>
                </c:pt>
                <c:pt idx="165">
                  <c:v>8.8477366255144033E-2</c:v>
                </c:pt>
                <c:pt idx="166">
                  <c:v>2.6255707762557076E-2</c:v>
                </c:pt>
                <c:pt idx="167">
                  <c:v>-0.11398963730569948</c:v>
                </c:pt>
                <c:pt idx="168">
                  <c:v>-0.10747051114023591</c:v>
                </c:pt>
                <c:pt idx="169">
                  <c:v>-0.13984168865435356</c:v>
                </c:pt>
                <c:pt idx="170">
                  <c:v>-2.0310633213859019E-2</c:v>
                </c:pt>
                <c:pt idx="171">
                  <c:v>-5.0602409638554217E-2</c:v>
                </c:pt>
                <c:pt idx="172">
                  <c:v>2.7809965237543453E-2</c:v>
                </c:pt>
                <c:pt idx="173">
                  <c:v>1.0262257696693273E-2</c:v>
                </c:pt>
                <c:pt idx="174">
                  <c:v>6.25E-2</c:v>
                </c:pt>
                <c:pt idx="175">
                  <c:v>9.2473118279569888E-2</c:v>
                </c:pt>
                <c:pt idx="176">
                  <c:v>6.1742006615214985E-2</c:v>
                </c:pt>
                <c:pt idx="177">
                  <c:v>8.9800443458980042E-2</c:v>
                </c:pt>
                <c:pt idx="178">
                  <c:v>2.1965317919075144E-2</c:v>
                </c:pt>
                <c:pt idx="179">
                  <c:v>-0.11398963730569948</c:v>
                </c:pt>
                <c:pt idx="180">
                  <c:v>-0.10141206675224647</c:v>
                </c:pt>
                <c:pt idx="181">
                  <c:v>-0.13833992094861658</c:v>
                </c:pt>
                <c:pt idx="182">
                  <c:v>-2.4590163934426229E-2</c:v>
                </c:pt>
                <c:pt idx="183">
                  <c:v>-5.4224464060529637E-2</c:v>
                </c:pt>
                <c:pt idx="184">
                  <c:v>2.8856825749167595E-2</c:v>
                </c:pt>
                <c:pt idx="185">
                  <c:v>1.1312217194570135E-2</c:v>
                </c:pt>
                <c:pt idx="186">
                  <c:v>6.6232356134636267E-2</c:v>
                </c:pt>
                <c:pt idx="187">
                  <c:v>8.7900723888314367E-2</c:v>
                </c:pt>
                <c:pt idx="188">
                  <c:v>6.1290322580645165E-2</c:v>
                </c:pt>
                <c:pt idx="189">
                  <c:v>7.9915878023133546E-2</c:v>
                </c:pt>
                <c:pt idx="190">
                  <c:v>1.6556291390728478E-2</c:v>
                </c:pt>
                <c:pt idx="191">
                  <c:v>-0.1074074074074074</c:v>
                </c:pt>
                <c:pt idx="192">
                  <c:v>-9.2345078979343867E-2</c:v>
                </c:pt>
                <c:pt idx="193">
                  <c:v>-0.13195342820181113</c:v>
                </c:pt>
                <c:pt idx="194">
                  <c:v>-3.0162412993039442E-2</c:v>
                </c:pt>
                <c:pt idx="195">
                  <c:v>-4.9710982658959534E-2</c:v>
                </c:pt>
                <c:pt idx="196">
                  <c:v>3.1990521327014215E-2</c:v>
                </c:pt>
                <c:pt idx="197">
                  <c:v>1.2074643249176731E-2</c:v>
                </c:pt>
                <c:pt idx="198">
                  <c:v>6.5762004175365346E-2</c:v>
                </c:pt>
                <c:pt idx="199">
                  <c:v>8.7576374745417504E-2</c:v>
                </c:pt>
                <c:pt idx="200">
                  <c:v>6.3947078280044103E-2</c:v>
                </c:pt>
                <c:pt idx="201">
                  <c:v>7.6200417536534448E-2</c:v>
                </c:pt>
                <c:pt idx="202">
                  <c:v>1.452513966480447E-2</c:v>
                </c:pt>
                <c:pt idx="203">
                  <c:v>-0.11025641025641025</c:v>
                </c:pt>
                <c:pt idx="204">
                  <c:v>-9.0458488228004952E-2</c:v>
                </c:pt>
                <c:pt idx="205">
                  <c:v>-0.12515802781289509</c:v>
                </c:pt>
                <c:pt idx="206">
                  <c:v>-3.7037037037037035E-2</c:v>
                </c:pt>
                <c:pt idx="207">
                  <c:v>-5.4021608643457383E-2</c:v>
                </c:pt>
                <c:pt idx="208">
                  <c:v>2.8571428571428574E-2</c:v>
                </c:pt>
                <c:pt idx="209">
                  <c:v>1.2820512820512822E-2</c:v>
                </c:pt>
                <c:pt idx="210">
                  <c:v>6.852248394004283E-2</c:v>
                </c:pt>
                <c:pt idx="211">
                  <c:v>9.0436590436590428E-2</c:v>
                </c:pt>
                <c:pt idx="212">
                  <c:v>6.535947712418301E-2</c:v>
                </c:pt>
                <c:pt idx="213">
                  <c:v>7.3195876288659784E-2</c:v>
                </c:pt>
                <c:pt idx="214">
                  <c:v>1.3636363636363636E-2</c:v>
                </c:pt>
                <c:pt idx="215">
                  <c:v>-0.10793237971391417</c:v>
                </c:pt>
                <c:pt idx="216">
                  <c:v>-8.8749999999999996E-2</c:v>
                </c:pt>
                <c:pt idx="217">
                  <c:v>-0.12167300380228135</c:v>
                </c:pt>
                <c:pt idx="218">
                  <c:v>-4.3645699614890884E-2</c:v>
                </c:pt>
                <c:pt idx="219">
                  <c:v>-7.6285240464344942E-2</c:v>
                </c:pt>
                <c:pt idx="220">
                  <c:v>3.3707865168539325E-2</c:v>
                </c:pt>
                <c:pt idx="221">
                  <c:v>1.2755102040816325E-2</c:v>
                </c:pt>
                <c:pt idx="222">
                  <c:v>6.9230769230769235E-2</c:v>
                </c:pt>
                <c:pt idx="223">
                  <c:v>9.3716719914802987E-2</c:v>
                </c:pt>
                <c:pt idx="224">
                  <c:v>6.3941299790356385E-2</c:v>
                </c:pt>
                <c:pt idx="225">
                  <c:v>7.2970195272353544E-2</c:v>
                </c:pt>
                <c:pt idx="226">
                  <c:v>1.2195121951219513E-2</c:v>
                </c:pt>
                <c:pt idx="227">
                  <c:v>-9.8439375750300109E-2</c:v>
                </c:pt>
                <c:pt idx="228">
                  <c:v>-8.5470085470085458E-2</c:v>
                </c:pt>
                <c:pt idx="229">
                  <c:v>-0.1188369152970923</c:v>
                </c:pt>
                <c:pt idx="230">
                  <c:v>-4.0650406504065047E-2</c:v>
                </c:pt>
                <c:pt idx="231">
                  <c:v>-5.9040590405904057E-2</c:v>
                </c:pt>
                <c:pt idx="232">
                  <c:v>2.601809954751131E-2</c:v>
                </c:pt>
                <c:pt idx="233">
                  <c:v>1.0238907849829351E-2</c:v>
                </c:pt>
                <c:pt idx="234">
                  <c:v>6.8329718004338388E-2</c:v>
                </c:pt>
                <c:pt idx="235">
                  <c:v>9.5289079229122053E-2</c:v>
                </c:pt>
                <c:pt idx="236">
                  <c:v>6.7759562841530063E-2</c:v>
                </c:pt>
                <c:pt idx="237">
                  <c:v>7.9152731326644368E-2</c:v>
                </c:pt>
                <c:pt idx="238">
                  <c:v>1.2761020881670535E-2</c:v>
                </c:pt>
                <c:pt idx="239">
                  <c:v>-0.10227272727272727</c:v>
                </c:pt>
              </c:numCache>
            </c:numRef>
          </c:val>
          <c:extLst>
            <c:ext xmlns:c16="http://schemas.microsoft.com/office/drawing/2014/chart" uri="{C3380CC4-5D6E-409C-BE32-E72D297353CC}">
              <c16:uniqueId val="{00000001-2A45-4697-8256-696EC516F65E}"/>
            </c:ext>
          </c:extLst>
        </c:ser>
        <c:ser>
          <c:idx val="3"/>
          <c:order val="2"/>
          <c:tx>
            <c:v>Calendar Factor</c:v>
          </c:tx>
          <c:spPr>
            <a:solidFill>
              <a:schemeClr val="accent1"/>
            </a:solidFill>
            <a:ln>
              <a:noFill/>
            </a:ln>
            <a:effectLst>
              <a:outerShdw blurRad="57150" dist="19050" dir="5400000" algn="ctr" rotWithShape="0">
                <a:srgbClr val="000000">
                  <a:alpha val="63000"/>
                </a:srgbClr>
              </a:outerShdw>
            </a:effectLst>
          </c:spPr>
          <c:invertIfNegative val="0"/>
          <c:cat>
            <c:numRef>
              <c:f>Decomp!$A$3:$A$242</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Decomp!$L$3:$L$242</c:f>
              <c:numCache>
                <c:formatCode>0%</c:formatCode>
                <c:ptCount val="240"/>
                <c:pt idx="0">
                  <c:v>1.6574585635359115E-2</c:v>
                </c:pt>
                <c:pt idx="1">
                  <c:v>-1.5781922525107604E-2</c:v>
                </c:pt>
                <c:pt idx="2">
                  <c:v>-3.875968992248062E-2</c:v>
                </c:pt>
                <c:pt idx="3">
                  <c:v>3.5175879396984924E-2</c:v>
                </c:pt>
                <c:pt idx="4">
                  <c:v>4.9751243781094526E-3</c:v>
                </c:pt>
                <c:pt idx="5">
                  <c:v>-1.8064516129032256E-2</c:v>
                </c:pt>
                <c:pt idx="6">
                  <c:v>1.2004801920768308E-2</c:v>
                </c:pt>
                <c:pt idx="7">
                  <c:v>5.9808612440191387E-3</c:v>
                </c:pt>
                <c:pt idx="8">
                  <c:v>-1.3398294762484777E-2</c:v>
                </c:pt>
                <c:pt idx="9">
                  <c:v>1.3452914798206277E-2</c:v>
                </c:pt>
                <c:pt idx="10">
                  <c:v>-1.1918951132300357E-3</c:v>
                </c:pt>
                <c:pt idx="11">
                  <c:v>-8.0428954423592495E-3</c:v>
                </c:pt>
                <c:pt idx="12">
                  <c:v>9.4594594594594582E-3</c:v>
                </c:pt>
                <c:pt idx="13">
                  <c:v>2.2284122562674098E-2</c:v>
                </c:pt>
                <c:pt idx="14">
                  <c:v>-3.6175710594315243E-2</c:v>
                </c:pt>
                <c:pt idx="15">
                  <c:v>-1.3071895424836603E-3</c:v>
                </c:pt>
                <c:pt idx="16">
                  <c:v>1.0037641154328734E-2</c:v>
                </c:pt>
                <c:pt idx="17">
                  <c:v>-1.834862385321101E-2</c:v>
                </c:pt>
                <c:pt idx="18">
                  <c:v>1.4760147601476014E-2</c:v>
                </c:pt>
                <c:pt idx="19">
                  <c:v>-1.9607843137254905E-2</c:v>
                </c:pt>
                <c:pt idx="20">
                  <c:v>1.0501750291715286E-2</c:v>
                </c:pt>
                <c:pt idx="21">
                  <c:v>7.7777777777777776E-3</c:v>
                </c:pt>
                <c:pt idx="22">
                  <c:v>-1.8912529550827426E-2</c:v>
                </c:pt>
                <c:pt idx="23">
                  <c:v>1.2836970474967907E-2</c:v>
                </c:pt>
                <c:pt idx="24">
                  <c:v>6.510416666666667E-3</c:v>
                </c:pt>
                <c:pt idx="25">
                  <c:v>-4.0540540540540543E-3</c:v>
                </c:pt>
                <c:pt idx="26">
                  <c:v>2.4165707710011506E-2</c:v>
                </c:pt>
                <c:pt idx="27">
                  <c:v>0</c:v>
                </c:pt>
                <c:pt idx="28">
                  <c:v>-1.1587485515643106E-2</c:v>
                </c:pt>
                <c:pt idx="29">
                  <c:v>3.4843205574912892E-3</c:v>
                </c:pt>
                <c:pt idx="30">
                  <c:v>5.5493895671476145E-3</c:v>
                </c:pt>
                <c:pt idx="31">
                  <c:v>-6.5146579804560263E-3</c:v>
                </c:pt>
                <c:pt idx="32">
                  <c:v>7.6004343105320303E-3</c:v>
                </c:pt>
                <c:pt idx="33">
                  <c:v>-1.7112299465240642E-2</c:v>
                </c:pt>
                <c:pt idx="34">
                  <c:v>9.8039215686274508E-3</c:v>
                </c:pt>
                <c:pt idx="35">
                  <c:v>8.2644628099173539E-3</c:v>
                </c:pt>
                <c:pt idx="36">
                  <c:v>-1.6049382716049384E-2</c:v>
                </c:pt>
                <c:pt idx="37">
                  <c:v>-1.4397905759162303E-2</c:v>
                </c:pt>
                <c:pt idx="38">
                  <c:v>-2.2727272727272731E-3</c:v>
                </c:pt>
                <c:pt idx="39">
                  <c:v>2.0689655172413793E-2</c:v>
                </c:pt>
                <c:pt idx="40">
                  <c:v>-2.0856201975850714E-2</c:v>
                </c:pt>
                <c:pt idx="41">
                  <c:v>2.1881838074398249E-2</c:v>
                </c:pt>
                <c:pt idx="42">
                  <c:v>-1.7679558011049725E-2</c:v>
                </c:pt>
                <c:pt idx="43">
                  <c:v>1.0460251046025106E-2</c:v>
                </c:pt>
                <c:pt idx="44">
                  <c:v>7.6086956521739125E-3</c:v>
                </c:pt>
                <c:pt idx="45">
                  <c:v>-1.3874066168623266E-2</c:v>
                </c:pt>
                <c:pt idx="46">
                  <c:v>6.4935064935064931E-3</c:v>
                </c:pt>
                <c:pt idx="47">
                  <c:v>5.7736720554272519E-3</c:v>
                </c:pt>
                <c:pt idx="48">
                  <c:v>-7.1684587813620063E-3</c:v>
                </c:pt>
                <c:pt idx="49">
                  <c:v>-1.3715710723192021E-2</c:v>
                </c:pt>
                <c:pt idx="50">
                  <c:v>2.056277056277056E-2</c:v>
                </c:pt>
                <c:pt idx="51">
                  <c:v>-2.6837806301050173E-2</c:v>
                </c:pt>
                <c:pt idx="52">
                  <c:v>1.2578616352201257E-2</c:v>
                </c:pt>
                <c:pt idx="53">
                  <c:v>4.3907793633369925E-3</c:v>
                </c:pt>
                <c:pt idx="54">
                  <c:v>-1.3859275053304905E-2</c:v>
                </c:pt>
                <c:pt idx="55">
                  <c:v>1.2170385395537525E-2</c:v>
                </c:pt>
                <c:pt idx="56">
                  <c:v>-1.0729613733905579E-3</c:v>
                </c:pt>
                <c:pt idx="57">
                  <c:v>-6.1538461538461538E-3</c:v>
                </c:pt>
                <c:pt idx="58">
                  <c:v>7.2992700729926996E-3</c:v>
                </c:pt>
                <c:pt idx="59">
                  <c:v>-1.8390804597701149E-2</c:v>
                </c:pt>
                <c:pt idx="60">
                  <c:v>1.1494252873563218E-2</c:v>
                </c:pt>
                <c:pt idx="61">
                  <c:v>-1.331719128329298E-2</c:v>
                </c:pt>
                <c:pt idx="62">
                  <c:v>1.7634854771784232E-2</c:v>
                </c:pt>
                <c:pt idx="63">
                  <c:v>-1.9867549668874173E-2</c:v>
                </c:pt>
                <c:pt idx="64">
                  <c:v>1.5015015015015015E-2</c:v>
                </c:pt>
                <c:pt idx="65">
                  <c:v>-3.0959752321981422E-3</c:v>
                </c:pt>
                <c:pt idx="66">
                  <c:v>-6.0120240480961923E-3</c:v>
                </c:pt>
                <c:pt idx="67">
                  <c:v>6.6730219256434693E-3</c:v>
                </c:pt>
                <c:pt idx="68">
                  <c:v>-1.6260162601626015E-2</c:v>
                </c:pt>
                <c:pt idx="69">
                  <c:v>9.2764378478664197E-3</c:v>
                </c:pt>
                <c:pt idx="70">
                  <c:v>6.8359374999999991E-3</c:v>
                </c:pt>
                <c:pt idx="71">
                  <c:v>-1.4038876889848813E-2</c:v>
                </c:pt>
                <c:pt idx="72">
                  <c:v>1.2658227848101266E-2</c:v>
                </c:pt>
                <c:pt idx="73">
                  <c:v>1.4270032930845226E-2</c:v>
                </c:pt>
                <c:pt idx="74">
                  <c:v>-2.6612077789150462E-2</c:v>
                </c:pt>
                <c:pt idx="75">
                  <c:v>2.5201612903225805E-2</c:v>
                </c:pt>
                <c:pt idx="76">
                  <c:v>-7.8048780487804887E-3</c:v>
                </c:pt>
                <c:pt idx="77">
                  <c:v>1.9361084220716361E-3</c:v>
                </c:pt>
                <c:pt idx="78">
                  <c:v>1.1059907834101382E-2</c:v>
                </c:pt>
                <c:pt idx="79">
                  <c:v>-1.4967259120673527E-2</c:v>
                </c:pt>
                <c:pt idx="80">
                  <c:v>8.3876980428704579E-3</c:v>
                </c:pt>
                <c:pt idx="81">
                  <c:v>6.4575645756457557E-3</c:v>
                </c:pt>
                <c:pt idx="82">
                  <c:v>-1.6632016632016633E-2</c:v>
                </c:pt>
                <c:pt idx="83">
                  <c:v>1.2642225031605564E-2</c:v>
                </c:pt>
                <c:pt idx="84">
                  <c:v>6.3532401524777635E-3</c:v>
                </c:pt>
                <c:pt idx="85">
                  <c:v>-1.4454664914586073E-2</c:v>
                </c:pt>
                <c:pt idx="86">
                  <c:v>6.7720090293453723E-3</c:v>
                </c:pt>
                <c:pt idx="87">
                  <c:v>0</c:v>
                </c:pt>
                <c:pt idx="88">
                  <c:v>-1.4238773274917854E-2</c:v>
                </c:pt>
                <c:pt idx="89">
                  <c:v>7.5921908893709323E-3</c:v>
                </c:pt>
                <c:pt idx="90">
                  <c:v>7.1647901740020462E-3</c:v>
                </c:pt>
                <c:pt idx="91">
                  <c:v>-1.3052208835341366E-2</c:v>
                </c:pt>
                <c:pt idx="92">
                  <c:v>6.0362173038229373E-3</c:v>
                </c:pt>
                <c:pt idx="93">
                  <c:v>4.734848484848485E-3</c:v>
                </c:pt>
                <c:pt idx="94">
                  <c:v>-1.0848126232741617E-2</c:v>
                </c:pt>
                <c:pt idx="95">
                  <c:v>1.275239107332625E-2</c:v>
                </c:pt>
                <c:pt idx="96">
                  <c:v>-1.7543859649122806E-2</c:v>
                </c:pt>
                <c:pt idx="97">
                  <c:v>-1.2359550561797755E-2</c:v>
                </c:pt>
                <c:pt idx="98">
                  <c:v>1.9980970504281638E-2</c:v>
                </c:pt>
                <c:pt idx="99">
                  <c:v>0</c:v>
                </c:pt>
                <c:pt idx="100">
                  <c:v>-9.5877277085330784E-3</c:v>
                </c:pt>
                <c:pt idx="101">
                  <c:v>2.9268292682926829E-3</c:v>
                </c:pt>
                <c:pt idx="102">
                  <c:v>4.6772684752104769E-3</c:v>
                </c:pt>
                <c:pt idx="103">
                  <c:v>-5.5504162812210914E-3</c:v>
                </c:pt>
                <c:pt idx="104">
                  <c:v>6.6162570888468808E-3</c:v>
                </c:pt>
                <c:pt idx="105">
                  <c:v>-1.4856081708449397E-2</c:v>
                </c:pt>
                <c:pt idx="106">
                  <c:v>8.4269662921348312E-3</c:v>
                </c:pt>
                <c:pt idx="107">
                  <c:v>7.246376811594203E-3</c:v>
                </c:pt>
                <c:pt idx="108">
                  <c:v>-1.3948497854077254E-2</c:v>
                </c:pt>
                <c:pt idx="109">
                  <c:v>1.6771488469601678E-2</c:v>
                </c:pt>
                <c:pt idx="110">
                  <c:v>-2.8735632183908041E-3</c:v>
                </c:pt>
                <c:pt idx="111">
                  <c:v>-8.2051282051282051E-3</c:v>
                </c:pt>
                <c:pt idx="112">
                  <c:v>-2.8011204481792717E-3</c:v>
                </c:pt>
                <c:pt idx="113">
                  <c:v>3.891050583657588E-3</c:v>
                </c:pt>
                <c:pt idx="114">
                  <c:v>-1.5080113100848258E-2</c:v>
                </c:pt>
                <c:pt idx="115">
                  <c:v>9.0252707581227436E-3</c:v>
                </c:pt>
                <c:pt idx="116">
                  <c:v>6.6793893129770991E-3</c:v>
                </c:pt>
                <c:pt idx="117">
                  <c:v>-1.2229539040451553E-2</c:v>
                </c:pt>
                <c:pt idx="118">
                  <c:v>5.7581573896353161E-3</c:v>
                </c:pt>
                <c:pt idx="119">
                  <c:v>5.2246603970741903E-3</c:v>
                </c:pt>
                <c:pt idx="120">
                  <c:v>-6.7643742953776773E-3</c:v>
                </c:pt>
                <c:pt idx="121">
                  <c:v>1.447661469933185E-2</c:v>
                </c:pt>
                <c:pt idx="122">
                  <c:v>1.7051153460381142E-2</c:v>
                </c:pt>
                <c:pt idx="123">
                  <c:v>-1.9396551724137932E-2</c:v>
                </c:pt>
                <c:pt idx="124">
                  <c:v>1.4634146341463415E-2</c:v>
                </c:pt>
                <c:pt idx="125">
                  <c:v>-3.0518819938962359E-3</c:v>
                </c:pt>
                <c:pt idx="126">
                  <c:v>-5.7416267942583732E-3</c:v>
                </c:pt>
                <c:pt idx="127">
                  <c:v>6.2780269058295961E-3</c:v>
                </c:pt>
                <c:pt idx="128">
                  <c:v>-1.5473887814313346E-2</c:v>
                </c:pt>
                <c:pt idx="129">
                  <c:v>8.9445438282647581E-3</c:v>
                </c:pt>
                <c:pt idx="130">
                  <c:v>6.6793893129770991E-3</c:v>
                </c:pt>
                <c:pt idx="131">
                  <c:v>-1.4099783080260303E-2</c:v>
                </c:pt>
                <c:pt idx="132">
                  <c:v>1.2698412698412698E-2</c:v>
                </c:pt>
                <c:pt idx="133">
                  <c:v>-1.2485811577752555E-2</c:v>
                </c:pt>
                <c:pt idx="134">
                  <c:v>-3.0706243602865915E-2</c:v>
                </c:pt>
                <c:pt idx="135">
                  <c:v>2.75049115913556E-2</c:v>
                </c:pt>
                <c:pt idx="136">
                  <c:v>3.8095238095238095E-3</c:v>
                </c:pt>
                <c:pt idx="137">
                  <c:v>-1.3765978367748278E-2</c:v>
                </c:pt>
                <c:pt idx="138">
                  <c:v>9.2592592592592587E-3</c:v>
                </c:pt>
                <c:pt idx="139">
                  <c:v>4.464285714285714E-3</c:v>
                </c:pt>
                <c:pt idx="140">
                  <c:v>-1.0251630941286114E-2</c:v>
                </c:pt>
                <c:pt idx="141">
                  <c:v>1.0657193605683837E-2</c:v>
                </c:pt>
                <c:pt idx="142">
                  <c:v>-9.4250706880301611E-4</c:v>
                </c:pt>
                <c:pt idx="143">
                  <c:v>-6.6592674805771371E-3</c:v>
                </c:pt>
                <c:pt idx="144">
                  <c:v>7.5593952483801298E-3</c:v>
                </c:pt>
                <c:pt idx="145">
                  <c:v>1.7334777898158182E-2</c:v>
                </c:pt>
                <c:pt idx="146">
                  <c:v>-2.8776978417266185E-2</c:v>
                </c:pt>
                <c:pt idx="147">
                  <c:v>-1.0416666666666667E-3</c:v>
                </c:pt>
                <c:pt idx="148">
                  <c:v>7.8662733529990172E-3</c:v>
                </c:pt>
                <c:pt idx="149">
                  <c:v>-1.4752370916754477E-2</c:v>
                </c:pt>
                <c:pt idx="150">
                  <c:v>1.1494252873563216E-2</c:v>
                </c:pt>
                <c:pt idx="151">
                  <c:v>-1.5051740357478834E-2</c:v>
                </c:pt>
                <c:pt idx="152">
                  <c:v>8.5227272727272738E-3</c:v>
                </c:pt>
                <c:pt idx="153">
                  <c:v>6.4043915827996338E-3</c:v>
                </c:pt>
                <c:pt idx="154">
                  <c:v>-1.6032064128256515E-2</c:v>
                </c:pt>
                <c:pt idx="155">
                  <c:v>1.1402508551881414E-2</c:v>
                </c:pt>
                <c:pt idx="156">
                  <c:v>5.6753688989784343E-3</c:v>
                </c:pt>
                <c:pt idx="157">
                  <c:v>-1.3142174432497013E-2</c:v>
                </c:pt>
                <c:pt idx="158">
                  <c:v>6.3626723223753979E-3</c:v>
                </c:pt>
                <c:pt idx="159">
                  <c:v>0</c:v>
                </c:pt>
                <c:pt idx="160">
                  <c:v>-1.3963480128893663E-2</c:v>
                </c:pt>
                <c:pt idx="161">
                  <c:v>7.5675675675675675E-3</c:v>
                </c:pt>
                <c:pt idx="162">
                  <c:v>7.329842931937172E-3</c:v>
                </c:pt>
                <c:pt idx="163">
                  <c:v>-1.3319672131147542E-2</c:v>
                </c:pt>
                <c:pt idx="164">
                  <c:v>6.3626723223753979E-3</c:v>
                </c:pt>
                <c:pt idx="165">
                  <c:v>5.1440329218106996E-3</c:v>
                </c:pt>
                <c:pt idx="166">
                  <c:v>-1.2557077625570777E-2</c:v>
                </c:pt>
                <c:pt idx="167">
                  <c:v>1.5544041450777202E-2</c:v>
                </c:pt>
                <c:pt idx="168">
                  <c:v>-2.0969855832241157E-2</c:v>
                </c:pt>
                <c:pt idx="169">
                  <c:v>2.1108179419525069E-2</c:v>
                </c:pt>
                <c:pt idx="170">
                  <c:v>-2.3894862604540022E-3</c:v>
                </c:pt>
                <c:pt idx="171">
                  <c:v>2.1686746987951807E-2</c:v>
                </c:pt>
                <c:pt idx="172">
                  <c:v>-2.20162224797219E-2</c:v>
                </c:pt>
                <c:pt idx="173">
                  <c:v>2.2805017103762829E-2</c:v>
                </c:pt>
                <c:pt idx="174">
                  <c:v>-1.785714285714286E-2</c:v>
                </c:pt>
                <c:pt idx="175">
                  <c:v>1.0752688172043012E-2</c:v>
                </c:pt>
                <c:pt idx="176">
                  <c:v>7.7177508269018731E-3</c:v>
                </c:pt>
                <c:pt idx="177">
                  <c:v>-1.4412416851441241E-2</c:v>
                </c:pt>
                <c:pt idx="178">
                  <c:v>6.9364161849710983E-3</c:v>
                </c:pt>
                <c:pt idx="179">
                  <c:v>6.4766839378238338E-3</c:v>
                </c:pt>
                <c:pt idx="180">
                  <c:v>-7.702182284980744E-3</c:v>
                </c:pt>
                <c:pt idx="181">
                  <c:v>-1.4492753623188406E-2</c:v>
                </c:pt>
                <c:pt idx="182">
                  <c:v>2.2248243559718966E-2</c:v>
                </c:pt>
                <c:pt idx="183">
                  <c:v>-2.9003783102143757E-2</c:v>
                </c:pt>
                <c:pt idx="184">
                  <c:v>1.3318534961154274E-2</c:v>
                </c:pt>
                <c:pt idx="185">
                  <c:v>4.5248868778280538E-3</c:v>
                </c:pt>
                <c:pt idx="186">
                  <c:v>-1.4115092290988058E-2</c:v>
                </c:pt>
                <c:pt idx="187">
                  <c:v>1.2409513960703205E-2</c:v>
                </c:pt>
                <c:pt idx="188">
                  <c:v>-1.0752688172043011E-3</c:v>
                </c:pt>
                <c:pt idx="189">
                  <c:v>-6.3091482649842269E-3</c:v>
                </c:pt>
                <c:pt idx="190">
                  <c:v>7.7262693156732896E-3</c:v>
                </c:pt>
                <c:pt idx="191">
                  <c:v>-1.9753086419753086E-2</c:v>
                </c:pt>
                <c:pt idx="192">
                  <c:v>1.2150668286755772E-2</c:v>
                </c:pt>
                <c:pt idx="193">
                  <c:v>-1.4230271668822771E-2</c:v>
                </c:pt>
                <c:pt idx="194">
                  <c:v>-1.0440835266821345E-2</c:v>
                </c:pt>
                <c:pt idx="195">
                  <c:v>8.0924855491329474E-3</c:v>
                </c:pt>
                <c:pt idx="196">
                  <c:v>1.7772511848341232E-2</c:v>
                </c:pt>
                <c:pt idx="197">
                  <c:v>-3.2930845225027441E-3</c:v>
                </c:pt>
                <c:pt idx="198">
                  <c:v>-6.2630480167014616E-3</c:v>
                </c:pt>
                <c:pt idx="199">
                  <c:v>7.1283095723014252E-3</c:v>
                </c:pt>
                <c:pt idx="200">
                  <c:v>-1.7640573318632856E-2</c:v>
                </c:pt>
                <c:pt idx="201">
                  <c:v>1.0438413361169102E-2</c:v>
                </c:pt>
                <c:pt idx="202">
                  <c:v>7.8212290502793283E-3</c:v>
                </c:pt>
                <c:pt idx="203">
                  <c:v>-1.6666666666666666E-2</c:v>
                </c:pt>
                <c:pt idx="204">
                  <c:v>1.4869888475836431E-2</c:v>
                </c:pt>
                <c:pt idx="205">
                  <c:v>2.0227560050568902E-2</c:v>
                </c:pt>
                <c:pt idx="206">
                  <c:v>-3.8271604938271607E-2</c:v>
                </c:pt>
                <c:pt idx="207">
                  <c:v>2.4009603841536617E-3</c:v>
                </c:pt>
                <c:pt idx="208">
                  <c:v>1.098901098901099E-2</c:v>
                </c:pt>
                <c:pt idx="209">
                  <c:v>-2.2144522144522144E-2</c:v>
                </c:pt>
                <c:pt idx="210">
                  <c:v>1.0706638115631691E-2</c:v>
                </c:pt>
                <c:pt idx="211">
                  <c:v>5.1975051975051969E-3</c:v>
                </c:pt>
                <c:pt idx="212">
                  <c:v>-1.1982570806100219E-2</c:v>
                </c:pt>
                <c:pt idx="213">
                  <c:v>1.2371134020618556E-2</c:v>
                </c:pt>
                <c:pt idx="214">
                  <c:v>-1.1363636363636365E-3</c:v>
                </c:pt>
                <c:pt idx="215">
                  <c:v>-7.8023407022106625E-3</c:v>
                </c:pt>
                <c:pt idx="216">
                  <c:v>8.7499999999999991E-3</c:v>
                </c:pt>
                <c:pt idx="217">
                  <c:v>1.3941698352344741E-2</c:v>
                </c:pt>
                <c:pt idx="218">
                  <c:v>7.702182284980744E-3</c:v>
                </c:pt>
                <c:pt idx="219">
                  <c:v>0</c:v>
                </c:pt>
                <c:pt idx="220">
                  <c:v>-1.8258426966292134E-2</c:v>
                </c:pt>
                <c:pt idx="221">
                  <c:v>8.9285714285714281E-3</c:v>
                </c:pt>
                <c:pt idx="222">
                  <c:v>7.6923076923076919E-3</c:v>
                </c:pt>
                <c:pt idx="223">
                  <c:v>-1.3844515441959531E-2</c:v>
                </c:pt>
                <c:pt idx="224">
                  <c:v>6.2893081761006284E-3</c:v>
                </c:pt>
                <c:pt idx="225">
                  <c:v>5.1387461459403904E-3</c:v>
                </c:pt>
                <c:pt idx="226">
                  <c:v>-1.2195121951219513E-2</c:v>
                </c:pt>
                <c:pt idx="227">
                  <c:v>1.4405762304921969E-2</c:v>
                </c:pt>
                <c:pt idx="228">
                  <c:v>-1.9536019536019536E-2</c:v>
                </c:pt>
                <c:pt idx="229">
                  <c:v>-1.3906447534766121E-2</c:v>
                </c:pt>
                <c:pt idx="230">
                  <c:v>2.4390243902439029E-2</c:v>
                </c:pt>
                <c:pt idx="231">
                  <c:v>0</c:v>
                </c:pt>
                <c:pt idx="232">
                  <c:v>-1.1312217194570135E-2</c:v>
                </c:pt>
                <c:pt idx="233">
                  <c:v>3.4129692832764501E-3</c:v>
                </c:pt>
                <c:pt idx="234">
                  <c:v>5.4229934924078091E-3</c:v>
                </c:pt>
                <c:pt idx="235">
                  <c:v>-6.423982869379014E-3</c:v>
                </c:pt>
                <c:pt idx="236">
                  <c:v>7.650273224043715E-3</c:v>
                </c:pt>
                <c:pt idx="237">
                  <c:v>-1.7837235228539576E-2</c:v>
                </c:pt>
                <c:pt idx="238">
                  <c:v>1.0440835266821345E-2</c:v>
                </c:pt>
                <c:pt idx="239">
                  <c:v>8.8383838383838381E-3</c:v>
                </c:pt>
              </c:numCache>
            </c:numRef>
          </c:val>
          <c:extLst>
            <c:ext xmlns:c16="http://schemas.microsoft.com/office/drawing/2014/chart" uri="{C3380CC4-5D6E-409C-BE32-E72D297353CC}">
              <c16:uniqueId val="{00000002-2A45-4697-8256-696EC516F65E}"/>
            </c:ext>
          </c:extLst>
        </c:ser>
        <c:dLbls>
          <c:showLegendKey val="0"/>
          <c:showVal val="0"/>
          <c:showCatName val="0"/>
          <c:showSerName val="0"/>
          <c:showPercent val="0"/>
          <c:showBubbleSize val="0"/>
        </c:dLbls>
        <c:gapWidth val="150"/>
        <c:overlap val="100"/>
        <c:axId val="122457088"/>
        <c:axId val="122458752"/>
      </c:barChart>
      <c:dateAx>
        <c:axId val="122457088"/>
        <c:scaling>
          <c:orientation val="minMax"/>
          <c:min val="43435"/>
        </c:scaling>
        <c:delete val="0"/>
        <c:axPos val="b"/>
        <c:numFmt formatCode="[$-416]mmm\-yy;@" sourceLinked="1"/>
        <c:majorTickMark val="none"/>
        <c:minorTickMark val="none"/>
        <c:tickLblPos val="low"/>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crossAx val="122458752"/>
        <c:crosses val="autoZero"/>
        <c:auto val="1"/>
        <c:lblOffset val="100"/>
        <c:baseTimeUnit val="months"/>
        <c:majorUnit val="6"/>
        <c:majorTimeUnit val="months"/>
      </c:dateAx>
      <c:valAx>
        <c:axId val="12245875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pt-BR"/>
          </a:p>
        </c:txPr>
        <c:crossAx val="1224570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t-BR" sz="1200"/>
              <a:t>Industrial Production</a:t>
            </a:r>
            <a:br>
              <a:rPr lang="pt-BR" sz="1200"/>
            </a:br>
            <a:r>
              <a:rPr lang="pt-BR" sz="1000"/>
              <a:t>index, average of 2012</a:t>
            </a:r>
            <a:r>
              <a:rPr lang="pt-BR" sz="1000" baseline="0"/>
              <a:t> = 100</a:t>
            </a:r>
            <a:endParaRPr lang="pt-BR" sz="1000"/>
          </a:p>
        </c:rich>
      </c:tx>
      <c:layout>
        <c:manualLayout>
          <c:xMode val="edge"/>
          <c:yMode val="edge"/>
          <c:x val="1.5139597647597036E-2"/>
          <c:y val="2.929934199522367E-2"/>
        </c:manualLayout>
      </c:layout>
      <c:overlay val="0"/>
      <c:spPr>
        <a:noFill/>
        <a:ln>
          <a:noFill/>
        </a:ln>
        <a:effectLst/>
      </c:spPr>
      <c:txPr>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lotArea>
      <c:layout>
        <c:manualLayout>
          <c:layoutTarget val="inner"/>
          <c:xMode val="edge"/>
          <c:yMode val="edge"/>
          <c:x val="7.3661405369465707E-2"/>
          <c:y val="0.34987951510742515"/>
          <c:w val="0.89067967583890162"/>
          <c:h val="0.52322203556601754"/>
        </c:manualLayout>
      </c:layout>
      <c:areaChart>
        <c:grouping val="standard"/>
        <c:varyColors val="0"/>
        <c:ser>
          <c:idx val="0"/>
          <c:order val="2"/>
          <c:tx>
            <c:strRef>
              <c:f>Spans!$M$7</c:f>
              <c:strCache>
                <c:ptCount val="1"/>
                <c:pt idx="0">
                  <c:v>After Covid</c:v>
                </c:pt>
              </c:strCache>
            </c:strRef>
          </c:tx>
          <c:spPr>
            <a:solidFill>
              <a:schemeClr val="bg1">
                <a:lumMod val="95000"/>
                <a:alpha val="30000"/>
              </a:schemeClr>
            </a:solidFill>
            <a:ln>
              <a:noFill/>
            </a:ln>
            <a:effectLst>
              <a:outerShdw blurRad="57150" dist="19050" dir="5400000" algn="ctr" rotWithShape="0">
                <a:srgbClr val="000000">
                  <a:alpha val="63000"/>
                </a:srgbClr>
              </a:outerShdw>
            </a:effectLst>
          </c:spPr>
          <c:cat>
            <c:numRef>
              <c:f>Spans!$A$8:$A$247</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Spans!$M$8:$M$247</c:f>
              <c:numCache>
                <c:formatCode>0</c:formatCode>
                <c:ptCount val="24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99999999</c:v>
                </c:pt>
                <c:pt idx="219">
                  <c:v>99999999</c:v>
                </c:pt>
                <c:pt idx="220">
                  <c:v>99999999</c:v>
                </c:pt>
                <c:pt idx="221">
                  <c:v>99999999</c:v>
                </c:pt>
                <c:pt idx="222">
                  <c:v>99999999</c:v>
                </c:pt>
                <c:pt idx="223">
                  <c:v>99999999</c:v>
                </c:pt>
                <c:pt idx="224">
                  <c:v>99999999</c:v>
                </c:pt>
                <c:pt idx="225">
                  <c:v>99999999</c:v>
                </c:pt>
                <c:pt idx="226">
                  <c:v>99999999</c:v>
                </c:pt>
                <c:pt idx="227">
                  <c:v>99999999</c:v>
                </c:pt>
                <c:pt idx="228">
                  <c:v>99999999</c:v>
                </c:pt>
                <c:pt idx="229">
                  <c:v>99999999</c:v>
                </c:pt>
                <c:pt idx="230">
                  <c:v>99999999</c:v>
                </c:pt>
                <c:pt idx="231">
                  <c:v>99999999</c:v>
                </c:pt>
                <c:pt idx="232">
                  <c:v>99999999</c:v>
                </c:pt>
                <c:pt idx="233">
                  <c:v>99999999</c:v>
                </c:pt>
                <c:pt idx="234">
                  <c:v>99999999</c:v>
                </c:pt>
                <c:pt idx="235">
                  <c:v>99999999</c:v>
                </c:pt>
                <c:pt idx="236">
                  <c:v>99999999</c:v>
                </c:pt>
                <c:pt idx="237">
                  <c:v>99999999</c:v>
                </c:pt>
                <c:pt idx="238">
                  <c:v>99999999</c:v>
                </c:pt>
                <c:pt idx="239">
                  <c:v>99999999</c:v>
                </c:pt>
              </c:numCache>
            </c:numRef>
          </c:val>
          <c:extLst>
            <c:ext xmlns:c16="http://schemas.microsoft.com/office/drawing/2014/chart" uri="{C3380CC4-5D6E-409C-BE32-E72D297353CC}">
              <c16:uniqueId val="{00000000-E758-4D4A-B629-68B2CCF122AE}"/>
            </c:ext>
          </c:extLst>
        </c:ser>
        <c:dLbls>
          <c:showLegendKey val="0"/>
          <c:showVal val="0"/>
          <c:showCatName val="0"/>
          <c:showSerName val="0"/>
          <c:showPercent val="0"/>
          <c:showBubbleSize val="0"/>
        </c:dLbls>
        <c:axId val="122457088"/>
        <c:axId val="122458752"/>
      </c:areaChart>
      <c:lineChart>
        <c:grouping val="standard"/>
        <c:varyColors val="0"/>
        <c:ser>
          <c:idx val="1"/>
          <c:order val="0"/>
          <c:tx>
            <c:strRef>
              <c:f>Spans!$B$7</c:f>
              <c:strCache>
                <c:ptCount val="1"/>
                <c:pt idx="0">
                  <c:v>Industrial Production</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f>Spans!$A$8:$A$247</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Spans!$B$8:$B$247</c:f>
              <c:numCache>
                <c:formatCode>0.0</c:formatCode>
                <c:ptCount val="240"/>
                <c:pt idx="0">
                  <c:v>72.400000000000006</c:v>
                </c:pt>
                <c:pt idx="1">
                  <c:v>69.7</c:v>
                </c:pt>
                <c:pt idx="2">
                  <c:v>77.400000000000006</c:v>
                </c:pt>
                <c:pt idx="3">
                  <c:v>79.599999999999994</c:v>
                </c:pt>
                <c:pt idx="4">
                  <c:v>80.400000000000006</c:v>
                </c:pt>
                <c:pt idx="5">
                  <c:v>77.5</c:v>
                </c:pt>
                <c:pt idx="6">
                  <c:v>83.3</c:v>
                </c:pt>
                <c:pt idx="7">
                  <c:v>83.6</c:v>
                </c:pt>
                <c:pt idx="8">
                  <c:v>82.1</c:v>
                </c:pt>
                <c:pt idx="9">
                  <c:v>89.2</c:v>
                </c:pt>
                <c:pt idx="10">
                  <c:v>83.9</c:v>
                </c:pt>
                <c:pt idx="11">
                  <c:v>74.599999999999994</c:v>
                </c:pt>
                <c:pt idx="12">
                  <c:v>74</c:v>
                </c:pt>
                <c:pt idx="13">
                  <c:v>71.8</c:v>
                </c:pt>
                <c:pt idx="14">
                  <c:v>77.400000000000006</c:v>
                </c:pt>
                <c:pt idx="15">
                  <c:v>76.5</c:v>
                </c:pt>
                <c:pt idx="16">
                  <c:v>79.7</c:v>
                </c:pt>
                <c:pt idx="17">
                  <c:v>76.3</c:v>
                </c:pt>
                <c:pt idx="18">
                  <c:v>81.3</c:v>
                </c:pt>
                <c:pt idx="19">
                  <c:v>81.599999999999994</c:v>
                </c:pt>
                <c:pt idx="20">
                  <c:v>85.7</c:v>
                </c:pt>
                <c:pt idx="21">
                  <c:v>90</c:v>
                </c:pt>
                <c:pt idx="22">
                  <c:v>84.6</c:v>
                </c:pt>
                <c:pt idx="23">
                  <c:v>77.900000000000006</c:v>
                </c:pt>
                <c:pt idx="24">
                  <c:v>76.8</c:v>
                </c:pt>
                <c:pt idx="25">
                  <c:v>74</c:v>
                </c:pt>
                <c:pt idx="26">
                  <c:v>86.9</c:v>
                </c:pt>
                <c:pt idx="27">
                  <c:v>82.2</c:v>
                </c:pt>
                <c:pt idx="28">
                  <c:v>86.3</c:v>
                </c:pt>
                <c:pt idx="29">
                  <c:v>86.1</c:v>
                </c:pt>
                <c:pt idx="30">
                  <c:v>90.1</c:v>
                </c:pt>
                <c:pt idx="31">
                  <c:v>92.1</c:v>
                </c:pt>
                <c:pt idx="32">
                  <c:v>92.1</c:v>
                </c:pt>
                <c:pt idx="33">
                  <c:v>93.5</c:v>
                </c:pt>
                <c:pt idx="34">
                  <c:v>91.8</c:v>
                </c:pt>
                <c:pt idx="35">
                  <c:v>84.7</c:v>
                </c:pt>
                <c:pt idx="36">
                  <c:v>81</c:v>
                </c:pt>
                <c:pt idx="37">
                  <c:v>76.400000000000006</c:v>
                </c:pt>
                <c:pt idx="38">
                  <c:v>88</c:v>
                </c:pt>
                <c:pt idx="39">
                  <c:v>87</c:v>
                </c:pt>
                <c:pt idx="40">
                  <c:v>91.1</c:v>
                </c:pt>
                <c:pt idx="41">
                  <c:v>91.4</c:v>
                </c:pt>
                <c:pt idx="42">
                  <c:v>90.5</c:v>
                </c:pt>
                <c:pt idx="43">
                  <c:v>95.6</c:v>
                </c:pt>
                <c:pt idx="44">
                  <c:v>92</c:v>
                </c:pt>
                <c:pt idx="45">
                  <c:v>93.7</c:v>
                </c:pt>
                <c:pt idx="46">
                  <c:v>92.4</c:v>
                </c:pt>
                <c:pt idx="47">
                  <c:v>86.6</c:v>
                </c:pt>
                <c:pt idx="48">
                  <c:v>83.7</c:v>
                </c:pt>
                <c:pt idx="49">
                  <c:v>80.2</c:v>
                </c:pt>
                <c:pt idx="50">
                  <c:v>92.4</c:v>
                </c:pt>
                <c:pt idx="51">
                  <c:v>85.7</c:v>
                </c:pt>
                <c:pt idx="52">
                  <c:v>95.4</c:v>
                </c:pt>
                <c:pt idx="53">
                  <c:v>91.1</c:v>
                </c:pt>
                <c:pt idx="54">
                  <c:v>93.8</c:v>
                </c:pt>
                <c:pt idx="55">
                  <c:v>98.6</c:v>
                </c:pt>
                <c:pt idx="56">
                  <c:v>93.2</c:v>
                </c:pt>
                <c:pt idx="57">
                  <c:v>97.5</c:v>
                </c:pt>
                <c:pt idx="58">
                  <c:v>95.9</c:v>
                </c:pt>
                <c:pt idx="59">
                  <c:v>87</c:v>
                </c:pt>
                <c:pt idx="60">
                  <c:v>87</c:v>
                </c:pt>
                <c:pt idx="61">
                  <c:v>82.6</c:v>
                </c:pt>
                <c:pt idx="62">
                  <c:v>96.4</c:v>
                </c:pt>
                <c:pt idx="63">
                  <c:v>90.6</c:v>
                </c:pt>
                <c:pt idx="64">
                  <c:v>99.9</c:v>
                </c:pt>
                <c:pt idx="65">
                  <c:v>96.9</c:v>
                </c:pt>
                <c:pt idx="66">
                  <c:v>99.8</c:v>
                </c:pt>
                <c:pt idx="67">
                  <c:v>104.9</c:v>
                </c:pt>
                <c:pt idx="68">
                  <c:v>98.4</c:v>
                </c:pt>
                <c:pt idx="69">
                  <c:v>107.8</c:v>
                </c:pt>
                <c:pt idx="70">
                  <c:v>102.4</c:v>
                </c:pt>
                <c:pt idx="71">
                  <c:v>92.6</c:v>
                </c:pt>
                <c:pt idx="72">
                  <c:v>94.8</c:v>
                </c:pt>
                <c:pt idx="73">
                  <c:v>91.1</c:v>
                </c:pt>
                <c:pt idx="74">
                  <c:v>97.7</c:v>
                </c:pt>
                <c:pt idx="75">
                  <c:v>99.2</c:v>
                </c:pt>
                <c:pt idx="76">
                  <c:v>102.5</c:v>
                </c:pt>
                <c:pt idx="77">
                  <c:v>103.3</c:v>
                </c:pt>
                <c:pt idx="78">
                  <c:v>108.5</c:v>
                </c:pt>
                <c:pt idx="79">
                  <c:v>106.9</c:v>
                </c:pt>
                <c:pt idx="80">
                  <c:v>107.3</c:v>
                </c:pt>
                <c:pt idx="81">
                  <c:v>108.4</c:v>
                </c:pt>
                <c:pt idx="82">
                  <c:v>96.2</c:v>
                </c:pt>
                <c:pt idx="83">
                  <c:v>79.099999999999994</c:v>
                </c:pt>
                <c:pt idx="84">
                  <c:v>78.7</c:v>
                </c:pt>
                <c:pt idx="85">
                  <c:v>76.099999999999994</c:v>
                </c:pt>
                <c:pt idx="86">
                  <c:v>88.6</c:v>
                </c:pt>
                <c:pt idx="87">
                  <c:v>85.2</c:v>
                </c:pt>
                <c:pt idx="88">
                  <c:v>91.3</c:v>
                </c:pt>
                <c:pt idx="89">
                  <c:v>92.2</c:v>
                </c:pt>
                <c:pt idx="90">
                  <c:v>97.7</c:v>
                </c:pt>
                <c:pt idx="91">
                  <c:v>99.6</c:v>
                </c:pt>
                <c:pt idx="92">
                  <c:v>99.4</c:v>
                </c:pt>
                <c:pt idx="93">
                  <c:v>105.6</c:v>
                </c:pt>
                <c:pt idx="94">
                  <c:v>101.4</c:v>
                </c:pt>
                <c:pt idx="95">
                  <c:v>94.1</c:v>
                </c:pt>
                <c:pt idx="96">
                  <c:v>91.2</c:v>
                </c:pt>
                <c:pt idx="97">
                  <c:v>89</c:v>
                </c:pt>
                <c:pt idx="98">
                  <c:v>105.1</c:v>
                </c:pt>
                <c:pt idx="99">
                  <c:v>99.3</c:v>
                </c:pt>
                <c:pt idx="100">
                  <c:v>104.3</c:v>
                </c:pt>
                <c:pt idx="101">
                  <c:v>102.5</c:v>
                </c:pt>
                <c:pt idx="102">
                  <c:v>106.9</c:v>
                </c:pt>
                <c:pt idx="103">
                  <c:v>108.1</c:v>
                </c:pt>
                <c:pt idx="104">
                  <c:v>105.8</c:v>
                </c:pt>
                <c:pt idx="105">
                  <c:v>107.7</c:v>
                </c:pt>
                <c:pt idx="106">
                  <c:v>106.8</c:v>
                </c:pt>
                <c:pt idx="107">
                  <c:v>96.6</c:v>
                </c:pt>
                <c:pt idx="108">
                  <c:v>93.2</c:v>
                </c:pt>
                <c:pt idx="109">
                  <c:v>95.4</c:v>
                </c:pt>
                <c:pt idx="110">
                  <c:v>104.4</c:v>
                </c:pt>
                <c:pt idx="111">
                  <c:v>97.5</c:v>
                </c:pt>
                <c:pt idx="112">
                  <c:v>107.1</c:v>
                </c:pt>
                <c:pt idx="113">
                  <c:v>102.8</c:v>
                </c:pt>
                <c:pt idx="114">
                  <c:v>106.1</c:v>
                </c:pt>
                <c:pt idx="115">
                  <c:v>110.8</c:v>
                </c:pt>
                <c:pt idx="116">
                  <c:v>104.8</c:v>
                </c:pt>
                <c:pt idx="117">
                  <c:v>106.3</c:v>
                </c:pt>
                <c:pt idx="118">
                  <c:v>104.2</c:v>
                </c:pt>
                <c:pt idx="119">
                  <c:v>95.7</c:v>
                </c:pt>
                <c:pt idx="120">
                  <c:v>88.7</c:v>
                </c:pt>
                <c:pt idx="121">
                  <c:v>89.8</c:v>
                </c:pt>
                <c:pt idx="122">
                  <c:v>99.7</c:v>
                </c:pt>
                <c:pt idx="123">
                  <c:v>92.8</c:v>
                </c:pt>
                <c:pt idx="124">
                  <c:v>102.5</c:v>
                </c:pt>
                <c:pt idx="125">
                  <c:v>98.3</c:v>
                </c:pt>
                <c:pt idx="126">
                  <c:v>104.5</c:v>
                </c:pt>
                <c:pt idx="127">
                  <c:v>111.5</c:v>
                </c:pt>
                <c:pt idx="128">
                  <c:v>103.4</c:v>
                </c:pt>
                <c:pt idx="129">
                  <c:v>111.8</c:v>
                </c:pt>
                <c:pt idx="130">
                  <c:v>104.8</c:v>
                </c:pt>
                <c:pt idx="131">
                  <c:v>92.2</c:v>
                </c:pt>
                <c:pt idx="132">
                  <c:v>94.5</c:v>
                </c:pt>
                <c:pt idx="133">
                  <c:v>88.1</c:v>
                </c:pt>
                <c:pt idx="134">
                  <c:v>97.7</c:v>
                </c:pt>
                <c:pt idx="135">
                  <c:v>101.8</c:v>
                </c:pt>
                <c:pt idx="136">
                  <c:v>105</c:v>
                </c:pt>
                <c:pt idx="137">
                  <c:v>101.7</c:v>
                </c:pt>
                <c:pt idx="138">
                  <c:v>108</c:v>
                </c:pt>
                <c:pt idx="139">
                  <c:v>112</c:v>
                </c:pt>
                <c:pt idx="140">
                  <c:v>107.3</c:v>
                </c:pt>
                <c:pt idx="141">
                  <c:v>112.6</c:v>
                </c:pt>
                <c:pt idx="142">
                  <c:v>106.1</c:v>
                </c:pt>
                <c:pt idx="143">
                  <c:v>90.1</c:v>
                </c:pt>
                <c:pt idx="144">
                  <c:v>92.6</c:v>
                </c:pt>
                <c:pt idx="145">
                  <c:v>92.3</c:v>
                </c:pt>
                <c:pt idx="146">
                  <c:v>97.3</c:v>
                </c:pt>
                <c:pt idx="147">
                  <c:v>96</c:v>
                </c:pt>
                <c:pt idx="148">
                  <c:v>101.7</c:v>
                </c:pt>
                <c:pt idx="149">
                  <c:v>94.9</c:v>
                </c:pt>
                <c:pt idx="150">
                  <c:v>104.4</c:v>
                </c:pt>
                <c:pt idx="151">
                  <c:v>106.3</c:v>
                </c:pt>
                <c:pt idx="152">
                  <c:v>105.6</c:v>
                </c:pt>
                <c:pt idx="153">
                  <c:v>109.3</c:v>
                </c:pt>
                <c:pt idx="154">
                  <c:v>99.8</c:v>
                </c:pt>
                <c:pt idx="155">
                  <c:v>87.7</c:v>
                </c:pt>
                <c:pt idx="156">
                  <c:v>88.1</c:v>
                </c:pt>
                <c:pt idx="157">
                  <c:v>83.7</c:v>
                </c:pt>
                <c:pt idx="158">
                  <c:v>94.3</c:v>
                </c:pt>
                <c:pt idx="159">
                  <c:v>88.8</c:v>
                </c:pt>
                <c:pt idx="160">
                  <c:v>93.1</c:v>
                </c:pt>
                <c:pt idx="161">
                  <c:v>92.5</c:v>
                </c:pt>
                <c:pt idx="162">
                  <c:v>95.5</c:v>
                </c:pt>
                <c:pt idx="163">
                  <c:v>97.6</c:v>
                </c:pt>
                <c:pt idx="164">
                  <c:v>94.3</c:v>
                </c:pt>
                <c:pt idx="165">
                  <c:v>97.2</c:v>
                </c:pt>
                <c:pt idx="166">
                  <c:v>87.6</c:v>
                </c:pt>
                <c:pt idx="167">
                  <c:v>77.2</c:v>
                </c:pt>
                <c:pt idx="168">
                  <c:v>76.3</c:v>
                </c:pt>
                <c:pt idx="169">
                  <c:v>75.8</c:v>
                </c:pt>
                <c:pt idx="170">
                  <c:v>83.7</c:v>
                </c:pt>
                <c:pt idx="171">
                  <c:v>83</c:v>
                </c:pt>
                <c:pt idx="172">
                  <c:v>86.3</c:v>
                </c:pt>
                <c:pt idx="173">
                  <c:v>87.7</c:v>
                </c:pt>
                <c:pt idx="174">
                  <c:v>89.6</c:v>
                </c:pt>
                <c:pt idx="175">
                  <c:v>93</c:v>
                </c:pt>
                <c:pt idx="176">
                  <c:v>90.7</c:v>
                </c:pt>
                <c:pt idx="177">
                  <c:v>90.2</c:v>
                </c:pt>
                <c:pt idx="178">
                  <c:v>86.5</c:v>
                </c:pt>
                <c:pt idx="179">
                  <c:v>77.2</c:v>
                </c:pt>
                <c:pt idx="180">
                  <c:v>77.900000000000006</c:v>
                </c:pt>
                <c:pt idx="181">
                  <c:v>75.900000000000006</c:v>
                </c:pt>
                <c:pt idx="182">
                  <c:v>85.4</c:v>
                </c:pt>
                <c:pt idx="183">
                  <c:v>79.3</c:v>
                </c:pt>
                <c:pt idx="184">
                  <c:v>90.1</c:v>
                </c:pt>
                <c:pt idx="185">
                  <c:v>88.4</c:v>
                </c:pt>
                <c:pt idx="186">
                  <c:v>92.1</c:v>
                </c:pt>
                <c:pt idx="187">
                  <c:v>96.7</c:v>
                </c:pt>
                <c:pt idx="188">
                  <c:v>93</c:v>
                </c:pt>
                <c:pt idx="189">
                  <c:v>95.1</c:v>
                </c:pt>
                <c:pt idx="190">
                  <c:v>90.6</c:v>
                </c:pt>
                <c:pt idx="191">
                  <c:v>81</c:v>
                </c:pt>
                <c:pt idx="192">
                  <c:v>82.3</c:v>
                </c:pt>
                <c:pt idx="193">
                  <c:v>77.3</c:v>
                </c:pt>
                <c:pt idx="194">
                  <c:v>86.2</c:v>
                </c:pt>
                <c:pt idx="195">
                  <c:v>86.5</c:v>
                </c:pt>
                <c:pt idx="196">
                  <c:v>84.4</c:v>
                </c:pt>
                <c:pt idx="197">
                  <c:v>91.1</c:v>
                </c:pt>
                <c:pt idx="198">
                  <c:v>95.8</c:v>
                </c:pt>
                <c:pt idx="199">
                  <c:v>98.2</c:v>
                </c:pt>
                <c:pt idx="200">
                  <c:v>90.7</c:v>
                </c:pt>
                <c:pt idx="201">
                  <c:v>95.8</c:v>
                </c:pt>
                <c:pt idx="202">
                  <c:v>89.5</c:v>
                </c:pt>
                <c:pt idx="203">
                  <c:v>78</c:v>
                </c:pt>
                <c:pt idx="204">
                  <c:v>80.7</c:v>
                </c:pt>
                <c:pt idx="205">
                  <c:v>79.099999999999994</c:v>
                </c:pt>
                <c:pt idx="206">
                  <c:v>81</c:v>
                </c:pt>
                <c:pt idx="207">
                  <c:v>83.3</c:v>
                </c:pt>
                <c:pt idx="208">
                  <c:v>91</c:v>
                </c:pt>
                <c:pt idx="209">
                  <c:v>85.8</c:v>
                </c:pt>
                <c:pt idx="210">
                  <c:v>93.4</c:v>
                </c:pt>
                <c:pt idx="211">
                  <c:v>96.2</c:v>
                </c:pt>
                <c:pt idx="212">
                  <c:v>91.8</c:v>
                </c:pt>
                <c:pt idx="213">
                  <c:v>97</c:v>
                </c:pt>
                <c:pt idx="214">
                  <c:v>88</c:v>
                </c:pt>
                <c:pt idx="215">
                  <c:v>76.900000000000006</c:v>
                </c:pt>
                <c:pt idx="216">
                  <c:v>80</c:v>
                </c:pt>
                <c:pt idx="217">
                  <c:v>78.900000000000006</c:v>
                </c:pt>
                <c:pt idx="218">
                  <c:v>77.900000000000006</c:v>
                </c:pt>
                <c:pt idx="219">
                  <c:v>60.3</c:v>
                </c:pt>
                <c:pt idx="220">
                  <c:v>71.2</c:v>
                </c:pt>
                <c:pt idx="221">
                  <c:v>78.400000000000006</c:v>
                </c:pt>
                <c:pt idx="222">
                  <c:v>91</c:v>
                </c:pt>
                <c:pt idx="223">
                  <c:v>93.9</c:v>
                </c:pt>
                <c:pt idx="224">
                  <c:v>95.4</c:v>
                </c:pt>
                <c:pt idx="225">
                  <c:v>97.3</c:v>
                </c:pt>
                <c:pt idx="226">
                  <c:v>90.2</c:v>
                </c:pt>
                <c:pt idx="227" formatCode="General">
                  <c:v>83.3</c:v>
                </c:pt>
                <c:pt idx="228" formatCode="General">
                  <c:v>81.900000000000006</c:v>
                </c:pt>
                <c:pt idx="229" formatCode="General">
                  <c:v>79.099999999999994</c:v>
                </c:pt>
                <c:pt idx="230" formatCode="General">
                  <c:v>86.1</c:v>
                </c:pt>
                <c:pt idx="231" formatCode="General">
                  <c:v>81.3</c:v>
                </c:pt>
                <c:pt idx="232" formatCode="General">
                  <c:v>88.4</c:v>
                </c:pt>
                <c:pt idx="233" formatCode="General">
                  <c:v>87.9</c:v>
                </c:pt>
                <c:pt idx="234" formatCode="General">
                  <c:v>92.2</c:v>
                </c:pt>
                <c:pt idx="235" formatCode="General">
                  <c:v>93.4</c:v>
                </c:pt>
                <c:pt idx="236" formatCode="General">
                  <c:v>91.5</c:v>
                </c:pt>
                <c:pt idx="237" formatCode="General">
                  <c:v>89.7</c:v>
                </c:pt>
                <c:pt idx="238" formatCode="General">
                  <c:v>86.2</c:v>
                </c:pt>
                <c:pt idx="239" formatCode="General">
                  <c:v>79.2</c:v>
                </c:pt>
              </c:numCache>
            </c:numRef>
          </c:val>
          <c:smooth val="0"/>
          <c:extLst>
            <c:ext xmlns:c16="http://schemas.microsoft.com/office/drawing/2014/chart" uri="{C3380CC4-5D6E-409C-BE32-E72D297353CC}">
              <c16:uniqueId val="{00000001-E758-4D4A-B629-68B2CCF122AE}"/>
            </c:ext>
          </c:extLst>
        </c:ser>
        <c:ser>
          <c:idx val="2"/>
          <c:order val="1"/>
          <c:tx>
            <c:v>Seasonally Adjusted</c:v>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f>Spans!$A$8:$A$247</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Spans!$E$8:$E$247</c:f>
              <c:numCache>
                <c:formatCode>0.0</c:formatCode>
                <c:ptCount val="240"/>
                <c:pt idx="0">
                  <c:v>77.7</c:v>
                </c:pt>
                <c:pt idx="1">
                  <c:v>80.2</c:v>
                </c:pt>
                <c:pt idx="2">
                  <c:v>79.8</c:v>
                </c:pt>
                <c:pt idx="3">
                  <c:v>79.599999999999994</c:v>
                </c:pt>
                <c:pt idx="4">
                  <c:v>79.099999999999994</c:v>
                </c:pt>
                <c:pt idx="5">
                  <c:v>79.400000000000006</c:v>
                </c:pt>
                <c:pt idx="6">
                  <c:v>79.7</c:v>
                </c:pt>
                <c:pt idx="7">
                  <c:v>78.599999999999994</c:v>
                </c:pt>
                <c:pt idx="8">
                  <c:v>79.599999999999994</c:v>
                </c:pt>
                <c:pt idx="9">
                  <c:v>80.099999999999994</c:v>
                </c:pt>
                <c:pt idx="10">
                  <c:v>80.3</c:v>
                </c:pt>
                <c:pt idx="11">
                  <c:v>79.599999999999994</c:v>
                </c:pt>
                <c:pt idx="12">
                  <c:v>79.7</c:v>
                </c:pt>
                <c:pt idx="13">
                  <c:v>79.7</c:v>
                </c:pt>
                <c:pt idx="14">
                  <c:v>79.8</c:v>
                </c:pt>
                <c:pt idx="15">
                  <c:v>79.400000000000006</c:v>
                </c:pt>
                <c:pt idx="16">
                  <c:v>77.8</c:v>
                </c:pt>
                <c:pt idx="17">
                  <c:v>78.2</c:v>
                </c:pt>
                <c:pt idx="18">
                  <c:v>77.400000000000006</c:v>
                </c:pt>
                <c:pt idx="19">
                  <c:v>78.5</c:v>
                </c:pt>
                <c:pt idx="20">
                  <c:v>81.3</c:v>
                </c:pt>
                <c:pt idx="21">
                  <c:v>81.599999999999994</c:v>
                </c:pt>
                <c:pt idx="22">
                  <c:v>82.6</c:v>
                </c:pt>
                <c:pt idx="23">
                  <c:v>81.2</c:v>
                </c:pt>
                <c:pt idx="24">
                  <c:v>82.7</c:v>
                </c:pt>
                <c:pt idx="25">
                  <c:v>84</c:v>
                </c:pt>
                <c:pt idx="26">
                  <c:v>84.5</c:v>
                </c:pt>
                <c:pt idx="27">
                  <c:v>85.1</c:v>
                </c:pt>
                <c:pt idx="28">
                  <c:v>85.9</c:v>
                </c:pt>
                <c:pt idx="29">
                  <c:v>86.1</c:v>
                </c:pt>
                <c:pt idx="30">
                  <c:v>86.7</c:v>
                </c:pt>
                <c:pt idx="31">
                  <c:v>87.6</c:v>
                </c:pt>
                <c:pt idx="32">
                  <c:v>88.2</c:v>
                </c:pt>
                <c:pt idx="33">
                  <c:v>87.5</c:v>
                </c:pt>
                <c:pt idx="34">
                  <c:v>87.5</c:v>
                </c:pt>
                <c:pt idx="35">
                  <c:v>88.3</c:v>
                </c:pt>
                <c:pt idx="36">
                  <c:v>88.7</c:v>
                </c:pt>
                <c:pt idx="37">
                  <c:v>87.4</c:v>
                </c:pt>
                <c:pt idx="38">
                  <c:v>88.2</c:v>
                </c:pt>
                <c:pt idx="39">
                  <c:v>88.3</c:v>
                </c:pt>
                <c:pt idx="40">
                  <c:v>91.3</c:v>
                </c:pt>
                <c:pt idx="41">
                  <c:v>89.5</c:v>
                </c:pt>
                <c:pt idx="42">
                  <c:v>88.9</c:v>
                </c:pt>
                <c:pt idx="43">
                  <c:v>89.1</c:v>
                </c:pt>
                <c:pt idx="44">
                  <c:v>88.3</c:v>
                </c:pt>
                <c:pt idx="45">
                  <c:v>87.6</c:v>
                </c:pt>
                <c:pt idx="46">
                  <c:v>88.6</c:v>
                </c:pt>
                <c:pt idx="47">
                  <c:v>90.5</c:v>
                </c:pt>
                <c:pt idx="48">
                  <c:v>90.8</c:v>
                </c:pt>
                <c:pt idx="49">
                  <c:v>91.4</c:v>
                </c:pt>
                <c:pt idx="50">
                  <c:v>90.7</c:v>
                </c:pt>
                <c:pt idx="51">
                  <c:v>91.4</c:v>
                </c:pt>
                <c:pt idx="52">
                  <c:v>92.2</c:v>
                </c:pt>
                <c:pt idx="53">
                  <c:v>90.6</c:v>
                </c:pt>
                <c:pt idx="54">
                  <c:v>91.6</c:v>
                </c:pt>
                <c:pt idx="55">
                  <c:v>91.4</c:v>
                </c:pt>
                <c:pt idx="56">
                  <c:v>90.4</c:v>
                </c:pt>
                <c:pt idx="57">
                  <c:v>90.7</c:v>
                </c:pt>
                <c:pt idx="58">
                  <c:v>92.1</c:v>
                </c:pt>
                <c:pt idx="59">
                  <c:v>93.3</c:v>
                </c:pt>
                <c:pt idx="60">
                  <c:v>92.7</c:v>
                </c:pt>
                <c:pt idx="61">
                  <c:v>93.9</c:v>
                </c:pt>
                <c:pt idx="62">
                  <c:v>94.9</c:v>
                </c:pt>
                <c:pt idx="63">
                  <c:v>96</c:v>
                </c:pt>
                <c:pt idx="64">
                  <c:v>96.3</c:v>
                </c:pt>
                <c:pt idx="65">
                  <c:v>97</c:v>
                </c:pt>
                <c:pt idx="66">
                  <c:v>96.5</c:v>
                </c:pt>
                <c:pt idx="67">
                  <c:v>97.9</c:v>
                </c:pt>
                <c:pt idx="68">
                  <c:v>97.1</c:v>
                </c:pt>
                <c:pt idx="69">
                  <c:v>99.5</c:v>
                </c:pt>
                <c:pt idx="70">
                  <c:v>98.5</c:v>
                </c:pt>
                <c:pt idx="71">
                  <c:v>98.9</c:v>
                </c:pt>
                <c:pt idx="72">
                  <c:v>100.6</c:v>
                </c:pt>
                <c:pt idx="73">
                  <c:v>100.2</c:v>
                </c:pt>
                <c:pt idx="74">
                  <c:v>100.5</c:v>
                </c:pt>
                <c:pt idx="75">
                  <c:v>100.4</c:v>
                </c:pt>
                <c:pt idx="76">
                  <c:v>101.1</c:v>
                </c:pt>
                <c:pt idx="77">
                  <c:v>102.9</c:v>
                </c:pt>
                <c:pt idx="78">
                  <c:v>103.2</c:v>
                </c:pt>
                <c:pt idx="79">
                  <c:v>101.9</c:v>
                </c:pt>
                <c:pt idx="80">
                  <c:v>103.4</c:v>
                </c:pt>
                <c:pt idx="81">
                  <c:v>100.2</c:v>
                </c:pt>
                <c:pt idx="82">
                  <c:v>94.4</c:v>
                </c:pt>
                <c:pt idx="83">
                  <c:v>83.8</c:v>
                </c:pt>
                <c:pt idx="84">
                  <c:v>85.6</c:v>
                </c:pt>
                <c:pt idx="85">
                  <c:v>87.6</c:v>
                </c:pt>
                <c:pt idx="86">
                  <c:v>88</c:v>
                </c:pt>
                <c:pt idx="87">
                  <c:v>89</c:v>
                </c:pt>
                <c:pt idx="88">
                  <c:v>90.4</c:v>
                </c:pt>
                <c:pt idx="89">
                  <c:v>91.6</c:v>
                </c:pt>
                <c:pt idx="90">
                  <c:v>92.6</c:v>
                </c:pt>
                <c:pt idx="91">
                  <c:v>94</c:v>
                </c:pt>
                <c:pt idx="92">
                  <c:v>95.6</c:v>
                </c:pt>
                <c:pt idx="93">
                  <c:v>97.3</c:v>
                </c:pt>
                <c:pt idx="94">
                  <c:v>98.9</c:v>
                </c:pt>
                <c:pt idx="95">
                  <c:v>99.1</c:v>
                </c:pt>
                <c:pt idx="96">
                  <c:v>100.7</c:v>
                </c:pt>
                <c:pt idx="97">
                  <c:v>100.5</c:v>
                </c:pt>
                <c:pt idx="98">
                  <c:v>103</c:v>
                </c:pt>
                <c:pt idx="99">
                  <c:v>103.2</c:v>
                </c:pt>
                <c:pt idx="100">
                  <c:v>103</c:v>
                </c:pt>
                <c:pt idx="101">
                  <c:v>102.3</c:v>
                </c:pt>
                <c:pt idx="102">
                  <c:v>101.8</c:v>
                </c:pt>
                <c:pt idx="103">
                  <c:v>101.4</c:v>
                </c:pt>
                <c:pt idx="104">
                  <c:v>101.6</c:v>
                </c:pt>
                <c:pt idx="105">
                  <c:v>101.3</c:v>
                </c:pt>
                <c:pt idx="106">
                  <c:v>102.2</c:v>
                </c:pt>
                <c:pt idx="107">
                  <c:v>102.7</c:v>
                </c:pt>
                <c:pt idx="108">
                  <c:v>102.8</c:v>
                </c:pt>
                <c:pt idx="109">
                  <c:v>104.2</c:v>
                </c:pt>
                <c:pt idx="110">
                  <c:v>104.8</c:v>
                </c:pt>
                <c:pt idx="111">
                  <c:v>102.1</c:v>
                </c:pt>
                <c:pt idx="112">
                  <c:v>105.2</c:v>
                </c:pt>
                <c:pt idx="113">
                  <c:v>102.7</c:v>
                </c:pt>
                <c:pt idx="114">
                  <c:v>103.1</c:v>
                </c:pt>
                <c:pt idx="115">
                  <c:v>102.1</c:v>
                </c:pt>
                <c:pt idx="116">
                  <c:v>100.2</c:v>
                </c:pt>
                <c:pt idx="117">
                  <c:v>99.2</c:v>
                </c:pt>
                <c:pt idx="118">
                  <c:v>99.9</c:v>
                </c:pt>
                <c:pt idx="119">
                  <c:v>102.5</c:v>
                </c:pt>
                <c:pt idx="120">
                  <c:v>98</c:v>
                </c:pt>
                <c:pt idx="121">
                  <c:v>99</c:v>
                </c:pt>
                <c:pt idx="122">
                  <c:v>98.3</c:v>
                </c:pt>
                <c:pt idx="123">
                  <c:v>98.5</c:v>
                </c:pt>
                <c:pt idx="124">
                  <c:v>98.9</c:v>
                </c:pt>
                <c:pt idx="125">
                  <c:v>99</c:v>
                </c:pt>
                <c:pt idx="126">
                  <c:v>100.5</c:v>
                </c:pt>
                <c:pt idx="127">
                  <c:v>102.5</c:v>
                </c:pt>
                <c:pt idx="128">
                  <c:v>100.6</c:v>
                </c:pt>
                <c:pt idx="129">
                  <c:v>102.1</c:v>
                </c:pt>
                <c:pt idx="130">
                  <c:v>100.6</c:v>
                </c:pt>
                <c:pt idx="131">
                  <c:v>101.3</c:v>
                </c:pt>
                <c:pt idx="132">
                  <c:v>102.1</c:v>
                </c:pt>
                <c:pt idx="133">
                  <c:v>99.7</c:v>
                </c:pt>
                <c:pt idx="134">
                  <c:v>101.2</c:v>
                </c:pt>
                <c:pt idx="135">
                  <c:v>103</c:v>
                </c:pt>
                <c:pt idx="136">
                  <c:v>102.5</c:v>
                </c:pt>
                <c:pt idx="137">
                  <c:v>103.2</c:v>
                </c:pt>
                <c:pt idx="138">
                  <c:v>102.4</c:v>
                </c:pt>
                <c:pt idx="139">
                  <c:v>102.9</c:v>
                </c:pt>
                <c:pt idx="140">
                  <c:v>103.5</c:v>
                </c:pt>
                <c:pt idx="141">
                  <c:v>102.5</c:v>
                </c:pt>
                <c:pt idx="142">
                  <c:v>103</c:v>
                </c:pt>
                <c:pt idx="143">
                  <c:v>99</c:v>
                </c:pt>
                <c:pt idx="144">
                  <c:v>100.6</c:v>
                </c:pt>
                <c:pt idx="145">
                  <c:v>101.2</c:v>
                </c:pt>
                <c:pt idx="146">
                  <c:v>101</c:v>
                </c:pt>
                <c:pt idx="147">
                  <c:v>100.2</c:v>
                </c:pt>
                <c:pt idx="148">
                  <c:v>98.8</c:v>
                </c:pt>
                <c:pt idx="149">
                  <c:v>96.1</c:v>
                </c:pt>
                <c:pt idx="150">
                  <c:v>98.3</c:v>
                </c:pt>
                <c:pt idx="151">
                  <c:v>99.2</c:v>
                </c:pt>
                <c:pt idx="152">
                  <c:v>99.4</c:v>
                </c:pt>
                <c:pt idx="153">
                  <c:v>99.7</c:v>
                </c:pt>
                <c:pt idx="154">
                  <c:v>98.6</c:v>
                </c:pt>
                <c:pt idx="155">
                  <c:v>95.4</c:v>
                </c:pt>
                <c:pt idx="156">
                  <c:v>96</c:v>
                </c:pt>
                <c:pt idx="157">
                  <c:v>95.4</c:v>
                </c:pt>
                <c:pt idx="158">
                  <c:v>95</c:v>
                </c:pt>
                <c:pt idx="159">
                  <c:v>93</c:v>
                </c:pt>
                <c:pt idx="160">
                  <c:v>92.2</c:v>
                </c:pt>
                <c:pt idx="161">
                  <c:v>91.3</c:v>
                </c:pt>
                <c:pt idx="162">
                  <c:v>89.5</c:v>
                </c:pt>
                <c:pt idx="163">
                  <c:v>90.3</c:v>
                </c:pt>
                <c:pt idx="164">
                  <c:v>88.2</c:v>
                </c:pt>
                <c:pt idx="165">
                  <c:v>88.1</c:v>
                </c:pt>
                <c:pt idx="166">
                  <c:v>86.4</c:v>
                </c:pt>
                <c:pt idx="167">
                  <c:v>84.8</c:v>
                </c:pt>
                <c:pt idx="168">
                  <c:v>86.1</c:v>
                </c:pt>
                <c:pt idx="169">
                  <c:v>84.8</c:v>
                </c:pt>
                <c:pt idx="170">
                  <c:v>85.6</c:v>
                </c:pt>
                <c:pt idx="171">
                  <c:v>85.4</c:v>
                </c:pt>
                <c:pt idx="172">
                  <c:v>85.8</c:v>
                </c:pt>
                <c:pt idx="173">
                  <c:v>84.8</c:v>
                </c:pt>
                <c:pt idx="174">
                  <c:v>85.5</c:v>
                </c:pt>
                <c:pt idx="175">
                  <c:v>83.5</c:v>
                </c:pt>
                <c:pt idx="176">
                  <c:v>84.4</c:v>
                </c:pt>
                <c:pt idx="177">
                  <c:v>83.4</c:v>
                </c:pt>
                <c:pt idx="178">
                  <c:v>84</c:v>
                </c:pt>
                <c:pt idx="179">
                  <c:v>85.5</c:v>
                </c:pt>
                <c:pt idx="180">
                  <c:v>86.4</c:v>
                </c:pt>
                <c:pt idx="181">
                  <c:v>87.4</c:v>
                </c:pt>
                <c:pt idx="182">
                  <c:v>85.6</c:v>
                </c:pt>
                <c:pt idx="183">
                  <c:v>85.9</c:v>
                </c:pt>
                <c:pt idx="184">
                  <c:v>86.2</c:v>
                </c:pt>
                <c:pt idx="185">
                  <c:v>87</c:v>
                </c:pt>
                <c:pt idx="186">
                  <c:v>87.3</c:v>
                </c:pt>
                <c:pt idx="187">
                  <c:v>87</c:v>
                </c:pt>
                <c:pt idx="188">
                  <c:v>87.4</c:v>
                </c:pt>
                <c:pt idx="189">
                  <c:v>88.1</c:v>
                </c:pt>
                <c:pt idx="190">
                  <c:v>88.4</c:v>
                </c:pt>
                <c:pt idx="191">
                  <c:v>91.3</c:v>
                </c:pt>
                <c:pt idx="192">
                  <c:v>88.9</c:v>
                </c:pt>
                <c:pt idx="193">
                  <c:v>88.5</c:v>
                </c:pt>
                <c:pt idx="194">
                  <c:v>89.7</c:v>
                </c:pt>
                <c:pt idx="195">
                  <c:v>90.1</c:v>
                </c:pt>
                <c:pt idx="196">
                  <c:v>80.2</c:v>
                </c:pt>
                <c:pt idx="197">
                  <c:v>90.3</c:v>
                </c:pt>
                <c:pt idx="198">
                  <c:v>90.1</c:v>
                </c:pt>
                <c:pt idx="199">
                  <c:v>88.9</c:v>
                </c:pt>
                <c:pt idx="200">
                  <c:v>86.5</c:v>
                </c:pt>
                <c:pt idx="201">
                  <c:v>87.5</c:v>
                </c:pt>
                <c:pt idx="202">
                  <c:v>87.5</c:v>
                </c:pt>
                <c:pt idx="203">
                  <c:v>87.8</c:v>
                </c:pt>
                <c:pt idx="204">
                  <c:v>86.8</c:v>
                </c:pt>
                <c:pt idx="205">
                  <c:v>87.3</c:v>
                </c:pt>
                <c:pt idx="206">
                  <c:v>87.1</c:v>
                </c:pt>
                <c:pt idx="207">
                  <c:v>87.5</c:v>
                </c:pt>
                <c:pt idx="208">
                  <c:v>87.4</c:v>
                </c:pt>
                <c:pt idx="209">
                  <c:v>86.6</c:v>
                </c:pt>
                <c:pt idx="210">
                  <c:v>86</c:v>
                </c:pt>
                <c:pt idx="211">
                  <c:v>87</c:v>
                </c:pt>
                <c:pt idx="212">
                  <c:v>86.9</c:v>
                </c:pt>
                <c:pt idx="213">
                  <c:v>88.7</c:v>
                </c:pt>
                <c:pt idx="214">
                  <c:v>86.9</c:v>
                </c:pt>
                <c:pt idx="215">
                  <c:v>85.8</c:v>
                </c:pt>
                <c:pt idx="216">
                  <c:v>86.4</c:v>
                </c:pt>
                <c:pt idx="217">
                  <c:v>87.4</c:v>
                </c:pt>
                <c:pt idx="218">
                  <c:v>80.7</c:v>
                </c:pt>
                <c:pt idx="219">
                  <c:v>64.900000000000006</c:v>
                </c:pt>
                <c:pt idx="220">
                  <c:v>70.099999999999994</c:v>
                </c:pt>
                <c:pt idx="221">
                  <c:v>76.8</c:v>
                </c:pt>
                <c:pt idx="222">
                  <c:v>83.9</c:v>
                </c:pt>
                <c:pt idx="223">
                  <c:v>86.3</c:v>
                </c:pt>
                <c:pt idx="224">
                  <c:v>88.7</c:v>
                </c:pt>
                <c:pt idx="225">
                  <c:v>89.7</c:v>
                </c:pt>
                <c:pt idx="226">
                  <c:v>90.2</c:v>
                </c:pt>
                <c:pt idx="227">
                  <c:v>90.3</c:v>
                </c:pt>
                <c:pt idx="228">
                  <c:v>90.5</c:v>
                </c:pt>
                <c:pt idx="229">
                  <c:v>89.6</c:v>
                </c:pt>
                <c:pt idx="230">
                  <c:v>87.5</c:v>
                </c:pt>
                <c:pt idx="231">
                  <c:v>86.1</c:v>
                </c:pt>
                <c:pt idx="232">
                  <c:v>87.1</c:v>
                </c:pt>
                <c:pt idx="233">
                  <c:v>86.7</c:v>
                </c:pt>
                <c:pt idx="234">
                  <c:v>85.3</c:v>
                </c:pt>
                <c:pt idx="235">
                  <c:v>85.1</c:v>
                </c:pt>
                <c:pt idx="236">
                  <c:v>84.6</c:v>
                </c:pt>
                <c:pt idx="237">
                  <c:v>84.2</c:v>
                </c:pt>
                <c:pt idx="238">
                  <c:v>84.2</c:v>
                </c:pt>
                <c:pt idx="239">
                  <c:v>86.6</c:v>
                </c:pt>
              </c:numCache>
            </c:numRef>
          </c:val>
          <c:smooth val="0"/>
          <c:extLst>
            <c:ext xmlns:c16="http://schemas.microsoft.com/office/drawing/2014/chart" uri="{C3380CC4-5D6E-409C-BE32-E72D297353CC}">
              <c16:uniqueId val="{00000002-E758-4D4A-B629-68B2CCF122AE}"/>
            </c:ext>
          </c:extLst>
        </c:ser>
        <c:dLbls>
          <c:showLegendKey val="0"/>
          <c:showVal val="0"/>
          <c:showCatName val="0"/>
          <c:showSerName val="0"/>
          <c:showPercent val="0"/>
          <c:showBubbleSize val="0"/>
        </c:dLbls>
        <c:marker val="1"/>
        <c:smooth val="0"/>
        <c:axId val="122457088"/>
        <c:axId val="122458752"/>
      </c:lineChart>
      <c:dateAx>
        <c:axId val="122457088"/>
        <c:scaling>
          <c:orientation val="minMax"/>
          <c:min val="43435"/>
        </c:scaling>
        <c:delete val="0"/>
        <c:axPos val="b"/>
        <c:numFmt formatCode="[$-416]mmm\-yy;@"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crossAx val="122458752"/>
        <c:crosses val="autoZero"/>
        <c:auto val="1"/>
        <c:lblOffset val="100"/>
        <c:baseTimeUnit val="months"/>
        <c:majorUnit val="6"/>
        <c:majorTimeUnit val="months"/>
      </c:dateAx>
      <c:valAx>
        <c:axId val="122458752"/>
        <c:scaling>
          <c:orientation val="minMax"/>
          <c:max val="100"/>
          <c:min val="50"/>
        </c:scaling>
        <c:delete val="0"/>
        <c:axPos val="l"/>
        <c:majorGridlines>
          <c:spPr>
            <a:ln w="9525" cap="flat" cmpd="sng" algn="ctr">
              <a:solidFill>
                <a:schemeClr val="lt1">
                  <a:lumMod val="95000"/>
                  <a:alpha val="1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pt-BR"/>
          </a:p>
        </c:txPr>
        <c:crossAx val="1224570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pt-BR" sz="1200"/>
              <a:t>Industrial Production:</a:t>
            </a:r>
            <a:r>
              <a:rPr lang="pt-BR" sz="1200" baseline="0"/>
              <a:t> </a:t>
            </a:r>
            <a:r>
              <a:rPr lang="pt-BR" sz="1200"/>
              <a:t>Additive Decomposition</a:t>
            </a:r>
            <a:br>
              <a:rPr lang="pt-BR" sz="1200"/>
            </a:br>
            <a:r>
              <a:rPr lang="pt-BR" sz="1000"/>
              <a:t>% of the observed</a:t>
            </a:r>
            <a:r>
              <a:rPr lang="pt-BR" sz="1000" baseline="0"/>
              <a:t> </a:t>
            </a:r>
            <a:r>
              <a:rPr lang="pt-BR" sz="1000"/>
              <a:t>series</a:t>
            </a:r>
            <a:endParaRPr lang="pt-BR" sz="1050"/>
          </a:p>
        </c:rich>
      </c:tx>
      <c:layout>
        <c:manualLayout>
          <c:xMode val="edge"/>
          <c:yMode val="edge"/>
          <c:x val="1.5139597647597036E-2"/>
          <c:y val="2.929934199522367E-2"/>
        </c:manualLayout>
      </c:layout>
      <c:overlay val="0"/>
      <c:spPr>
        <a:noFill/>
        <a:ln>
          <a:noFill/>
        </a:ln>
        <a:effectLst/>
      </c:spPr>
      <c:txPr>
        <a:bodyPr rot="0" spcFirstLastPara="1" vertOverflow="ellipsis" vert="horz" wrap="square" anchor="ctr" anchorCtr="1"/>
        <a:lstStyle/>
        <a:p>
          <a:pPr algn="l">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lotArea>
      <c:layout>
        <c:manualLayout>
          <c:layoutTarget val="inner"/>
          <c:xMode val="edge"/>
          <c:yMode val="edge"/>
          <c:x val="8.588052820873178E-2"/>
          <c:y val="0.34987951510742515"/>
          <c:w val="0.87608329174686028"/>
          <c:h val="0.45485690424382896"/>
        </c:manualLayout>
      </c:layout>
      <c:barChart>
        <c:barDir val="col"/>
        <c:grouping val="stacked"/>
        <c:varyColors val="0"/>
        <c:ser>
          <c:idx val="1"/>
          <c:order val="0"/>
          <c:tx>
            <c:v>Irregular</c:v>
          </c:tx>
          <c:spPr>
            <a:solidFill>
              <a:schemeClr val="accent6"/>
            </a:solidFill>
            <a:ln>
              <a:noFill/>
            </a:ln>
            <a:effectLst>
              <a:outerShdw blurRad="57150" dist="19050" dir="5400000" algn="ctr" rotWithShape="0">
                <a:srgbClr val="000000">
                  <a:alpha val="63000"/>
                </a:srgbClr>
              </a:outerShdw>
            </a:effectLst>
          </c:spPr>
          <c:invertIfNegative val="0"/>
          <c:cat>
            <c:numRef>
              <c:f>Spans!$A$8:$A$247</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Spans!$J$8:$J$247</c:f>
              <c:numCache>
                <c:formatCode>0%</c:formatCode>
                <c:ptCount val="240"/>
                <c:pt idx="0">
                  <c:v>-2.7624309392265192E-2</c:v>
                </c:pt>
                <c:pt idx="1">
                  <c:v>5.7388809182209472E-3</c:v>
                </c:pt>
                <c:pt idx="2">
                  <c:v>2.5839793281653748E-3</c:v>
                </c:pt>
                <c:pt idx="3">
                  <c:v>0</c:v>
                </c:pt>
                <c:pt idx="4">
                  <c:v>-4.9751243781094526E-3</c:v>
                </c:pt>
                <c:pt idx="5">
                  <c:v>1.2903225806451613E-3</c:v>
                </c:pt>
                <c:pt idx="6">
                  <c:v>4.8019207683073235E-3</c:v>
                </c:pt>
                <c:pt idx="7">
                  <c:v>-1.076555023923445E-2</c:v>
                </c:pt>
                <c:pt idx="8">
                  <c:v>0</c:v>
                </c:pt>
                <c:pt idx="9">
                  <c:v>4.4843049327354259E-3</c:v>
                </c:pt>
                <c:pt idx="10">
                  <c:v>4.7675804529201428E-3</c:v>
                </c:pt>
                <c:pt idx="11">
                  <c:v>-5.3619302949061672E-3</c:v>
                </c:pt>
                <c:pt idx="12">
                  <c:v>-1.3513513513513514E-3</c:v>
                </c:pt>
                <c:pt idx="13">
                  <c:v>0</c:v>
                </c:pt>
                <c:pt idx="14">
                  <c:v>6.4599483204134363E-3</c:v>
                </c:pt>
                <c:pt idx="15">
                  <c:v>7.8431372549019607E-3</c:v>
                </c:pt>
                <c:pt idx="16">
                  <c:v>-7.5282308657465494E-3</c:v>
                </c:pt>
                <c:pt idx="17">
                  <c:v>-2.6212319790301446E-3</c:v>
                </c:pt>
                <c:pt idx="18">
                  <c:v>-1.4760147601476014E-2</c:v>
                </c:pt>
                <c:pt idx="19">
                  <c:v>-8.5784313725490204E-3</c:v>
                </c:pt>
                <c:pt idx="20">
                  <c:v>1.4002333722287047E-2</c:v>
                </c:pt>
                <c:pt idx="21">
                  <c:v>6.6666666666666662E-3</c:v>
                </c:pt>
                <c:pt idx="22">
                  <c:v>9.4562647754137131E-3</c:v>
                </c:pt>
                <c:pt idx="23">
                  <c:v>-1.668806161745828E-2</c:v>
                </c:pt>
                <c:pt idx="24">
                  <c:v>-6.510416666666667E-3</c:v>
                </c:pt>
                <c:pt idx="25">
                  <c:v>4.0540540540540543E-3</c:v>
                </c:pt>
                <c:pt idx="26">
                  <c:v>1.1507479861910242E-3</c:v>
                </c:pt>
                <c:pt idx="27">
                  <c:v>0</c:v>
                </c:pt>
                <c:pt idx="28">
                  <c:v>1.1587485515643107E-3</c:v>
                </c:pt>
                <c:pt idx="29">
                  <c:v>-3.4843205574912892E-3</c:v>
                </c:pt>
                <c:pt idx="30">
                  <c:v>-2.219755826859046E-3</c:v>
                </c:pt>
                <c:pt idx="31">
                  <c:v>3.2573289902280132E-3</c:v>
                </c:pt>
                <c:pt idx="32">
                  <c:v>5.4288816503800224E-3</c:v>
                </c:pt>
                <c:pt idx="33">
                  <c:v>-3.2085561497326204E-3</c:v>
                </c:pt>
                <c:pt idx="34">
                  <c:v>-5.4466230936819175E-3</c:v>
                </c:pt>
                <c:pt idx="35">
                  <c:v>3.5419126328217233E-3</c:v>
                </c:pt>
                <c:pt idx="36">
                  <c:v>8.6419753086419745E-3</c:v>
                </c:pt>
                <c:pt idx="37">
                  <c:v>-9.1623036649214652E-3</c:v>
                </c:pt>
                <c:pt idx="38">
                  <c:v>-1.1363636363636365E-3</c:v>
                </c:pt>
                <c:pt idx="39">
                  <c:v>-2.2988505747126436E-3</c:v>
                </c:pt>
                <c:pt idx="40">
                  <c:v>2.8540065861690452E-2</c:v>
                </c:pt>
                <c:pt idx="41">
                  <c:v>6.5645514223194746E-3</c:v>
                </c:pt>
                <c:pt idx="42">
                  <c:v>0</c:v>
                </c:pt>
                <c:pt idx="43">
                  <c:v>3.1380753138075313E-3</c:v>
                </c:pt>
                <c:pt idx="44">
                  <c:v>-5.434782608695652E-3</c:v>
                </c:pt>
                <c:pt idx="45">
                  <c:v>-1.494130202774813E-2</c:v>
                </c:pt>
                <c:pt idx="46">
                  <c:v>-7.5757575757575751E-3</c:v>
                </c:pt>
                <c:pt idx="47">
                  <c:v>6.9284064665127024E-3</c:v>
                </c:pt>
                <c:pt idx="48">
                  <c:v>3.5842293906810031E-3</c:v>
                </c:pt>
                <c:pt idx="49">
                  <c:v>4.9875311720698253E-3</c:v>
                </c:pt>
                <c:pt idx="50">
                  <c:v>-6.4935064935064931E-3</c:v>
                </c:pt>
                <c:pt idx="51">
                  <c:v>0</c:v>
                </c:pt>
                <c:pt idx="52">
                  <c:v>8.385744234800839E-3</c:v>
                </c:pt>
                <c:pt idx="53">
                  <c:v>-7.6838638858397366E-3</c:v>
                </c:pt>
                <c:pt idx="54">
                  <c:v>4.2643923240938174E-3</c:v>
                </c:pt>
                <c:pt idx="55">
                  <c:v>3.0425963488843813E-3</c:v>
                </c:pt>
                <c:pt idx="56">
                  <c:v>-8.5836909871244635E-3</c:v>
                </c:pt>
                <c:pt idx="57">
                  <c:v>-7.1794871794871786E-3</c:v>
                </c:pt>
                <c:pt idx="58">
                  <c:v>2.0855057351407717E-3</c:v>
                </c:pt>
                <c:pt idx="59">
                  <c:v>9.1954022988505746E-3</c:v>
                </c:pt>
                <c:pt idx="60">
                  <c:v>-6.8965517241379309E-3</c:v>
                </c:pt>
                <c:pt idx="61">
                  <c:v>-2.4213075060532689E-3</c:v>
                </c:pt>
                <c:pt idx="62">
                  <c:v>0</c:v>
                </c:pt>
                <c:pt idx="63">
                  <c:v>4.4150110375275947E-3</c:v>
                </c:pt>
                <c:pt idx="64">
                  <c:v>1.001001001001001E-3</c:v>
                </c:pt>
                <c:pt idx="65">
                  <c:v>3.0959752321981422E-3</c:v>
                </c:pt>
                <c:pt idx="66">
                  <c:v>-6.0120240480961923E-3</c:v>
                </c:pt>
                <c:pt idx="67">
                  <c:v>3.8131553860819827E-3</c:v>
                </c:pt>
                <c:pt idx="68">
                  <c:v>-8.1300813008130073E-3</c:v>
                </c:pt>
                <c:pt idx="69">
                  <c:v>9.2764378478664197E-3</c:v>
                </c:pt>
                <c:pt idx="70">
                  <c:v>-3.90625E-3</c:v>
                </c:pt>
                <c:pt idx="71">
                  <c:v>-5.399568034557236E-3</c:v>
                </c:pt>
                <c:pt idx="72">
                  <c:v>9.4936708860759497E-3</c:v>
                </c:pt>
                <c:pt idx="73">
                  <c:v>1.0976948408342481E-3</c:v>
                </c:pt>
                <c:pt idx="74">
                  <c:v>-1.0235414534288639E-3</c:v>
                </c:pt>
                <c:pt idx="75">
                  <c:v>-7.0564516129032247E-3</c:v>
                </c:pt>
                <c:pt idx="76">
                  <c:v>-5.8536585365853658E-3</c:v>
                </c:pt>
                <c:pt idx="77">
                  <c:v>7.7444336882865443E-3</c:v>
                </c:pt>
                <c:pt idx="78">
                  <c:v>6.4516129032258064E-3</c:v>
                </c:pt>
                <c:pt idx="79">
                  <c:v>-5.6127221702525721E-3</c:v>
                </c:pt>
                <c:pt idx="80">
                  <c:v>1.0251630941286114E-2</c:v>
                </c:pt>
                <c:pt idx="81">
                  <c:v>-1.5682656826568265E-2</c:v>
                </c:pt>
                <c:pt idx="82">
                  <c:v>-1.0395010395010396E-3</c:v>
                </c:pt>
                <c:pt idx="83">
                  <c:v>-0.12642225031605564</c:v>
                </c:pt>
                <c:pt idx="84">
                  <c:v>-9.275730622617534E-2</c:v>
                </c:pt>
                <c:pt idx="85">
                  <c:v>-6.30749014454665E-2</c:v>
                </c:pt>
                <c:pt idx="86">
                  <c:v>-4.4018058690744925E-2</c:v>
                </c:pt>
                <c:pt idx="87">
                  <c:v>-3.2863849765258211E-2</c:v>
                </c:pt>
                <c:pt idx="88">
                  <c:v>-1.8619934282584884E-2</c:v>
                </c:pt>
                <c:pt idx="89">
                  <c:v>-1.1930585683297181E-2</c:v>
                </c:pt>
                <c:pt idx="90">
                  <c:v>-1.0235414534288638E-2</c:v>
                </c:pt>
                <c:pt idx="91">
                  <c:v>-8.0321285140562259E-3</c:v>
                </c:pt>
                <c:pt idx="92">
                  <c:v>-5.0301810865191147E-3</c:v>
                </c:pt>
                <c:pt idx="93">
                  <c:v>0</c:v>
                </c:pt>
                <c:pt idx="94">
                  <c:v>3.9447731755424065E-3</c:v>
                </c:pt>
                <c:pt idx="95">
                  <c:v>-6.3761955366631248E-3</c:v>
                </c:pt>
                <c:pt idx="96">
                  <c:v>0</c:v>
                </c:pt>
                <c:pt idx="97">
                  <c:v>-1.2359550561797755E-2</c:v>
                </c:pt>
                <c:pt idx="98">
                  <c:v>6.6603235014272124E-3</c:v>
                </c:pt>
                <c:pt idx="99">
                  <c:v>5.0352467270896274E-3</c:v>
                </c:pt>
                <c:pt idx="100">
                  <c:v>2.8763183125599234E-3</c:v>
                </c:pt>
                <c:pt idx="101">
                  <c:v>-9.7560975609756108E-4</c:v>
                </c:pt>
                <c:pt idx="102">
                  <c:v>-1.8709073900841909E-3</c:v>
                </c:pt>
                <c:pt idx="103">
                  <c:v>-2.7752081406105457E-3</c:v>
                </c:pt>
                <c:pt idx="104">
                  <c:v>9.4517958412098301E-4</c:v>
                </c:pt>
                <c:pt idx="105">
                  <c:v>-3.7140204271123491E-3</c:v>
                </c:pt>
                <c:pt idx="106">
                  <c:v>9.3632958801498139E-4</c:v>
                </c:pt>
                <c:pt idx="107">
                  <c:v>0</c:v>
                </c:pt>
                <c:pt idx="108">
                  <c:v>-5.3648068669527897E-3</c:v>
                </c:pt>
                <c:pt idx="109">
                  <c:v>3.1446540880503142E-3</c:v>
                </c:pt>
                <c:pt idx="110">
                  <c:v>5.7471264367816082E-3</c:v>
                </c:pt>
                <c:pt idx="111">
                  <c:v>-2.2564102564102566E-2</c:v>
                </c:pt>
                <c:pt idx="112">
                  <c:v>1.1204481792717087E-2</c:v>
                </c:pt>
                <c:pt idx="113">
                  <c:v>-6.8093385214007783E-3</c:v>
                </c:pt>
                <c:pt idx="114">
                  <c:v>4.7125353440150806E-3</c:v>
                </c:pt>
                <c:pt idx="115">
                  <c:v>3.6101083032490976E-3</c:v>
                </c:pt>
                <c:pt idx="116">
                  <c:v>-5.7251908396946565E-3</c:v>
                </c:pt>
                <c:pt idx="117">
                  <c:v>-7.525870178739417E-3</c:v>
                </c:pt>
                <c:pt idx="118">
                  <c:v>5.7581573896353161E-3</c:v>
                </c:pt>
                <c:pt idx="119">
                  <c:v>3.657262277951933E-2</c:v>
                </c:pt>
                <c:pt idx="120">
                  <c:v>-7.8917700112739568E-3</c:v>
                </c:pt>
                <c:pt idx="121">
                  <c:v>5.5679287305122494E-3</c:v>
                </c:pt>
                <c:pt idx="122">
                  <c:v>-2.0060180541624875E-3</c:v>
                </c:pt>
                <c:pt idx="123">
                  <c:v>-1.0775862068965517E-3</c:v>
                </c:pt>
                <c:pt idx="124">
                  <c:v>-9.7560975609756108E-4</c:v>
                </c:pt>
                <c:pt idx="125">
                  <c:v>-5.0864699898270603E-3</c:v>
                </c:pt>
                <c:pt idx="126">
                  <c:v>4.7846889952153108E-3</c:v>
                </c:pt>
                <c:pt idx="127">
                  <c:v>1.7937219730941704E-2</c:v>
                </c:pt>
                <c:pt idx="128">
                  <c:v>-3.8684719535783366E-3</c:v>
                </c:pt>
                <c:pt idx="129">
                  <c:v>8.0500894454382833E-3</c:v>
                </c:pt>
                <c:pt idx="130">
                  <c:v>-7.6335877862595426E-3</c:v>
                </c:pt>
                <c:pt idx="131">
                  <c:v>-1.0845986984815619E-3</c:v>
                </c:pt>
                <c:pt idx="132">
                  <c:v>6.3492063492063492E-3</c:v>
                </c:pt>
                <c:pt idx="133">
                  <c:v>-2.3836549375709424E-2</c:v>
                </c:pt>
                <c:pt idx="134">
                  <c:v>-8.1883316274309111E-3</c:v>
                </c:pt>
                <c:pt idx="135">
                  <c:v>6.8762278978389E-3</c:v>
                </c:pt>
                <c:pt idx="136">
                  <c:v>-9.5238095238095238E-4</c:v>
                </c:pt>
                <c:pt idx="137">
                  <c:v>3.9331366764995086E-3</c:v>
                </c:pt>
                <c:pt idx="138">
                  <c:v>-5.5555555555555558E-3</c:v>
                </c:pt>
                <c:pt idx="139">
                  <c:v>-8.9285714285714294E-4</c:v>
                </c:pt>
                <c:pt idx="140">
                  <c:v>5.5917986952469714E-3</c:v>
                </c:pt>
                <c:pt idx="141">
                  <c:v>-2.6642984014209592E-3</c:v>
                </c:pt>
                <c:pt idx="142">
                  <c:v>5.6550424128180964E-3</c:v>
                </c:pt>
                <c:pt idx="143">
                  <c:v>-3.2186459489456164E-2</c:v>
                </c:pt>
                <c:pt idx="144">
                  <c:v>-9.7192224622030254E-3</c:v>
                </c:pt>
                <c:pt idx="145">
                  <c:v>3.2502708559046588E-3</c:v>
                </c:pt>
                <c:pt idx="146">
                  <c:v>6.1664953751284684E-3</c:v>
                </c:pt>
                <c:pt idx="147">
                  <c:v>3.1249999999999997E-3</c:v>
                </c:pt>
                <c:pt idx="148">
                  <c:v>-5.8997050147492625E-3</c:v>
                </c:pt>
                <c:pt idx="149">
                  <c:v>-3.1612223393045306E-2</c:v>
                </c:pt>
                <c:pt idx="150">
                  <c:v>-6.7049808429118767E-3</c:v>
                </c:pt>
                <c:pt idx="151">
                  <c:v>9.4073377234242712E-4</c:v>
                </c:pt>
                <c:pt idx="152">
                  <c:v>2.840909090909091E-3</c:v>
                </c:pt>
                <c:pt idx="153">
                  <c:v>7.319304666056725E-3</c:v>
                </c:pt>
                <c:pt idx="154">
                  <c:v>2.0040080160320644E-3</c:v>
                </c:pt>
                <c:pt idx="155">
                  <c:v>-2.5085518814139111E-2</c:v>
                </c:pt>
                <c:pt idx="156">
                  <c:v>-5.6753688989784343E-3</c:v>
                </c:pt>
                <c:pt idx="157">
                  <c:v>-1.1947431302270011E-3</c:v>
                </c:pt>
                <c:pt idx="158">
                  <c:v>7.423117709437964E-3</c:v>
                </c:pt>
                <c:pt idx="159">
                  <c:v>-3.3783783783783786E-3</c:v>
                </c:pt>
                <c:pt idx="160">
                  <c:v>0</c:v>
                </c:pt>
                <c:pt idx="161">
                  <c:v>0</c:v>
                </c:pt>
                <c:pt idx="162">
                  <c:v>-8.3769633507853412E-3</c:v>
                </c:pt>
                <c:pt idx="163">
                  <c:v>9.2213114754098376E-3</c:v>
                </c:pt>
                <c:pt idx="164">
                  <c:v>-2.1208907741251328E-3</c:v>
                </c:pt>
                <c:pt idx="165">
                  <c:v>6.1728395061728392E-3</c:v>
                </c:pt>
                <c:pt idx="166">
                  <c:v>-2.2831050228310505E-3</c:v>
                </c:pt>
                <c:pt idx="167">
                  <c:v>-1.4248704663212436E-2</c:v>
                </c:pt>
                <c:pt idx="168">
                  <c:v>7.8636959370904317E-3</c:v>
                </c:pt>
                <c:pt idx="169">
                  <c:v>-6.5963060686015833E-3</c:v>
                </c:pt>
                <c:pt idx="170">
                  <c:v>2.3894862604540022E-3</c:v>
                </c:pt>
                <c:pt idx="171">
                  <c:v>0</c:v>
                </c:pt>
                <c:pt idx="172">
                  <c:v>5.7937427578215531E-3</c:v>
                </c:pt>
                <c:pt idx="173">
                  <c:v>-3.4207525655644238E-3</c:v>
                </c:pt>
                <c:pt idx="174">
                  <c:v>1.0044642857142858E-2</c:v>
                </c:pt>
                <c:pt idx="175">
                  <c:v>-8.6021505376344086E-3</c:v>
                </c:pt>
                <c:pt idx="176">
                  <c:v>3.30760749724366E-3</c:v>
                </c:pt>
                <c:pt idx="177">
                  <c:v>-8.869179600886918E-3</c:v>
                </c:pt>
                <c:pt idx="178">
                  <c:v>-6.9364161849710983E-3</c:v>
                </c:pt>
                <c:pt idx="179">
                  <c:v>5.1813471502590676E-3</c:v>
                </c:pt>
                <c:pt idx="180">
                  <c:v>1.0269576379974325E-2</c:v>
                </c:pt>
                <c:pt idx="181">
                  <c:v>1.8445322793148877E-2</c:v>
                </c:pt>
                <c:pt idx="182">
                  <c:v>-7.025761124121779E-3</c:v>
                </c:pt>
                <c:pt idx="183">
                  <c:v>-5.0441361916771761E-3</c:v>
                </c:pt>
                <c:pt idx="184">
                  <c:v>-2.219755826859046E-3</c:v>
                </c:pt>
                <c:pt idx="185">
                  <c:v>3.3936651583710404E-3</c:v>
                </c:pt>
                <c:pt idx="186">
                  <c:v>3.2573289902280132E-3</c:v>
                </c:pt>
                <c:pt idx="187">
                  <c:v>-3.1023784901758012E-3</c:v>
                </c:pt>
                <c:pt idx="188">
                  <c:v>-3.2258064516129032E-3</c:v>
                </c:pt>
                <c:pt idx="189">
                  <c:v>1.0515247108307047E-3</c:v>
                </c:pt>
                <c:pt idx="190">
                  <c:v>1.1037527593818987E-3</c:v>
                </c:pt>
                <c:pt idx="191">
                  <c:v>3.3333333333333333E-2</c:v>
                </c:pt>
                <c:pt idx="192">
                  <c:v>0</c:v>
                </c:pt>
                <c:pt idx="193">
                  <c:v>-9.0556274256144882E-3</c:v>
                </c:pt>
                <c:pt idx="194">
                  <c:v>1.1600928074245939E-3</c:v>
                </c:pt>
                <c:pt idx="195">
                  <c:v>2.3121387283236996E-3</c:v>
                </c:pt>
                <c:pt idx="196">
                  <c:v>-0.11611374407582939</c:v>
                </c:pt>
                <c:pt idx="197">
                  <c:v>4.3907793633369925E-3</c:v>
                </c:pt>
                <c:pt idx="198">
                  <c:v>4.1753653444676414E-3</c:v>
                </c:pt>
                <c:pt idx="199">
                  <c:v>-2.0366598778004076E-3</c:v>
                </c:pt>
                <c:pt idx="200">
                  <c:v>-2.2050716648291068E-2</c:v>
                </c:pt>
                <c:pt idx="201">
                  <c:v>-4.1753653444676414E-3</c:v>
                </c:pt>
                <c:pt idx="202">
                  <c:v>0</c:v>
                </c:pt>
                <c:pt idx="203">
                  <c:v>6.41025641025641E-3</c:v>
                </c:pt>
                <c:pt idx="204">
                  <c:v>-6.1957868649318458E-3</c:v>
                </c:pt>
                <c:pt idx="205">
                  <c:v>1.2642225031605564E-3</c:v>
                </c:pt>
                <c:pt idx="206">
                  <c:v>-1.2345679012345679E-3</c:v>
                </c:pt>
                <c:pt idx="207">
                  <c:v>4.8019207683073235E-3</c:v>
                </c:pt>
                <c:pt idx="208">
                  <c:v>4.3956043956043956E-3</c:v>
                </c:pt>
                <c:pt idx="209">
                  <c:v>-3.4965034965034965E-3</c:v>
                </c:pt>
                <c:pt idx="210">
                  <c:v>-8.5653104925053538E-3</c:v>
                </c:pt>
                <c:pt idx="211">
                  <c:v>3.1185031185031182E-3</c:v>
                </c:pt>
                <c:pt idx="212">
                  <c:v>3.2679738562091504E-3</c:v>
                </c:pt>
                <c:pt idx="213">
                  <c:v>2.2680412371134023E-2</c:v>
                </c:pt>
                <c:pt idx="214">
                  <c:v>4.5454545454545461E-3</c:v>
                </c:pt>
                <c:pt idx="215">
                  <c:v>-9.1027308192457718E-3</c:v>
                </c:pt>
                <c:pt idx="216">
                  <c:v>-3.7499999999999999E-3</c:v>
                </c:pt>
                <c:pt idx="217">
                  <c:v>5.0697084917617234E-3</c:v>
                </c:pt>
                <c:pt idx="218">
                  <c:v>-8.8575096277278567E-2</c:v>
                </c:pt>
                <c:pt idx="219">
                  <c:v>-0.38805970149253732</c:v>
                </c:pt>
                <c:pt idx="220">
                  <c:v>-0.2696629213483146</c:v>
                </c:pt>
                <c:pt idx="221">
                  <c:v>-0.17091836734693877</c:v>
                </c:pt>
                <c:pt idx="222">
                  <c:v>-7.8021978021978022E-2</c:v>
                </c:pt>
                <c:pt idx="223">
                  <c:v>-5.8572949946751864E-2</c:v>
                </c:pt>
                <c:pt idx="224">
                  <c:v>-3.7735849056603772E-2</c:v>
                </c:pt>
                <c:pt idx="225">
                  <c:v>-2.8776978417266185E-2</c:v>
                </c:pt>
                <c:pt idx="226">
                  <c:v>-2.2172949002217293E-2</c:v>
                </c:pt>
                <c:pt idx="227">
                  <c:v>-1.680672268907563E-2</c:v>
                </c:pt>
                <c:pt idx="228">
                  <c:v>-4.884004884004884E-3</c:v>
                </c:pt>
                <c:pt idx="229">
                  <c:v>-5.0568900126422255E-3</c:v>
                </c:pt>
                <c:pt idx="230">
                  <c:v>-1.8583042973286879E-2</c:v>
                </c:pt>
                <c:pt idx="231">
                  <c:v>-2.4600246002460024E-2</c:v>
                </c:pt>
                <c:pt idx="232">
                  <c:v>-1.1312217194570135E-3</c:v>
                </c:pt>
                <c:pt idx="233">
                  <c:v>3.4129692832764501E-3</c:v>
                </c:pt>
                <c:pt idx="234">
                  <c:v>-4.3383947939262474E-3</c:v>
                </c:pt>
                <c:pt idx="235">
                  <c:v>0</c:v>
                </c:pt>
                <c:pt idx="236">
                  <c:v>-1.092896174863388E-3</c:v>
                </c:pt>
                <c:pt idx="237">
                  <c:v>-4.459308807134894E-3</c:v>
                </c:pt>
                <c:pt idx="238">
                  <c:v>-5.8004640371229696E-3</c:v>
                </c:pt>
                <c:pt idx="239">
                  <c:v>1.893939393939394E-2</c:v>
                </c:pt>
              </c:numCache>
            </c:numRef>
          </c:val>
          <c:extLst>
            <c:ext xmlns:c16="http://schemas.microsoft.com/office/drawing/2014/chart" uri="{C3380CC4-5D6E-409C-BE32-E72D297353CC}">
              <c16:uniqueId val="{00000000-297E-44B6-80D1-A82EA0F5CE74}"/>
            </c:ext>
          </c:extLst>
        </c:ser>
        <c:ser>
          <c:idx val="2"/>
          <c:order val="1"/>
          <c:tx>
            <c:v>Seasonal Factor</c:v>
          </c:tx>
          <c:spPr>
            <a:solidFill>
              <a:schemeClr val="accent2"/>
            </a:solidFill>
            <a:ln>
              <a:noFill/>
            </a:ln>
            <a:effectLst>
              <a:outerShdw blurRad="57150" dist="19050" dir="5400000" algn="ctr" rotWithShape="0">
                <a:srgbClr val="000000">
                  <a:alpha val="63000"/>
                </a:srgbClr>
              </a:outerShdw>
            </a:effectLst>
          </c:spPr>
          <c:invertIfNegative val="0"/>
          <c:cat>
            <c:numRef>
              <c:f>Spans!$A$8:$A$247</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Spans!$K$8:$K$247</c:f>
              <c:numCache>
                <c:formatCode>0%</c:formatCode>
                <c:ptCount val="240"/>
                <c:pt idx="0">
                  <c:v>-8.9779005524861871E-2</c:v>
                </c:pt>
                <c:pt idx="1">
                  <c:v>-0.13486370157819225</c:v>
                </c:pt>
                <c:pt idx="2">
                  <c:v>7.7519379844961231E-3</c:v>
                </c:pt>
                <c:pt idx="3">
                  <c:v>-3.5175879396984924E-2</c:v>
                </c:pt>
                <c:pt idx="4">
                  <c:v>1.1194029850746268E-2</c:v>
                </c:pt>
                <c:pt idx="5">
                  <c:v>-7.7419354838709677E-3</c:v>
                </c:pt>
                <c:pt idx="6">
                  <c:v>3.1212484993997602E-2</c:v>
                </c:pt>
                <c:pt idx="7">
                  <c:v>5.3827751196172252E-2</c:v>
                </c:pt>
                <c:pt idx="8">
                  <c:v>4.38489646772229E-2</c:v>
                </c:pt>
                <c:pt idx="9">
                  <c:v>8.7443946188340796E-2</c:v>
                </c:pt>
                <c:pt idx="10">
                  <c:v>4.4100119189511323E-2</c:v>
                </c:pt>
                <c:pt idx="11">
                  <c:v>-5.898123324396784E-2</c:v>
                </c:pt>
                <c:pt idx="12">
                  <c:v>-8.6486486486486491E-2</c:v>
                </c:pt>
                <c:pt idx="13">
                  <c:v>-0.13231197771587744</c:v>
                </c:pt>
                <c:pt idx="14">
                  <c:v>5.1679586563307496E-3</c:v>
                </c:pt>
                <c:pt idx="15">
                  <c:v>-3.6601307189542479E-2</c:v>
                </c:pt>
                <c:pt idx="16">
                  <c:v>1.3801756587202008E-2</c:v>
                </c:pt>
                <c:pt idx="17">
                  <c:v>-6.5530799475753609E-3</c:v>
                </c:pt>
                <c:pt idx="18">
                  <c:v>3.3210332103321034E-2</c:v>
                </c:pt>
                <c:pt idx="19">
                  <c:v>5.7598039215686278E-2</c:v>
                </c:pt>
                <c:pt idx="20">
                  <c:v>4.0840140023337225E-2</c:v>
                </c:pt>
                <c:pt idx="21">
                  <c:v>8.5555555555555551E-2</c:v>
                </c:pt>
                <c:pt idx="22">
                  <c:v>4.2553191489361708E-2</c:v>
                </c:pt>
                <c:pt idx="23">
                  <c:v>-5.5198973042361994E-2</c:v>
                </c:pt>
                <c:pt idx="24">
                  <c:v>-8.3333333333333343E-2</c:v>
                </c:pt>
                <c:pt idx="25">
                  <c:v>-0.13108108108108107</c:v>
                </c:pt>
                <c:pt idx="26">
                  <c:v>2.3014959723820483E-3</c:v>
                </c:pt>
                <c:pt idx="27">
                  <c:v>-3.5279805352798052E-2</c:v>
                </c:pt>
                <c:pt idx="28">
                  <c:v>1.6222479721900347E-2</c:v>
                </c:pt>
                <c:pt idx="29">
                  <c:v>-3.4843205574912892E-3</c:v>
                </c:pt>
                <c:pt idx="30">
                  <c:v>3.2186459489456164E-2</c:v>
                </c:pt>
                <c:pt idx="31">
                  <c:v>5.428881650380022E-2</c:v>
                </c:pt>
                <c:pt idx="32">
                  <c:v>3.4744842562432141E-2</c:v>
                </c:pt>
                <c:pt idx="33">
                  <c:v>8.1283422459893048E-2</c:v>
                </c:pt>
                <c:pt idx="34">
                  <c:v>3.7037037037037035E-2</c:v>
                </c:pt>
                <c:pt idx="35">
                  <c:v>-5.0767414403778036E-2</c:v>
                </c:pt>
                <c:pt idx="36">
                  <c:v>-7.9012345679012344E-2</c:v>
                </c:pt>
                <c:pt idx="37">
                  <c:v>-0.12958115183246072</c:v>
                </c:pt>
                <c:pt idx="38">
                  <c:v>0</c:v>
                </c:pt>
                <c:pt idx="39">
                  <c:v>-3.5632183908045977E-2</c:v>
                </c:pt>
                <c:pt idx="40">
                  <c:v>1.8660812294182219E-2</c:v>
                </c:pt>
                <c:pt idx="41">
                  <c:v>-1.0940919037199124E-3</c:v>
                </c:pt>
                <c:pt idx="42">
                  <c:v>3.535911602209945E-2</c:v>
                </c:pt>
                <c:pt idx="43">
                  <c:v>5.753138075313808E-2</c:v>
                </c:pt>
                <c:pt idx="44">
                  <c:v>3.3695652173913043E-2</c:v>
                </c:pt>
                <c:pt idx="45">
                  <c:v>7.8975453575240134E-2</c:v>
                </c:pt>
                <c:pt idx="46">
                  <c:v>3.4632034632034632E-2</c:v>
                </c:pt>
                <c:pt idx="47">
                  <c:v>-5.080831408775982E-2</c:v>
                </c:pt>
                <c:pt idx="48">
                  <c:v>-7.765830346475508E-2</c:v>
                </c:pt>
                <c:pt idx="49">
                  <c:v>-0.12593516209476308</c:v>
                </c:pt>
                <c:pt idx="50">
                  <c:v>-2.1645021645021645E-3</c:v>
                </c:pt>
                <c:pt idx="51">
                  <c:v>-3.9673278879813298E-2</c:v>
                </c:pt>
                <c:pt idx="52">
                  <c:v>2.0964360587002094E-2</c:v>
                </c:pt>
                <c:pt idx="53">
                  <c:v>1.0976948408342481E-3</c:v>
                </c:pt>
                <c:pt idx="54">
                  <c:v>3.7313432835820899E-2</c:v>
                </c:pt>
                <c:pt idx="55">
                  <c:v>6.0851926977687633E-2</c:v>
                </c:pt>
                <c:pt idx="56">
                  <c:v>3.1115879828326178E-2</c:v>
                </c:pt>
                <c:pt idx="57">
                  <c:v>7.5897435897435903E-2</c:v>
                </c:pt>
                <c:pt idx="58">
                  <c:v>3.2325338894681963E-2</c:v>
                </c:pt>
                <c:pt idx="59">
                  <c:v>-5.4022988505747126E-2</c:v>
                </c:pt>
                <c:pt idx="60">
                  <c:v>-7.7011494252873569E-2</c:v>
                </c:pt>
                <c:pt idx="61">
                  <c:v>-0.12469733656174335</c:v>
                </c:pt>
                <c:pt idx="62">
                  <c:v>-2.0746887966804979E-3</c:v>
                </c:pt>
                <c:pt idx="63">
                  <c:v>-3.9735099337748346E-2</c:v>
                </c:pt>
                <c:pt idx="64">
                  <c:v>2.1021021021021019E-2</c:v>
                </c:pt>
                <c:pt idx="65">
                  <c:v>2.0639834881320948E-3</c:v>
                </c:pt>
                <c:pt idx="66">
                  <c:v>3.9078156312625248E-2</c:v>
                </c:pt>
                <c:pt idx="67">
                  <c:v>6.0057197330791227E-2</c:v>
                </c:pt>
                <c:pt idx="68">
                  <c:v>2.9471544715447152E-2</c:v>
                </c:pt>
                <c:pt idx="69">
                  <c:v>6.8645640074211506E-2</c:v>
                </c:pt>
                <c:pt idx="70">
                  <c:v>3.125E-2</c:v>
                </c:pt>
                <c:pt idx="71">
                  <c:v>-5.5075593952483799E-2</c:v>
                </c:pt>
                <c:pt idx="72">
                  <c:v>-7.3839662447257384E-2</c:v>
                </c:pt>
                <c:pt idx="73">
                  <c:v>-0.11416026344676181</c:v>
                </c:pt>
                <c:pt idx="74">
                  <c:v>-1.0235414534288639E-3</c:v>
                </c:pt>
                <c:pt idx="75">
                  <c:v>-3.7298387096774195E-2</c:v>
                </c:pt>
                <c:pt idx="76">
                  <c:v>2.1463414634146343E-2</c:v>
                </c:pt>
                <c:pt idx="77">
                  <c:v>1.9361084220716361E-3</c:v>
                </c:pt>
                <c:pt idx="78">
                  <c:v>3.7788018433179721E-2</c:v>
                </c:pt>
                <c:pt idx="79">
                  <c:v>6.1739943872778293E-2</c:v>
                </c:pt>
                <c:pt idx="80">
                  <c:v>2.7958993476234855E-2</c:v>
                </c:pt>
                <c:pt idx="81">
                  <c:v>6.9188191881918812E-2</c:v>
                </c:pt>
                <c:pt idx="82">
                  <c:v>3.5343035343035338E-2</c:v>
                </c:pt>
                <c:pt idx="83">
                  <c:v>-7.0796460176991149E-2</c:v>
                </c:pt>
                <c:pt idx="84">
                  <c:v>-9.5298602287166453E-2</c:v>
                </c:pt>
                <c:pt idx="85">
                  <c:v>-0.13666228646517742</c:v>
                </c:pt>
                <c:pt idx="86">
                  <c:v>0</c:v>
                </c:pt>
                <c:pt idx="87">
                  <c:v>-4.4600938967136149E-2</c:v>
                </c:pt>
                <c:pt idx="88">
                  <c:v>2.5191675794085433E-2</c:v>
                </c:pt>
                <c:pt idx="89">
                  <c:v>0</c:v>
                </c:pt>
                <c:pt idx="90">
                  <c:v>4.503582395087001E-2</c:v>
                </c:pt>
                <c:pt idx="91">
                  <c:v>6.9277108433734941E-2</c:v>
                </c:pt>
                <c:pt idx="92">
                  <c:v>3.2193158953722337E-2</c:v>
                </c:pt>
                <c:pt idx="93">
                  <c:v>7.2916666666666671E-2</c:v>
                </c:pt>
                <c:pt idx="94">
                  <c:v>3.5502958579881658E-2</c:v>
                </c:pt>
                <c:pt idx="95">
                  <c:v>-6.5887353878852292E-2</c:v>
                </c:pt>
                <c:pt idx="96">
                  <c:v>-8.6622807017543865E-2</c:v>
                </c:pt>
                <c:pt idx="97">
                  <c:v>-0.11685393258426967</c:v>
                </c:pt>
                <c:pt idx="98">
                  <c:v>0</c:v>
                </c:pt>
                <c:pt idx="99">
                  <c:v>-3.8267875125881166E-2</c:v>
                </c:pt>
                <c:pt idx="100">
                  <c:v>2.2051773729626079E-2</c:v>
                </c:pt>
                <c:pt idx="101">
                  <c:v>-1.9512195121951222E-3</c:v>
                </c:pt>
                <c:pt idx="102">
                  <c:v>4.2095416276894289E-2</c:v>
                </c:pt>
                <c:pt idx="103">
                  <c:v>6.7530064754856622E-2</c:v>
                </c:pt>
                <c:pt idx="104">
                  <c:v>3.3081285444234408E-2</c:v>
                </c:pt>
                <c:pt idx="105">
                  <c:v>7.4280408542246976E-2</c:v>
                </c:pt>
                <c:pt idx="106">
                  <c:v>3.4644194756554308E-2</c:v>
                </c:pt>
                <c:pt idx="107">
                  <c:v>-7.0393374741200831E-2</c:v>
                </c:pt>
                <c:pt idx="108">
                  <c:v>-8.9055793991416318E-2</c:v>
                </c:pt>
                <c:pt idx="109">
                  <c:v>-0.1090146750524109</c:v>
                </c:pt>
                <c:pt idx="110">
                  <c:v>-9.5785440613026815E-4</c:v>
                </c:pt>
                <c:pt idx="111">
                  <c:v>-3.8974358974358969E-2</c:v>
                </c:pt>
                <c:pt idx="112">
                  <c:v>2.0541549953314663E-2</c:v>
                </c:pt>
                <c:pt idx="113">
                  <c:v>-2.9182879377431907E-3</c:v>
                </c:pt>
                <c:pt idx="114">
                  <c:v>4.3355325164938736E-2</c:v>
                </c:pt>
                <c:pt idx="115">
                  <c:v>7.0397111913357402E-2</c:v>
                </c:pt>
                <c:pt idx="116">
                  <c:v>3.8167938931297711E-2</c:v>
                </c:pt>
                <c:pt idx="117">
                  <c:v>7.8080903104421451E-2</c:v>
                </c:pt>
                <c:pt idx="118">
                  <c:v>3.5508637236084453E-2</c:v>
                </c:pt>
                <c:pt idx="119">
                  <c:v>-7.6280041797283177E-2</c:v>
                </c:pt>
                <c:pt idx="120">
                  <c:v>-9.808342728297631E-2</c:v>
                </c:pt>
                <c:pt idx="121">
                  <c:v>-0.11692650334075724</c:v>
                </c:pt>
                <c:pt idx="122">
                  <c:v>-3.009027081243731E-3</c:v>
                </c:pt>
                <c:pt idx="123">
                  <c:v>-4.0948275862068964E-2</c:v>
                </c:pt>
                <c:pt idx="124">
                  <c:v>2.0487804878048781E-2</c:v>
                </c:pt>
                <c:pt idx="125">
                  <c:v>-3.0518819938962359E-3</c:v>
                </c:pt>
                <c:pt idx="126">
                  <c:v>4.4019138755980861E-2</c:v>
                </c:pt>
                <c:pt idx="127">
                  <c:v>7.3542600896860974E-2</c:v>
                </c:pt>
                <c:pt idx="128">
                  <c:v>4.2553191489361701E-2</c:v>
                </c:pt>
                <c:pt idx="129">
                  <c:v>7.7817531305903395E-2</c:v>
                </c:pt>
                <c:pt idx="130">
                  <c:v>3.4351145038167941E-2</c:v>
                </c:pt>
                <c:pt idx="131">
                  <c:v>-8.5683297180043388E-2</c:v>
                </c:pt>
                <c:pt idx="132">
                  <c:v>-9.4179894179894183E-2</c:v>
                </c:pt>
                <c:pt idx="133">
                  <c:v>-0.11918274687854712</c:v>
                </c:pt>
                <c:pt idx="134">
                  <c:v>-6.1412487205731829E-3</c:v>
                </c:pt>
                <c:pt idx="135">
                  <c:v>-3.8310412573673867E-2</c:v>
                </c:pt>
                <c:pt idx="136">
                  <c:v>0.02</c:v>
                </c:pt>
                <c:pt idx="137">
                  <c:v>-1.9665683382497543E-3</c:v>
                </c:pt>
                <c:pt idx="138">
                  <c:v>4.3518518518518519E-2</c:v>
                </c:pt>
                <c:pt idx="139">
                  <c:v>7.5892857142857137E-2</c:v>
                </c:pt>
                <c:pt idx="140">
                  <c:v>4.5666356011183601E-2</c:v>
                </c:pt>
                <c:pt idx="141">
                  <c:v>7.9040852575488457E-2</c:v>
                </c:pt>
                <c:pt idx="142">
                  <c:v>3.0160226201696515E-2</c:v>
                </c:pt>
                <c:pt idx="143">
                  <c:v>-9.2119866814650397E-2</c:v>
                </c:pt>
                <c:pt idx="144">
                  <c:v>-9.3952483801295894E-2</c:v>
                </c:pt>
                <c:pt idx="145">
                  <c:v>-0.11484290357529794</c:v>
                </c:pt>
                <c:pt idx="146">
                  <c:v>-9.249743062692703E-3</c:v>
                </c:pt>
                <c:pt idx="147">
                  <c:v>-4.2708333333333327E-2</c:v>
                </c:pt>
                <c:pt idx="148">
                  <c:v>2.0648967551622419E-2</c:v>
                </c:pt>
                <c:pt idx="149">
                  <c:v>2.1074815595363539E-3</c:v>
                </c:pt>
                <c:pt idx="150">
                  <c:v>4.6934865900383142E-2</c:v>
                </c:pt>
                <c:pt idx="151">
                  <c:v>8.1843838193791152E-2</c:v>
                </c:pt>
                <c:pt idx="152">
                  <c:v>5.0189393939393943E-2</c:v>
                </c:pt>
                <c:pt idx="153">
                  <c:v>8.1427264409881073E-2</c:v>
                </c:pt>
                <c:pt idx="154">
                  <c:v>2.8056112224448898E-2</c:v>
                </c:pt>
                <c:pt idx="155">
                  <c:v>-9.9201824401368294E-2</c:v>
                </c:pt>
                <c:pt idx="156">
                  <c:v>-9.6481271282633382E-2</c:v>
                </c:pt>
                <c:pt idx="157">
                  <c:v>-0.12664277180406211</c:v>
                </c:pt>
                <c:pt idx="158">
                  <c:v>-1.3785790031813362E-2</c:v>
                </c:pt>
                <c:pt idx="159">
                  <c:v>-4.72972972972973E-2</c:v>
                </c:pt>
                <c:pt idx="160">
                  <c:v>2.3630504833512356E-2</c:v>
                </c:pt>
                <c:pt idx="161">
                  <c:v>5.4054054054054057E-3</c:v>
                </c:pt>
                <c:pt idx="162">
                  <c:v>5.549738219895288E-2</c:v>
                </c:pt>
                <c:pt idx="163">
                  <c:v>8.8114754098360656E-2</c:v>
                </c:pt>
                <c:pt idx="164">
                  <c:v>5.8324496288441149E-2</c:v>
                </c:pt>
                <c:pt idx="165">
                  <c:v>8.8477366255144033E-2</c:v>
                </c:pt>
                <c:pt idx="166">
                  <c:v>2.6255707762557076E-2</c:v>
                </c:pt>
                <c:pt idx="167">
                  <c:v>-0.11398963730569948</c:v>
                </c:pt>
                <c:pt idx="168">
                  <c:v>-0.10747051114023591</c:v>
                </c:pt>
                <c:pt idx="169">
                  <c:v>-0.13984168865435356</c:v>
                </c:pt>
                <c:pt idx="170">
                  <c:v>-2.0310633213859019E-2</c:v>
                </c:pt>
                <c:pt idx="171">
                  <c:v>-5.0602409638554217E-2</c:v>
                </c:pt>
                <c:pt idx="172">
                  <c:v>2.7809965237543453E-2</c:v>
                </c:pt>
                <c:pt idx="173">
                  <c:v>1.0262257696693273E-2</c:v>
                </c:pt>
                <c:pt idx="174">
                  <c:v>6.25E-2</c:v>
                </c:pt>
                <c:pt idx="175">
                  <c:v>9.2473118279569888E-2</c:v>
                </c:pt>
                <c:pt idx="176">
                  <c:v>6.1742006615214985E-2</c:v>
                </c:pt>
                <c:pt idx="177">
                  <c:v>8.9800443458980042E-2</c:v>
                </c:pt>
                <c:pt idx="178">
                  <c:v>2.1965317919075144E-2</c:v>
                </c:pt>
                <c:pt idx="179">
                  <c:v>-0.11398963730569948</c:v>
                </c:pt>
                <c:pt idx="180">
                  <c:v>-0.10141206675224647</c:v>
                </c:pt>
                <c:pt idx="181">
                  <c:v>-0.13833992094861658</c:v>
                </c:pt>
                <c:pt idx="182">
                  <c:v>-2.4590163934426229E-2</c:v>
                </c:pt>
                <c:pt idx="183">
                  <c:v>-5.4224464060529637E-2</c:v>
                </c:pt>
                <c:pt idx="184">
                  <c:v>2.8856825749167595E-2</c:v>
                </c:pt>
                <c:pt idx="185">
                  <c:v>1.1312217194570135E-2</c:v>
                </c:pt>
                <c:pt idx="186">
                  <c:v>6.6232356134636267E-2</c:v>
                </c:pt>
                <c:pt idx="187">
                  <c:v>8.7900723888314367E-2</c:v>
                </c:pt>
                <c:pt idx="188">
                  <c:v>6.1290322580645165E-2</c:v>
                </c:pt>
                <c:pt idx="189">
                  <c:v>7.9915878023133546E-2</c:v>
                </c:pt>
                <c:pt idx="190">
                  <c:v>1.6556291390728478E-2</c:v>
                </c:pt>
                <c:pt idx="191">
                  <c:v>-0.1074074074074074</c:v>
                </c:pt>
                <c:pt idx="192">
                  <c:v>-9.2345078979343867E-2</c:v>
                </c:pt>
                <c:pt idx="193">
                  <c:v>-0.13195342820181113</c:v>
                </c:pt>
                <c:pt idx="194">
                  <c:v>-3.0162412993039442E-2</c:v>
                </c:pt>
                <c:pt idx="195">
                  <c:v>-4.9710982658959534E-2</c:v>
                </c:pt>
                <c:pt idx="196">
                  <c:v>3.1990521327014215E-2</c:v>
                </c:pt>
                <c:pt idx="197">
                  <c:v>1.2074643249176731E-2</c:v>
                </c:pt>
                <c:pt idx="198">
                  <c:v>6.5762004175365346E-2</c:v>
                </c:pt>
                <c:pt idx="199">
                  <c:v>8.7576374745417504E-2</c:v>
                </c:pt>
                <c:pt idx="200">
                  <c:v>6.3947078280044103E-2</c:v>
                </c:pt>
                <c:pt idx="201">
                  <c:v>7.6200417536534448E-2</c:v>
                </c:pt>
                <c:pt idx="202">
                  <c:v>1.452513966480447E-2</c:v>
                </c:pt>
                <c:pt idx="203">
                  <c:v>-0.11025641025641025</c:v>
                </c:pt>
                <c:pt idx="204">
                  <c:v>-9.0458488228004952E-2</c:v>
                </c:pt>
                <c:pt idx="205">
                  <c:v>-0.12515802781289509</c:v>
                </c:pt>
                <c:pt idx="206">
                  <c:v>-3.7037037037037035E-2</c:v>
                </c:pt>
                <c:pt idx="207">
                  <c:v>-5.4021608643457383E-2</c:v>
                </c:pt>
                <c:pt idx="208">
                  <c:v>2.8571428571428574E-2</c:v>
                </c:pt>
                <c:pt idx="209">
                  <c:v>1.2820512820512822E-2</c:v>
                </c:pt>
                <c:pt idx="210">
                  <c:v>6.852248394004283E-2</c:v>
                </c:pt>
                <c:pt idx="211">
                  <c:v>9.0436590436590428E-2</c:v>
                </c:pt>
                <c:pt idx="212">
                  <c:v>6.535947712418301E-2</c:v>
                </c:pt>
                <c:pt idx="213">
                  <c:v>7.3195876288659784E-2</c:v>
                </c:pt>
                <c:pt idx="214">
                  <c:v>1.3636363636363636E-2</c:v>
                </c:pt>
                <c:pt idx="215">
                  <c:v>-0.10793237971391417</c:v>
                </c:pt>
                <c:pt idx="216">
                  <c:v>-8.8749999999999996E-2</c:v>
                </c:pt>
                <c:pt idx="217">
                  <c:v>-0.12167300380228135</c:v>
                </c:pt>
                <c:pt idx="218">
                  <c:v>-4.3645699614890884E-2</c:v>
                </c:pt>
                <c:pt idx="219">
                  <c:v>-7.6285240464344942E-2</c:v>
                </c:pt>
                <c:pt idx="220">
                  <c:v>3.3707865168539325E-2</c:v>
                </c:pt>
                <c:pt idx="221">
                  <c:v>1.2755102040816325E-2</c:v>
                </c:pt>
                <c:pt idx="222">
                  <c:v>6.9230769230769235E-2</c:v>
                </c:pt>
                <c:pt idx="223">
                  <c:v>9.3716719914802987E-2</c:v>
                </c:pt>
                <c:pt idx="224">
                  <c:v>6.3941299790356385E-2</c:v>
                </c:pt>
                <c:pt idx="225">
                  <c:v>7.2970195272353544E-2</c:v>
                </c:pt>
                <c:pt idx="226">
                  <c:v>1.2195121951219513E-2</c:v>
                </c:pt>
                <c:pt idx="227">
                  <c:v>-9.8439375750300109E-2</c:v>
                </c:pt>
                <c:pt idx="228">
                  <c:v>-8.5470085470085458E-2</c:v>
                </c:pt>
                <c:pt idx="229">
                  <c:v>-0.1188369152970923</c:v>
                </c:pt>
                <c:pt idx="230">
                  <c:v>-4.0650406504065047E-2</c:v>
                </c:pt>
                <c:pt idx="231">
                  <c:v>-5.9040590405904057E-2</c:v>
                </c:pt>
                <c:pt idx="232">
                  <c:v>2.601809954751131E-2</c:v>
                </c:pt>
                <c:pt idx="233">
                  <c:v>1.0238907849829351E-2</c:v>
                </c:pt>
                <c:pt idx="234">
                  <c:v>6.8329718004338388E-2</c:v>
                </c:pt>
                <c:pt idx="235">
                  <c:v>9.5289079229122053E-2</c:v>
                </c:pt>
                <c:pt idx="236">
                  <c:v>6.7759562841530063E-2</c:v>
                </c:pt>
                <c:pt idx="237">
                  <c:v>7.9152731326644368E-2</c:v>
                </c:pt>
                <c:pt idx="238">
                  <c:v>1.2761020881670535E-2</c:v>
                </c:pt>
                <c:pt idx="239">
                  <c:v>-0.10227272727272727</c:v>
                </c:pt>
              </c:numCache>
            </c:numRef>
          </c:val>
          <c:extLst>
            <c:ext xmlns:c16="http://schemas.microsoft.com/office/drawing/2014/chart" uri="{C3380CC4-5D6E-409C-BE32-E72D297353CC}">
              <c16:uniqueId val="{00000001-297E-44B6-80D1-A82EA0F5CE74}"/>
            </c:ext>
          </c:extLst>
        </c:ser>
        <c:ser>
          <c:idx val="3"/>
          <c:order val="2"/>
          <c:tx>
            <c:v>Calendar Factor</c:v>
          </c:tx>
          <c:spPr>
            <a:solidFill>
              <a:schemeClr val="accent1"/>
            </a:solidFill>
            <a:ln>
              <a:noFill/>
            </a:ln>
            <a:effectLst>
              <a:outerShdw blurRad="57150" dist="19050" dir="5400000" algn="ctr" rotWithShape="0">
                <a:srgbClr val="000000">
                  <a:alpha val="63000"/>
                </a:srgbClr>
              </a:outerShdw>
            </a:effectLst>
          </c:spPr>
          <c:invertIfNegative val="0"/>
          <c:cat>
            <c:numRef>
              <c:f>Spans!$A$8:$A$247</c:f>
              <c:numCache>
                <c:formatCode>[$-416]mmm\-yy;@</c:formatCode>
                <c:ptCount val="240"/>
                <c:pt idx="0">
                  <c:v>37257</c:v>
                </c:pt>
                <c:pt idx="1">
                  <c:v>37288</c:v>
                </c:pt>
                <c:pt idx="2">
                  <c:v>37316</c:v>
                </c:pt>
                <c:pt idx="3">
                  <c:v>37347</c:v>
                </c:pt>
                <c:pt idx="4">
                  <c:v>37377</c:v>
                </c:pt>
                <c:pt idx="5">
                  <c:v>37408</c:v>
                </c:pt>
                <c:pt idx="6">
                  <c:v>37438</c:v>
                </c:pt>
                <c:pt idx="7">
                  <c:v>37469</c:v>
                </c:pt>
                <c:pt idx="8">
                  <c:v>37500</c:v>
                </c:pt>
                <c:pt idx="9">
                  <c:v>37530</c:v>
                </c:pt>
                <c:pt idx="10">
                  <c:v>37561</c:v>
                </c:pt>
                <c:pt idx="11">
                  <c:v>37591</c:v>
                </c:pt>
                <c:pt idx="12">
                  <c:v>37622</c:v>
                </c:pt>
                <c:pt idx="13">
                  <c:v>37653</c:v>
                </c:pt>
                <c:pt idx="14">
                  <c:v>37681</c:v>
                </c:pt>
                <c:pt idx="15">
                  <c:v>37712</c:v>
                </c:pt>
                <c:pt idx="16">
                  <c:v>37742</c:v>
                </c:pt>
                <c:pt idx="17">
                  <c:v>37773</c:v>
                </c:pt>
                <c:pt idx="18">
                  <c:v>37803</c:v>
                </c:pt>
                <c:pt idx="19">
                  <c:v>37834</c:v>
                </c:pt>
                <c:pt idx="20">
                  <c:v>37865</c:v>
                </c:pt>
                <c:pt idx="21">
                  <c:v>37895</c:v>
                </c:pt>
                <c:pt idx="22">
                  <c:v>37926</c:v>
                </c:pt>
                <c:pt idx="23">
                  <c:v>37956</c:v>
                </c:pt>
                <c:pt idx="24">
                  <c:v>37987</c:v>
                </c:pt>
                <c:pt idx="25">
                  <c:v>38018</c:v>
                </c:pt>
                <c:pt idx="26">
                  <c:v>38047</c:v>
                </c:pt>
                <c:pt idx="27">
                  <c:v>38078</c:v>
                </c:pt>
                <c:pt idx="28">
                  <c:v>38108</c:v>
                </c:pt>
                <c:pt idx="29">
                  <c:v>38139</c:v>
                </c:pt>
                <c:pt idx="30">
                  <c:v>38169</c:v>
                </c:pt>
                <c:pt idx="31">
                  <c:v>38200</c:v>
                </c:pt>
                <c:pt idx="32">
                  <c:v>38231</c:v>
                </c:pt>
                <c:pt idx="33">
                  <c:v>38261</c:v>
                </c:pt>
                <c:pt idx="34">
                  <c:v>38292</c:v>
                </c:pt>
                <c:pt idx="35">
                  <c:v>38322</c:v>
                </c:pt>
                <c:pt idx="36">
                  <c:v>38353</c:v>
                </c:pt>
                <c:pt idx="37">
                  <c:v>38384</c:v>
                </c:pt>
                <c:pt idx="38">
                  <c:v>38412</c:v>
                </c:pt>
                <c:pt idx="39">
                  <c:v>38443</c:v>
                </c:pt>
                <c:pt idx="40">
                  <c:v>38473</c:v>
                </c:pt>
                <c:pt idx="41">
                  <c:v>38504</c:v>
                </c:pt>
                <c:pt idx="42">
                  <c:v>38534</c:v>
                </c:pt>
                <c:pt idx="43">
                  <c:v>38565</c:v>
                </c:pt>
                <c:pt idx="44">
                  <c:v>38596</c:v>
                </c:pt>
                <c:pt idx="45">
                  <c:v>38626</c:v>
                </c:pt>
                <c:pt idx="46">
                  <c:v>38657</c:v>
                </c:pt>
                <c:pt idx="47">
                  <c:v>38687</c:v>
                </c:pt>
                <c:pt idx="48">
                  <c:v>38718</c:v>
                </c:pt>
                <c:pt idx="49">
                  <c:v>38749</c:v>
                </c:pt>
                <c:pt idx="50">
                  <c:v>38777</c:v>
                </c:pt>
                <c:pt idx="51">
                  <c:v>38808</c:v>
                </c:pt>
                <c:pt idx="52">
                  <c:v>38838</c:v>
                </c:pt>
                <c:pt idx="53">
                  <c:v>38869</c:v>
                </c:pt>
                <c:pt idx="54">
                  <c:v>38899</c:v>
                </c:pt>
                <c:pt idx="55">
                  <c:v>38930</c:v>
                </c:pt>
                <c:pt idx="56">
                  <c:v>38961</c:v>
                </c:pt>
                <c:pt idx="57">
                  <c:v>38991</c:v>
                </c:pt>
                <c:pt idx="58">
                  <c:v>39022</c:v>
                </c:pt>
                <c:pt idx="59">
                  <c:v>39052</c:v>
                </c:pt>
                <c:pt idx="60">
                  <c:v>39083</c:v>
                </c:pt>
                <c:pt idx="61">
                  <c:v>39114</c:v>
                </c:pt>
                <c:pt idx="62">
                  <c:v>39142</c:v>
                </c:pt>
                <c:pt idx="63">
                  <c:v>39173</c:v>
                </c:pt>
                <c:pt idx="64">
                  <c:v>39203</c:v>
                </c:pt>
                <c:pt idx="65">
                  <c:v>39234</c:v>
                </c:pt>
                <c:pt idx="66">
                  <c:v>39264</c:v>
                </c:pt>
                <c:pt idx="67">
                  <c:v>39295</c:v>
                </c:pt>
                <c:pt idx="68">
                  <c:v>39326</c:v>
                </c:pt>
                <c:pt idx="69">
                  <c:v>39356</c:v>
                </c:pt>
                <c:pt idx="70">
                  <c:v>39387</c:v>
                </c:pt>
                <c:pt idx="71">
                  <c:v>39417</c:v>
                </c:pt>
                <c:pt idx="72">
                  <c:v>39448</c:v>
                </c:pt>
                <c:pt idx="73">
                  <c:v>39479</c:v>
                </c:pt>
                <c:pt idx="74">
                  <c:v>39508</c:v>
                </c:pt>
                <c:pt idx="75">
                  <c:v>39539</c:v>
                </c:pt>
                <c:pt idx="76">
                  <c:v>39569</c:v>
                </c:pt>
                <c:pt idx="77">
                  <c:v>39600</c:v>
                </c:pt>
                <c:pt idx="78">
                  <c:v>39630</c:v>
                </c:pt>
                <c:pt idx="79">
                  <c:v>39661</c:v>
                </c:pt>
                <c:pt idx="80">
                  <c:v>39692</c:v>
                </c:pt>
                <c:pt idx="81">
                  <c:v>39722</c:v>
                </c:pt>
                <c:pt idx="82">
                  <c:v>39753</c:v>
                </c:pt>
                <c:pt idx="83">
                  <c:v>39783</c:v>
                </c:pt>
                <c:pt idx="84">
                  <c:v>39814</c:v>
                </c:pt>
                <c:pt idx="85">
                  <c:v>39845</c:v>
                </c:pt>
                <c:pt idx="86">
                  <c:v>39873</c:v>
                </c:pt>
                <c:pt idx="87">
                  <c:v>39904</c:v>
                </c:pt>
                <c:pt idx="88">
                  <c:v>39934</c:v>
                </c:pt>
                <c:pt idx="89">
                  <c:v>39965</c:v>
                </c:pt>
                <c:pt idx="90">
                  <c:v>39995</c:v>
                </c:pt>
                <c:pt idx="91">
                  <c:v>40026</c:v>
                </c:pt>
                <c:pt idx="92">
                  <c:v>40057</c:v>
                </c:pt>
                <c:pt idx="93">
                  <c:v>40087</c:v>
                </c:pt>
                <c:pt idx="94">
                  <c:v>40118</c:v>
                </c:pt>
                <c:pt idx="95">
                  <c:v>40148</c:v>
                </c:pt>
                <c:pt idx="96">
                  <c:v>40179</c:v>
                </c:pt>
                <c:pt idx="97">
                  <c:v>40210</c:v>
                </c:pt>
                <c:pt idx="98">
                  <c:v>40238</c:v>
                </c:pt>
                <c:pt idx="99">
                  <c:v>40269</c:v>
                </c:pt>
                <c:pt idx="100">
                  <c:v>40299</c:v>
                </c:pt>
                <c:pt idx="101">
                  <c:v>40330</c:v>
                </c:pt>
                <c:pt idx="102">
                  <c:v>40360</c:v>
                </c:pt>
                <c:pt idx="103">
                  <c:v>40391</c:v>
                </c:pt>
                <c:pt idx="104">
                  <c:v>40422</c:v>
                </c:pt>
                <c:pt idx="105">
                  <c:v>40452</c:v>
                </c:pt>
                <c:pt idx="106">
                  <c:v>40483</c:v>
                </c:pt>
                <c:pt idx="107">
                  <c:v>40513</c:v>
                </c:pt>
                <c:pt idx="108">
                  <c:v>40544</c:v>
                </c:pt>
                <c:pt idx="109">
                  <c:v>40575</c:v>
                </c:pt>
                <c:pt idx="110">
                  <c:v>40603</c:v>
                </c:pt>
                <c:pt idx="111">
                  <c:v>40634</c:v>
                </c:pt>
                <c:pt idx="112">
                  <c:v>40664</c:v>
                </c:pt>
                <c:pt idx="113">
                  <c:v>40695</c:v>
                </c:pt>
                <c:pt idx="114">
                  <c:v>40725</c:v>
                </c:pt>
                <c:pt idx="115">
                  <c:v>40756</c:v>
                </c:pt>
                <c:pt idx="116">
                  <c:v>40787</c:v>
                </c:pt>
                <c:pt idx="117">
                  <c:v>40817</c:v>
                </c:pt>
                <c:pt idx="118">
                  <c:v>40848</c:v>
                </c:pt>
                <c:pt idx="119">
                  <c:v>40878</c:v>
                </c:pt>
                <c:pt idx="120">
                  <c:v>40909</c:v>
                </c:pt>
                <c:pt idx="121">
                  <c:v>40940</c:v>
                </c:pt>
                <c:pt idx="122">
                  <c:v>40969</c:v>
                </c:pt>
                <c:pt idx="123">
                  <c:v>41000</c:v>
                </c:pt>
                <c:pt idx="124">
                  <c:v>41030</c:v>
                </c:pt>
                <c:pt idx="125">
                  <c:v>41061</c:v>
                </c:pt>
                <c:pt idx="126">
                  <c:v>41091</c:v>
                </c:pt>
                <c:pt idx="127">
                  <c:v>41122</c:v>
                </c:pt>
                <c:pt idx="128">
                  <c:v>41153</c:v>
                </c:pt>
                <c:pt idx="129">
                  <c:v>41183</c:v>
                </c:pt>
                <c:pt idx="130">
                  <c:v>41214</c:v>
                </c:pt>
                <c:pt idx="131">
                  <c:v>41244</c:v>
                </c:pt>
                <c:pt idx="132">
                  <c:v>41275</c:v>
                </c:pt>
                <c:pt idx="133">
                  <c:v>41306</c:v>
                </c:pt>
                <c:pt idx="134">
                  <c:v>41334</c:v>
                </c:pt>
                <c:pt idx="135">
                  <c:v>41365</c:v>
                </c:pt>
                <c:pt idx="136">
                  <c:v>41395</c:v>
                </c:pt>
                <c:pt idx="137">
                  <c:v>41426</c:v>
                </c:pt>
                <c:pt idx="138">
                  <c:v>41456</c:v>
                </c:pt>
                <c:pt idx="139">
                  <c:v>41487</c:v>
                </c:pt>
                <c:pt idx="140">
                  <c:v>41518</c:v>
                </c:pt>
                <c:pt idx="141">
                  <c:v>41548</c:v>
                </c:pt>
                <c:pt idx="142">
                  <c:v>41579</c:v>
                </c:pt>
                <c:pt idx="143">
                  <c:v>41609</c:v>
                </c:pt>
                <c:pt idx="144">
                  <c:v>41640</c:v>
                </c:pt>
                <c:pt idx="145">
                  <c:v>41671</c:v>
                </c:pt>
                <c:pt idx="146">
                  <c:v>41699</c:v>
                </c:pt>
                <c:pt idx="147">
                  <c:v>41730</c:v>
                </c:pt>
                <c:pt idx="148">
                  <c:v>41760</c:v>
                </c:pt>
                <c:pt idx="149">
                  <c:v>41791</c:v>
                </c:pt>
                <c:pt idx="150">
                  <c:v>41821</c:v>
                </c:pt>
                <c:pt idx="151">
                  <c:v>41852</c:v>
                </c:pt>
                <c:pt idx="152">
                  <c:v>41883</c:v>
                </c:pt>
                <c:pt idx="153">
                  <c:v>41913</c:v>
                </c:pt>
                <c:pt idx="154">
                  <c:v>41944</c:v>
                </c:pt>
                <c:pt idx="155">
                  <c:v>41974</c:v>
                </c:pt>
                <c:pt idx="156">
                  <c:v>42005</c:v>
                </c:pt>
                <c:pt idx="157">
                  <c:v>42036</c:v>
                </c:pt>
                <c:pt idx="158">
                  <c:v>42064</c:v>
                </c:pt>
                <c:pt idx="159">
                  <c:v>42095</c:v>
                </c:pt>
                <c:pt idx="160">
                  <c:v>42125</c:v>
                </c:pt>
                <c:pt idx="161">
                  <c:v>42156</c:v>
                </c:pt>
                <c:pt idx="162">
                  <c:v>42186</c:v>
                </c:pt>
                <c:pt idx="163">
                  <c:v>42217</c:v>
                </c:pt>
                <c:pt idx="164">
                  <c:v>42248</c:v>
                </c:pt>
                <c:pt idx="165">
                  <c:v>42278</c:v>
                </c:pt>
                <c:pt idx="166">
                  <c:v>42309</c:v>
                </c:pt>
                <c:pt idx="167">
                  <c:v>42339</c:v>
                </c:pt>
                <c:pt idx="168">
                  <c:v>42370</c:v>
                </c:pt>
                <c:pt idx="169">
                  <c:v>42401</c:v>
                </c:pt>
                <c:pt idx="170">
                  <c:v>42430</c:v>
                </c:pt>
                <c:pt idx="171">
                  <c:v>42461</c:v>
                </c:pt>
                <c:pt idx="172">
                  <c:v>42491</c:v>
                </c:pt>
                <c:pt idx="173">
                  <c:v>42522</c:v>
                </c:pt>
                <c:pt idx="174">
                  <c:v>42552</c:v>
                </c:pt>
                <c:pt idx="175">
                  <c:v>42583</c:v>
                </c:pt>
                <c:pt idx="176">
                  <c:v>42614</c:v>
                </c:pt>
                <c:pt idx="177">
                  <c:v>42644</c:v>
                </c:pt>
                <c:pt idx="178">
                  <c:v>42675</c:v>
                </c:pt>
                <c:pt idx="179">
                  <c:v>42705</c:v>
                </c:pt>
                <c:pt idx="180">
                  <c:v>42736</c:v>
                </c:pt>
                <c:pt idx="181">
                  <c:v>42767</c:v>
                </c:pt>
                <c:pt idx="182">
                  <c:v>42795</c:v>
                </c:pt>
                <c:pt idx="183">
                  <c:v>42826</c:v>
                </c:pt>
                <c:pt idx="184">
                  <c:v>42856</c:v>
                </c:pt>
                <c:pt idx="185">
                  <c:v>42887</c:v>
                </c:pt>
                <c:pt idx="186">
                  <c:v>42917</c:v>
                </c:pt>
                <c:pt idx="187">
                  <c:v>42948</c:v>
                </c:pt>
                <c:pt idx="188">
                  <c:v>42979</c:v>
                </c:pt>
                <c:pt idx="189">
                  <c:v>43009</c:v>
                </c:pt>
                <c:pt idx="190">
                  <c:v>43040</c:v>
                </c:pt>
                <c:pt idx="191">
                  <c:v>43070</c:v>
                </c:pt>
                <c:pt idx="192">
                  <c:v>43101</c:v>
                </c:pt>
                <c:pt idx="193">
                  <c:v>43132</c:v>
                </c:pt>
                <c:pt idx="194">
                  <c:v>43160</c:v>
                </c:pt>
                <c:pt idx="195">
                  <c:v>43191</c:v>
                </c:pt>
                <c:pt idx="196">
                  <c:v>43221</c:v>
                </c:pt>
                <c:pt idx="197">
                  <c:v>43252</c:v>
                </c:pt>
                <c:pt idx="198">
                  <c:v>43282</c:v>
                </c:pt>
                <c:pt idx="199">
                  <c:v>43313</c:v>
                </c:pt>
                <c:pt idx="200">
                  <c:v>43344</c:v>
                </c:pt>
                <c:pt idx="201">
                  <c:v>43374</c:v>
                </c:pt>
                <c:pt idx="202">
                  <c:v>43405</c:v>
                </c:pt>
                <c:pt idx="203">
                  <c:v>43435</c:v>
                </c:pt>
                <c:pt idx="204">
                  <c:v>43466</c:v>
                </c:pt>
                <c:pt idx="205">
                  <c:v>43497</c:v>
                </c:pt>
                <c:pt idx="206">
                  <c:v>43525</c:v>
                </c:pt>
                <c:pt idx="207">
                  <c:v>43556</c:v>
                </c:pt>
                <c:pt idx="208">
                  <c:v>43586</c:v>
                </c:pt>
                <c:pt idx="209">
                  <c:v>43617</c:v>
                </c:pt>
                <c:pt idx="210">
                  <c:v>43647</c:v>
                </c:pt>
                <c:pt idx="211">
                  <c:v>43678</c:v>
                </c:pt>
                <c:pt idx="212">
                  <c:v>43709</c:v>
                </c:pt>
                <c:pt idx="213">
                  <c:v>43739</c:v>
                </c:pt>
                <c:pt idx="214">
                  <c:v>43770</c:v>
                </c:pt>
                <c:pt idx="215">
                  <c:v>43800</c:v>
                </c:pt>
                <c:pt idx="216">
                  <c:v>43831</c:v>
                </c:pt>
                <c:pt idx="217">
                  <c:v>43862</c:v>
                </c:pt>
                <c:pt idx="218">
                  <c:v>43891</c:v>
                </c:pt>
                <c:pt idx="219">
                  <c:v>43922</c:v>
                </c:pt>
                <c:pt idx="220">
                  <c:v>43952</c:v>
                </c:pt>
                <c:pt idx="221">
                  <c:v>43983</c:v>
                </c:pt>
                <c:pt idx="222">
                  <c:v>44013</c:v>
                </c:pt>
                <c:pt idx="223">
                  <c:v>44044</c:v>
                </c:pt>
                <c:pt idx="224">
                  <c:v>44075</c:v>
                </c:pt>
                <c:pt idx="225">
                  <c:v>44105</c:v>
                </c:pt>
                <c:pt idx="226">
                  <c:v>44136</c:v>
                </c:pt>
                <c:pt idx="227">
                  <c:v>44166</c:v>
                </c:pt>
                <c:pt idx="228">
                  <c:v>44197</c:v>
                </c:pt>
                <c:pt idx="229">
                  <c:v>44228</c:v>
                </c:pt>
                <c:pt idx="230">
                  <c:v>44256</c:v>
                </c:pt>
                <c:pt idx="231">
                  <c:v>44287</c:v>
                </c:pt>
                <c:pt idx="232">
                  <c:v>44317</c:v>
                </c:pt>
                <c:pt idx="233">
                  <c:v>44348</c:v>
                </c:pt>
                <c:pt idx="234">
                  <c:v>44378</c:v>
                </c:pt>
                <c:pt idx="235">
                  <c:v>44409</c:v>
                </c:pt>
                <c:pt idx="236">
                  <c:v>44440</c:v>
                </c:pt>
                <c:pt idx="237">
                  <c:v>44470</c:v>
                </c:pt>
                <c:pt idx="238">
                  <c:v>44501</c:v>
                </c:pt>
                <c:pt idx="239">
                  <c:v>44531</c:v>
                </c:pt>
              </c:numCache>
            </c:numRef>
          </c:cat>
          <c:val>
            <c:numRef>
              <c:f>Spans!$L$8:$L$247</c:f>
              <c:numCache>
                <c:formatCode>0%</c:formatCode>
                <c:ptCount val="240"/>
                <c:pt idx="0">
                  <c:v>1.6574585635359115E-2</c:v>
                </c:pt>
                <c:pt idx="1">
                  <c:v>-1.5781922525107604E-2</c:v>
                </c:pt>
                <c:pt idx="2">
                  <c:v>-3.875968992248062E-2</c:v>
                </c:pt>
                <c:pt idx="3">
                  <c:v>3.5175879396984924E-2</c:v>
                </c:pt>
                <c:pt idx="4">
                  <c:v>4.9751243781094526E-3</c:v>
                </c:pt>
                <c:pt idx="5">
                  <c:v>-1.8064516129032256E-2</c:v>
                </c:pt>
                <c:pt idx="6">
                  <c:v>1.2004801920768308E-2</c:v>
                </c:pt>
                <c:pt idx="7">
                  <c:v>5.9808612440191387E-3</c:v>
                </c:pt>
                <c:pt idx="8">
                  <c:v>-1.3398294762484777E-2</c:v>
                </c:pt>
                <c:pt idx="9">
                  <c:v>1.3452914798206277E-2</c:v>
                </c:pt>
                <c:pt idx="10">
                  <c:v>-1.1918951132300357E-3</c:v>
                </c:pt>
                <c:pt idx="11">
                  <c:v>-8.0428954423592495E-3</c:v>
                </c:pt>
                <c:pt idx="12">
                  <c:v>9.4594594594594582E-3</c:v>
                </c:pt>
                <c:pt idx="13">
                  <c:v>2.2284122562674098E-2</c:v>
                </c:pt>
                <c:pt idx="14">
                  <c:v>-3.6175710594315243E-2</c:v>
                </c:pt>
                <c:pt idx="15">
                  <c:v>-1.3071895424836603E-3</c:v>
                </c:pt>
                <c:pt idx="16">
                  <c:v>1.0037641154328734E-2</c:v>
                </c:pt>
                <c:pt idx="17">
                  <c:v>-1.834862385321101E-2</c:v>
                </c:pt>
                <c:pt idx="18">
                  <c:v>1.4760147601476014E-2</c:v>
                </c:pt>
                <c:pt idx="19">
                  <c:v>-1.9607843137254905E-2</c:v>
                </c:pt>
                <c:pt idx="20">
                  <c:v>1.0501750291715286E-2</c:v>
                </c:pt>
                <c:pt idx="21">
                  <c:v>7.7777777777777776E-3</c:v>
                </c:pt>
                <c:pt idx="22">
                  <c:v>-1.8912529550827426E-2</c:v>
                </c:pt>
                <c:pt idx="23">
                  <c:v>1.2836970474967907E-2</c:v>
                </c:pt>
                <c:pt idx="24">
                  <c:v>6.510416666666667E-3</c:v>
                </c:pt>
                <c:pt idx="25">
                  <c:v>-4.0540540540540543E-3</c:v>
                </c:pt>
                <c:pt idx="26">
                  <c:v>2.4165707710011506E-2</c:v>
                </c:pt>
                <c:pt idx="27">
                  <c:v>0</c:v>
                </c:pt>
                <c:pt idx="28">
                  <c:v>-1.1587485515643106E-2</c:v>
                </c:pt>
                <c:pt idx="29">
                  <c:v>3.4843205574912892E-3</c:v>
                </c:pt>
                <c:pt idx="30">
                  <c:v>5.5493895671476145E-3</c:v>
                </c:pt>
                <c:pt idx="31">
                  <c:v>-6.5146579804560263E-3</c:v>
                </c:pt>
                <c:pt idx="32">
                  <c:v>7.6004343105320303E-3</c:v>
                </c:pt>
                <c:pt idx="33">
                  <c:v>-1.7112299465240642E-2</c:v>
                </c:pt>
                <c:pt idx="34">
                  <c:v>9.8039215686274508E-3</c:v>
                </c:pt>
                <c:pt idx="35">
                  <c:v>8.2644628099173539E-3</c:v>
                </c:pt>
                <c:pt idx="36">
                  <c:v>-1.6049382716049384E-2</c:v>
                </c:pt>
                <c:pt idx="37">
                  <c:v>-1.4397905759162303E-2</c:v>
                </c:pt>
                <c:pt idx="38">
                  <c:v>-2.2727272727272731E-3</c:v>
                </c:pt>
                <c:pt idx="39">
                  <c:v>2.0689655172413793E-2</c:v>
                </c:pt>
                <c:pt idx="40">
                  <c:v>-2.0856201975850714E-2</c:v>
                </c:pt>
                <c:pt idx="41">
                  <c:v>2.1881838074398249E-2</c:v>
                </c:pt>
                <c:pt idx="42">
                  <c:v>-1.7679558011049725E-2</c:v>
                </c:pt>
                <c:pt idx="43">
                  <c:v>1.0460251046025106E-2</c:v>
                </c:pt>
                <c:pt idx="44">
                  <c:v>7.6086956521739125E-3</c:v>
                </c:pt>
                <c:pt idx="45">
                  <c:v>-1.3874066168623266E-2</c:v>
                </c:pt>
                <c:pt idx="46">
                  <c:v>6.4935064935064931E-3</c:v>
                </c:pt>
                <c:pt idx="47">
                  <c:v>5.7736720554272519E-3</c:v>
                </c:pt>
                <c:pt idx="48">
                  <c:v>-7.1684587813620063E-3</c:v>
                </c:pt>
                <c:pt idx="49">
                  <c:v>-1.3715710723192021E-2</c:v>
                </c:pt>
                <c:pt idx="50">
                  <c:v>2.056277056277056E-2</c:v>
                </c:pt>
                <c:pt idx="51">
                  <c:v>-2.6837806301050173E-2</c:v>
                </c:pt>
                <c:pt idx="52">
                  <c:v>1.2578616352201257E-2</c:v>
                </c:pt>
                <c:pt idx="53">
                  <c:v>4.3907793633369925E-3</c:v>
                </c:pt>
                <c:pt idx="54">
                  <c:v>-1.3859275053304905E-2</c:v>
                </c:pt>
                <c:pt idx="55">
                  <c:v>1.2170385395537525E-2</c:v>
                </c:pt>
                <c:pt idx="56">
                  <c:v>-1.0729613733905579E-3</c:v>
                </c:pt>
                <c:pt idx="57">
                  <c:v>-6.1538461538461538E-3</c:v>
                </c:pt>
                <c:pt idx="58">
                  <c:v>7.2992700729926996E-3</c:v>
                </c:pt>
                <c:pt idx="59">
                  <c:v>-1.8390804597701149E-2</c:v>
                </c:pt>
                <c:pt idx="60">
                  <c:v>1.1494252873563218E-2</c:v>
                </c:pt>
                <c:pt idx="61">
                  <c:v>-1.331719128329298E-2</c:v>
                </c:pt>
                <c:pt idx="62">
                  <c:v>1.7634854771784232E-2</c:v>
                </c:pt>
                <c:pt idx="63">
                  <c:v>-1.9867549668874173E-2</c:v>
                </c:pt>
                <c:pt idx="64">
                  <c:v>1.5015015015015015E-2</c:v>
                </c:pt>
                <c:pt idx="65">
                  <c:v>-3.0959752321981422E-3</c:v>
                </c:pt>
                <c:pt idx="66">
                  <c:v>-6.0120240480961923E-3</c:v>
                </c:pt>
                <c:pt idx="67">
                  <c:v>6.6730219256434693E-3</c:v>
                </c:pt>
                <c:pt idx="68">
                  <c:v>-1.6260162601626015E-2</c:v>
                </c:pt>
                <c:pt idx="69">
                  <c:v>9.2764378478664197E-3</c:v>
                </c:pt>
                <c:pt idx="70">
                  <c:v>6.8359374999999991E-3</c:v>
                </c:pt>
                <c:pt idx="71">
                  <c:v>-1.4038876889848813E-2</c:v>
                </c:pt>
                <c:pt idx="72">
                  <c:v>1.2658227848101266E-2</c:v>
                </c:pt>
                <c:pt idx="73">
                  <c:v>1.4270032930845226E-2</c:v>
                </c:pt>
                <c:pt idx="74">
                  <c:v>-2.6612077789150462E-2</c:v>
                </c:pt>
                <c:pt idx="75">
                  <c:v>2.5201612903225805E-2</c:v>
                </c:pt>
                <c:pt idx="76">
                  <c:v>-7.8048780487804887E-3</c:v>
                </c:pt>
                <c:pt idx="77">
                  <c:v>1.9361084220716361E-3</c:v>
                </c:pt>
                <c:pt idx="78">
                  <c:v>1.1059907834101382E-2</c:v>
                </c:pt>
                <c:pt idx="79">
                  <c:v>-1.4967259120673527E-2</c:v>
                </c:pt>
                <c:pt idx="80">
                  <c:v>8.3876980428704579E-3</c:v>
                </c:pt>
                <c:pt idx="81">
                  <c:v>6.4575645756457557E-3</c:v>
                </c:pt>
                <c:pt idx="82">
                  <c:v>-1.6632016632016633E-2</c:v>
                </c:pt>
                <c:pt idx="83">
                  <c:v>1.2642225031605564E-2</c:v>
                </c:pt>
                <c:pt idx="84">
                  <c:v>6.3532401524777635E-3</c:v>
                </c:pt>
                <c:pt idx="85">
                  <c:v>-1.4454664914586073E-2</c:v>
                </c:pt>
                <c:pt idx="86">
                  <c:v>6.7720090293453723E-3</c:v>
                </c:pt>
                <c:pt idx="87">
                  <c:v>0</c:v>
                </c:pt>
                <c:pt idx="88">
                  <c:v>-1.4238773274917854E-2</c:v>
                </c:pt>
                <c:pt idx="89">
                  <c:v>7.5921908893709323E-3</c:v>
                </c:pt>
                <c:pt idx="90">
                  <c:v>7.1647901740020462E-3</c:v>
                </c:pt>
                <c:pt idx="91">
                  <c:v>-1.3052208835341366E-2</c:v>
                </c:pt>
                <c:pt idx="92">
                  <c:v>6.0362173038229373E-3</c:v>
                </c:pt>
                <c:pt idx="93">
                  <c:v>4.734848484848485E-3</c:v>
                </c:pt>
                <c:pt idx="94">
                  <c:v>-1.0848126232741617E-2</c:v>
                </c:pt>
                <c:pt idx="95">
                  <c:v>1.275239107332625E-2</c:v>
                </c:pt>
                <c:pt idx="96">
                  <c:v>-1.7543859649122806E-2</c:v>
                </c:pt>
                <c:pt idx="97">
                  <c:v>-1.2359550561797755E-2</c:v>
                </c:pt>
                <c:pt idx="98">
                  <c:v>1.9980970504281638E-2</c:v>
                </c:pt>
                <c:pt idx="99">
                  <c:v>0</c:v>
                </c:pt>
                <c:pt idx="100">
                  <c:v>-9.5877277085330784E-3</c:v>
                </c:pt>
                <c:pt idx="101">
                  <c:v>2.9268292682926829E-3</c:v>
                </c:pt>
                <c:pt idx="102">
                  <c:v>4.6772684752104769E-3</c:v>
                </c:pt>
                <c:pt idx="103">
                  <c:v>-5.5504162812210914E-3</c:v>
                </c:pt>
                <c:pt idx="104">
                  <c:v>6.6162570888468808E-3</c:v>
                </c:pt>
                <c:pt idx="105">
                  <c:v>-1.4856081708449397E-2</c:v>
                </c:pt>
                <c:pt idx="106">
                  <c:v>8.4269662921348312E-3</c:v>
                </c:pt>
                <c:pt idx="107">
                  <c:v>7.246376811594203E-3</c:v>
                </c:pt>
                <c:pt idx="108">
                  <c:v>-1.3948497854077254E-2</c:v>
                </c:pt>
                <c:pt idx="109">
                  <c:v>1.6771488469601678E-2</c:v>
                </c:pt>
                <c:pt idx="110">
                  <c:v>-2.8735632183908041E-3</c:v>
                </c:pt>
                <c:pt idx="111">
                  <c:v>-8.2051282051282051E-3</c:v>
                </c:pt>
                <c:pt idx="112">
                  <c:v>-2.8011204481792717E-3</c:v>
                </c:pt>
                <c:pt idx="113">
                  <c:v>3.891050583657588E-3</c:v>
                </c:pt>
                <c:pt idx="114">
                  <c:v>-1.5080113100848258E-2</c:v>
                </c:pt>
                <c:pt idx="115">
                  <c:v>9.0252707581227436E-3</c:v>
                </c:pt>
                <c:pt idx="116">
                  <c:v>6.6793893129770991E-3</c:v>
                </c:pt>
                <c:pt idx="117">
                  <c:v>-1.2229539040451553E-2</c:v>
                </c:pt>
                <c:pt idx="118">
                  <c:v>5.7581573896353161E-3</c:v>
                </c:pt>
                <c:pt idx="119">
                  <c:v>5.2246603970741903E-3</c:v>
                </c:pt>
                <c:pt idx="120">
                  <c:v>-6.7643742953776773E-3</c:v>
                </c:pt>
                <c:pt idx="121">
                  <c:v>1.447661469933185E-2</c:v>
                </c:pt>
                <c:pt idx="122">
                  <c:v>1.7051153460381142E-2</c:v>
                </c:pt>
                <c:pt idx="123">
                  <c:v>-1.9396551724137932E-2</c:v>
                </c:pt>
                <c:pt idx="124">
                  <c:v>1.4634146341463415E-2</c:v>
                </c:pt>
                <c:pt idx="125">
                  <c:v>-3.0518819938962359E-3</c:v>
                </c:pt>
                <c:pt idx="126">
                  <c:v>-5.7416267942583732E-3</c:v>
                </c:pt>
                <c:pt idx="127">
                  <c:v>6.2780269058295961E-3</c:v>
                </c:pt>
                <c:pt idx="128">
                  <c:v>-1.5473887814313346E-2</c:v>
                </c:pt>
                <c:pt idx="129">
                  <c:v>8.9445438282647581E-3</c:v>
                </c:pt>
                <c:pt idx="130">
                  <c:v>6.6793893129770991E-3</c:v>
                </c:pt>
                <c:pt idx="131">
                  <c:v>-1.4099783080260303E-2</c:v>
                </c:pt>
                <c:pt idx="132">
                  <c:v>1.2698412698412698E-2</c:v>
                </c:pt>
                <c:pt idx="133">
                  <c:v>-1.2485811577752555E-2</c:v>
                </c:pt>
                <c:pt idx="134">
                  <c:v>-3.0706243602865915E-2</c:v>
                </c:pt>
                <c:pt idx="135">
                  <c:v>2.75049115913556E-2</c:v>
                </c:pt>
                <c:pt idx="136">
                  <c:v>3.8095238095238095E-3</c:v>
                </c:pt>
                <c:pt idx="137">
                  <c:v>-1.3765978367748278E-2</c:v>
                </c:pt>
                <c:pt idx="138">
                  <c:v>9.2592592592592587E-3</c:v>
                </c:pt>
                <c:pt idx="139">
                  <c:v>4.464285714285714E-3</c:v>
                </c:pt>
                <c:pt idx="140">
                  <c:v>-1.0251630941286114E-2</c:v>
                </c:pt>
                <c:pt idx="141">
                  <c:v>1.0657193605683837E-2</c:v>
                </c:pt>
                <c:pt idx="142">
                  <c:v>-9.4250706880301611E-4</c:v>
                </c:pt>
                <c:pt idx="143">
                  <c:v>-6.6592674805771371E-3</c:v>
                </c:pt>
                <c:pt idx="144">
                  <c:v>7.5593952483801298E-3</c:v>
                </c:pt>
                <c:pt idx="145">
                  <c:v>1.7334777898158182E-2</c:v>
                </c:pt>
                <c:pt idx="146">
                  <c:v>-2.8776978417266185E-2</c:v>
                </c:pt>
                <c:pt idx="147">
                  <c:v>-1.0416666666666667E-3</c:v>
                </c:pt>
                <c:pt idx="148">
                  <c:v>7.8662733529990172E-3</c:v>
                </c:pt>
                <c:pt idx="149">
                  <c:v>-1.4752370916754477E-2</c:v>
                </c:pt>
                <c:pt idx="150">
                  <c:v>1.1494252873563216E-2</c:v>
                </c:pt>
                <c:pt idx="151">
                  <c:v>-1.5051740357478834E-2</c:v>
                </c:pt>
                <c:pt idx="152">
                  <c:v>8.5227272727272738E-3</c:v>
                </c:pt>
                <c:pt idx="153">
                  <c:v>6.4043915827996338E-3</c:v>
                </c:pt>
                <c:pt idx="154">
                  <c:v>-1.6032064128256515E-2</c:v>
                </c:pt>
                <c:pt idx="155">
                  <c:v>1.1402508551881414E-2</c:v>
                </c:pt>
                <c:pt idx="156">
                  <c:v>5.6753688989784343E-3</c:v>
                </c:pt>
                <c:pt idx="157">
                  <c:v>-1.3142174432497013E-2</c:v>
                </c:pt>
                <c:pt idx="158">
                  <c:v>6.3626723223753979E-3</c:v>
                </c:pt>
                <c:pt idx="159">
                  <c:v>0</c:v>
                </c:pt>
                <c:pt idx="160">
                  <c:v>-1.3963480128893663E-2</c:v>
                </c:pt>
                <c:pt idx="161">
                  <c:v>7.5675675675675675E-3</c:v>
                </c:pt>
                <c:pt idx="162">
                  <c:v>7.329842931937172E-3</c:v>
                </c:pt>
                <c:pt idx="163">
                  <c:v>-1.3319672131147542E-2</c:v>
                </c:pt>
                <c:pt idx="164">
                  <c:v>6.3626723223753979E-3</c:v>
                </c:pt>
                <c:pt idx="165">
                  <c:v>5.1440329218106996E-3</c:v>
                </c:pt>
                <c:pt idx="166">
                  <c:v>-1.2557077625570777E-2</c:v>
                </c:pt>
                <c:pt idx="167">
                  <c:v>1.5544041450777202E-2</c:v>
                </c:pt>
                <c:pt idx="168">
                  <c:v>-2.0969855832241157E-2</c:v>
                </c:pt>
                <c:pt idx="169">
                  <c:v>2.1108179419525069E-2</c:v>
                </c:pt>
                <c:pt idx="170">
                  <c:v>-2.3894862604540022E-3</c:v>
                </c:pt>
                <c:pt idx="171">
                  <c:v>2.1686746987951807E-2</c:v>
                </c:pt>
                <c:pt idx="172">
                  <c:v>-2.20162224797219E-2</c:v>
                </c:pt>
                <c:pt idx="173">
                  <c:v>2.2805017103762829E-2</c:v>
                </c:pt>
                <c:pt idx="174">
                  <c:v>-1.785714285714286E-2</c:v>
                </c:pt>
                <c:pt idx="175">
                  <c:v>1.0752688172043012E-2</c:v>
                </c:pt>
                <c:pt idx="176">
                  <c:v>7.7177508269018731E-3</c:v>
                </c:pt>
                <c:pt idx="177">
                  <c:v>-1.4412416851441241E-2</c:v>
                </c:pt>
                <c:pt idx="178">
                  <c:v>6.9364161849710983E-3</c:v>
                </c:pt>
                <c:pt idx="179">
                  <c:v>6.4766839378238338E-3</c:v>
                </c:pt>
                <c:pt idx="180">
                  <c:v>-7.702182284980744E-3</c:v>
                </c:pt>
                <c:pt idx="181">
                  <c:v>-1.4492753623188406E-2</c:v>
                </c:pt>
                <c:pt idx="182">
                  <c:v>2.2248243559718966E-2</c:v>
                </c:pt>
                <c:pt idx="183">
                  <c:v>-2.9003783102143757E-2</c:v>
                </c:pt>
                <c:pt idx="184">
                  <c:v>1.3318534961154274E-2</c:v>
                </c:pt>
                <c:pt idx="185">
                  <c:v>4.5248868778280538E-3</c:v>
                </c:pt>
                <c:pt idx="186">
                  <c:v>-1.4115092290988058E-2</c:v>
                </c:pt>
                <c:pt idx="187">
                  <c:v>1.2409513960703205E-2</c:v>
                </c:pt>
                <c:pt idx="188">
                  <c:v>-1.0752688172043011E-3</c:v>
                </c:pt>
                <c:pt idx="189">
                  <c:v>-6.3091482649842269E-3</c:v>
                </c:pt>
                <c:pt idx="190">
                  <c:v>7.7262693156732896E-3</c:v>
                </c:pt>
                <c:pt idx="191">
                  <c:v>-1.9753086419753086E-2</c:v>
                </c:pt>
                <c:pt idx="192">
                  <c:v>1.2150668286755772E-2</c:v>
                </c:pt>
                <c:pt idx="193">
                  <c:v>-1.4230271668822771E-2</c:v>
                </c:pt>
                <c:pt idx="194">
                  <c:v>-1.0440835266821345E-2</c:v>
                </c:pt>
                <c:pt idx="195">
                  <c:v>8.0924855491329474E-3</c:v>
                </c:pt>
                <c:pt idx="196">
                  <c:v>1.7772511848341232E-2</c:v>
                </c:pt>
                <c:pt idx="197">
                  <c:v>-3.2930845225027441E-3</c:v>
                </c:pt>
                <c:pt idx="198">
                  <c:v>-6.2630480167014616E-3</c:v>
                </c:pt>
                <c:pt idx="199">
                  <c:v>7.1283095723014252E-3</c:v>
                </c:pt>
                <c:pt idx="200">
                  <c:v>-1.7640573318632856E-2</c:v>
                </c:pt>
                <c:pt idx="201">
                  <c:v>1.0438413361169102E-2</c:v>
                </c:pt>
                <c:pt idx="202">
                  <c:v>7.8212290502793283E-3</c:v>
                </c:pt>
                <c:pt idx="203">
                  <c:v>-1.6666666666666666E-2</c:v>
                </c:pt>
                <c:pt idx="204">
                  <c:v>1.4869888475836431E-2</c:v>
                </c:pt>
                <c:pt idx="205">
                  <c:v>2.0227560050568902E-2</c:v>
                </c:pt>
                <c:pt idx="206">
                  <c:v>-3.8271604938271607E-2</c:v>
                </c:pt>
                <c:pt idx="207">
                  <c:v>2.4009603841536617E-3</c:v>
                </c:pt>
                <c:pt idx="208">
                  <c:v>1.098901098901099E-2</c:v>
                </c:pt>
                <c:pt idx="209">
                  <c:v>-2.2144522144522144E-2</c:v>
                </c:pt>
                <c:pt idx="210">
                  <c:v>1.0706638115631691E-2</c:v>
                </c:pt>
                <c:pt idx="211">
                  <c:v>5.1975051975051969E-3</c:v>
                </c:pt>
                <c:pt idx="212">
                  <c:v>-1.1982570806100219E-2</c:v>
                </c:pt>
                <c:pt idx="213">
                  <c:v>1.2371134020618556E-2</c:v>
                </c:pt>
                <c:pt idx="214">
                  <c:v>-1.1363636363636365E-3</c:v>
                </c:pt>
                <c:pt idx="215">
                  <c:v>-7.8023407022106625E-3</c:v>
                </c:pt>
                <c:pt idx="216">
                  <c:v>8.7499999999999991E-3</c:v>
                </c:pt>
                <c:pt idx="217">
                  <c:v>1.3941698352344741E-2</c:v>
                </c:pt>
                <c:pt idx="218">
                  <c:v>7.702182284980744E-3</c:v>
                </c:pt>
                <c:pt idx="219">
                  <c:v>0</c:v>
                </c:pt>
                <c:pt idx="220">
                  <c:v>-1.8258426966292134E-2</c:v>
                </c:pt>
                <c:pt idx="221">
                  <c:v>8.9285714285714281E-3</c:v>
                </c:pt>
                <c:pt idx="222">
                  <c:v>7.6923076923076919E-3</c:v>
                </c:pt>
                <c:pt idx="223">
                  <c:v>-1.3844515441959531E-2</c:v>
                </c:pt>
                <c:pt idx="224">
                  <c:v>6.2893081761006284E-3</c:v>
                </c:pt>
                <c:pt idx="225">
                  <c:v>5.1387461459403904E-3</c:v>
                </c:pt>
                <c:pt idx="226">
                  <c:v>-1.2195121951219513E-2</c:v>
                </c:pt>
                <c:pt idx="227">
                  <c:v>1.4405762304921969E-2</c:v>
                </c:pt>
                <c:pt idx="228">
                  <c:v>-1.9536019536019536E-2</c:v>
                </c:pt>
                <c:pt idx="229">
                  <c:v>-1.3906447534766121E-2</c:v>
                </c:pt>
                <c:pt idx="230">
                  <c:v>2.4390243902439029E-2</c:v>
                </c:pt>
                <c:pt idx="231">
                  <c:v>0</c:v>
                </c:pt>
                <c:pt idx="232">
                  <c:v>-1.1312217194570135E-2</c:v>
                </c:pt>
                <c:pt idx="233">
                  <c:v>3.4129692832764501E-3</c:v>
                </c:pt>
                <c:pt idx="234">
                  <c:v>5.4229934924078091E-3</c:v>
                </c:pt>
                <c:pt idx="235">
                  <c:v>-6.423982869379014E-3</c:v>
                </c:pt>
                <c:pt idx="236">
                  <c:v>7.650273224043715E-3</c:v>
                </c:pt>
                <c:pt idx="237">
                  <c:v>-1.7837235228539576E-2</c:v>
                </c:pt>
                <c:pt idx="238">
                  <c:v>1.0440835266821345E-2</c:v>
                </c:pt>
                <c:pt idx="239">
                  <c:v>8.8383838383838381E-3</c:v>
                </c:pt>
              </c:numCache>
            </c:numRef>
          </c:val>
          <c:extLst>
            <c:ext xmlns:c16="http://schemas.microsoft.com/office/drawing/2014/chart" uri="{C3380CC4-5D6E-409C-BE32-E72D297353CC}">
              <c16:uniqueId val="{00000002-297E-44B6-80D1-A82EA0F5CE74}"/>
            </c:ext>
          </c:extLst>
        </c:ser>
        <c:dLbls>
          <c:showLegendKey val="0"/>
          <c:showVal val="0"/>
          <c:showCatName val="0"/>
          <c:showSerName val="0"/>
          <c:showPercent val="0"/>
          <c:showBubbleSize val="0"/>
        </c:dLbls>
        <c:gapWidth val="150"/>
        <c:overlap val="100"/>
        <c:axId val="122457088"/>
        <c:axId val="122458752"/>
      </c:barChart>
      <c:dateAx>
        <c:axId val="122457088"/>
        <c:scaling>
          <c:orientation val="minMax"/>
          <c:min val="43435"/>
        </c:scaling>
        <c:delete val="0"/>
        <c:axPos val="b"/>
        <c:numFmt formatCode="[$-416]mmm\-yy;@" sourceLinked="1"/>
        <c:majorTickMark val="none"/>
        <c:minorTickMark val="none"/>
        <c:tickLblPos val="low"/>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crossAx val="122458752"/>
        <c:crosses val="autoZero"/>
        <c:auto val="1"/>
        <c:lblOffset val="100"/>
        <c:baseTimeUnit val="months"/>
        <c:majorUnit val="6"/>
        <c:majorTimeUnit val="months"/>
      </c:dateAx>
      <c:valAx>
        <c:axId val="122458752"/>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mn-lt"/>
                <a:ea typeface="+mn-ea"/>
                <a:cs typeface="+mn-cs"/>
              </a:defRPr>
            </a:pPr>
            <a:endParaRPr lang="pt-BR"/>
          </a:p>
        </c:txPr>
        <c:crossAx val="1224570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lt1">
                  <a:lumMod val="8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Brazil GDP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1"/>
          <c:order val="0"/>
          <c:tx>
            <c:strRef>
              <c:f>Forecasts!$E$9</c:f>
              <c:strCache>
                <c:ptCount val="1"/>
                <c:pt idx="0">
                  <c:v>Forecast</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Forecasts!$A$11:$A$117</c15:sqref>
                  </c15:fullRef>
                </c:ext>
              </c:extLst>
              <c:f>Forecasts!$A$101:$A$117</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Forecasts!$E$11:$E$117</c15:sqref>
                  </c15:fullRef>
                </c:ext>
              </c:extLst>
              <c:f>Forecasts!$E$101:$E$117</c:f>
              <c:numCache>
                <c:formatCode>0.0</c:formatCode>
                <c:ptCount val="17"/>
                <c:pt idx="0">
                  <c:v>171.7</c:v>
                </c:pt>
                <c:pt idx="1">
                  <c:v>169.2</c:v>
                </c:pt>
                <c:pt idx="2">
                  <c:v>167.1</c:v>
                </c:pt>
                <c:pt idx="3">
                  <c:v>169.8</c:v>
                </c:pt>
                <c:pt idx="4">
                  <c:v>173.6</c:v>
                </c:pt>
                <c:pt idx="5">
                  <c:v>171.7</c:v>
                </c:pt>
                <c:pt idx="6">
                  <c:v>166.9</c:v>
                </c:pt>
                <c:pt idx="7">
                  <c:v>151.6</c:v>
                </c:pt>
                <c:pt idx="8">
                  <c:v>167.2</c:v>
                </c:pt>
                <c:pt idx="9">
                  <c:v>170.1</c:v>
                </c:pt>
                <c:pt idx="10">
                  <c:v>169</c:v>
                </c:pt>
                <c:pt idx="11">
                  <c:v>170.3</c:v>
                </c:pt>
                <c:pt idx="12">
                  <c:v>173.9</c:v>
                </c:pt>
                <c:pt idx="13" formatCode="General">
                  <c:v>172.2</c:v>
                </c:pt>
                <c:pt idx="14" formatCode="General">
                  <c:v>168.7</c:v>
                </c:pt>
                <c:pt idx="15" formatCode="General">
                  <c:v>170.6</c:v>
                </c:pt>
                <c:pt idx="16" formatCode="General">
                  <c:v>174.6</c:v>
                </c:pt>
              </c:numCache>
            </c:numRef>
          </c:val>
          <c:smooth val="0"/>
          <c:extLst>
            <c:ext xmlns:c16="http://schemas.microsoft.com/office/drawing/2014/chart" uri="{C3380CC4-5D6E-409C-BE32-E72D297353CC}">
              <c16:uniqueId val="{00000000-8BB8-4417-9480-EEDE55FEC875}"/>
            </c:ext>
          </c:extLst>
        </c:ser>
        <c:ser>
          <c:idx val="0"/>
          <c:order val="1"/>
          <c:tx>
            <c:strRef>
              <c:f>Forecasts!$B$9</c:f>
              <c:strCache>
                <c:ptCount val="1"/>
                <c:pt idx="0">
                  <c:v>BR GDP</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Forecasts!$A$11:$A$117</c15:sqref>
                  </c15:fullRef>
                </c:ext>
              </c:extLst>
              <c:f>Forecasts!$A$101:$A$117</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Forecasts!$B$11:$B$117</c15:sqref>
                  </c15:fullRef>
                </c:ext>
              </c:extLst>
              <c:f>Forecasts!$B$101:$B$117</c:f>
              <c:numCache>
                <c:formatCode>General</c:formatCode>
                <c:ptCount val="17"/>
                <c:pt idx="0">
                  <c:v>171.7</c:v>
                </c:pt>
                <c:pt idx="1">
                  <c:v>169.2</c:v>
                </c:pt>
                <c:pt idx="2">
                  <c:v>167.1</c:v>
                </c:pt>
                <c:pt idx="3">
                  <c:v>169.8</c:v>
                </c:pt>
                <c:pt idx="4">
                  <c:v>173.6</c:v>
                </c:pt>
                <c:pt idx="5">
                  <c:v>171.7</c:v>
                </c:pt>
                <c:pt idx="6">
                  <c:v>166.9</c:v>
                </c:pt>
                <c:pt idx="7">
                  <c:v>151.6</c:v>
                </c:pt>
                <c:pt idx="8">
                  <c:v>167.2</c:v>
                </c:pt>
                <c:pt idx="9">
                  <c:v>170.1</c:v>
                </c:pt>
                <c:pt idx="10">
                  <c:v>169</c:v>
                </c:pt>
                <c:pt idx="11">
                  <c:v>170.3</c:v>
                </c:pt>
                <c:pt idx="12">
                  <c:v>173.9</c:v>
                </c:pt>
              </c:numCache>
            </c:numRef>
          </c:val>
          <c:smooth val="0"/>
          <c:extLst>
            <c:ext xmlns:c16="http://schemas.microsoft.com/office/drawing/2014/chart" uri="{C3380CC4-5D6E-409C-BE32-E72D297353CC}">
              <c16:uniqueId val="{00000001-8BB8-4417-9480-EEDE55FEC875}"/>
            </c:ext>
          </c:extLst>
        </c:ser>
        <c:ser>
          <c:idx val="2"/>
          <c:order val="2"/>
          <c:tx>
            <c:v>Forecast SA</c:v>
          </c:tx>
          <c:spPr>
            <a:ln w="28575" cap="rnd">
              <a:solidFill>
                <a:schemeClr val="accent3"/>
              </a:solidFill>
              <a:round/>
            </a:ln>
            <a:effectLst/>
          </c:spPr>
          <c:marker>
            <c:symbol val="none"/>
          </c:marker>
          <c:cat>
            <c:numRef>
              <c:extLst>
                <c:ext xmlns:c15="http://schemas.microsoft.com/office/drawing/2012/chart" uri="{02D57815-91ED-43cb-92C2-25804820EDAC}">
                  <c15:fullRef>
                    <c15:sqref>Forecasts!$A$11:$A$117</c15:sqref>
                  </c15:fullRef>
                </c:ext>
              </c:extLst>
              <c:f>Forecasts!$A$101:$A$117</c:f>
              <c:numCache>
                <c:formatCode>[$-416]mmm\-yy;@</c:formatCode>
                <c:ptCount val="17"/>
                <c:pt idx="0">
                  <c:v>43282</c:v>
                </c:pt>
                <c:pt idx="1">
                  <c:v>43374</c:v>
                </c:pt>
                <c:pt idx="2">
                  <c:v>43466</c:v>
                </c:pt>
                <c:pt idx="3">
                  <c:v>43556</c:v>
                </c:pt>
                <c:pt idx="4">
                  <c:v>43647</c:v>
                </c:pt>
                <c:pt idx="5">
                  <c:v>43739</c:v>
                </c:pt>
                <c:pt idx="6">
                  <c:v>43831</c:v>
                </c:pt>
                <c:pt idx="7">
                  <c:v>43922</c:v>
                </c:pt>
                <c:pt idx="8">
                  <c:v>44013</c:v>
                </c:pt>
                <c:pt idx="9">
                  <c:v>44105</c:v>
                </c:pt>
                <c:pt idx="10">
                  <c:v>44197</c:v>
                </c:pt>
                <c:pt idx="11">
                  <c:v>44287</c:v>
                </c:pt>
                <c:pt idx="12">
                  <c:v>44378</c:v>
                </c:pt>
                <c:pt idx="13">
                  <c:v>44470</c:v>
                </c:pt>
                <c:pt idx="14">
                  <c:v>44562</c:v>
                </c:pt>
                <c:pt idx="15">
                  <c:v>44652</c:v>
                </c:pt>
                <c:pt idx="16">
                  <c:v>44743</c:v>
                </c:pt>
              </c:numCache>
            </c:numRef>
          </c:cat>
          <c:val>
            <c:numRef>
              <c:extLst>
                <c:ext xmlns:c15="http://schemas.microsoft.com/office/drawing/2012/chart" uri="{02D57815-91ED-43cb-92C2-25804820EDAC}">
                  <c15:fullRef>
                    <c15:sqref>Forecasts!$F$11:$F$117</c15:sqref>
                  </c15:fullRef>
                </c:ext>
              </c:extLst>
              <c:f>Forecasts!$F$101:$F$117</c:f>
              <c:numCache>
                <c:formatCode>General</c:formatCode>
                <c:ptCount val="17"/>
                <c:pt idx="0">
                  <c:v>169.6</c:v>
                </c:pt>
                <c:pt idx="1">
                  <c:v>168.8</c:v>
                </c:pt>
                <c:pt idx="2">
                  <c:v>169.7</c:v>
                </c:pt>
                <c:pt idx="3">
                  <c:v>170.7</c:v>
                </c:pt>
                <c:pt idx="4">
                  <c:v>170.8</c:v>
                </c:pt>
                <c:pt idx="5">
                  <c:v>171.3</c:v>
                </c:pt>
                <c:pt idx="6">
                  <c:v>167.5</c:v>
                </c:pt>
                <c:pt idx="7">
                  <c:v>152.5</c:v>
                </c:pt>
                <c:pt idx="8">
                  <c:v>164.5</c:v>
                </c:pt>
                <c:pt idx="9">
                  <c:v>169.5</c:v>
                </c:pt>
                <c:pt idx="10">
                  <c:v>171.7</c:v>
                </c:pt>
                <c:pt idx="11">
                  <c:v>171.4</c:v>
                </c:pt>
                <c:pt idx="12">
                  <c:v>171.1</c:v>
                </c:pt>
                <c:pt idx="13">
                  <c:v>171.5</c:v>
                </c:pt>
                <c:pt idx="14">
                  <c:v>171.4</c:v>
                </c:pt>
                <c:pt idx="15">
                  <c:v>171.7</c:v>
                </c:pt>
                <c:pt idx="16">
                  <c:v>171.9</c:v>
                </c:pt>
              </c:numCache>
            </c:numRef>
          </c:val>
          <c:smooth val="0"/>
          <c:extLst>
            <c:ext xmlns:c16="http://schemas.microsoft.com/office/drawing/2014/chart" uri="{C3380CC4-5D6E-409C-BE32-E72D297353CC}">
              <c16:uniqueId val="{00000002-8BB8-4417-9480-EEDE55FEC875}"/>
            </c:ext>
          </c:extLst>
        </c:ser>
        <c:dLbls>
          <c:showLegendKey val="0"/>
          <c:showVal val="0"/>
          <c:showCatName val="0"/>
          <c:showSerName val="0"/>
          <c:showPercent val="0"/>
          <c:showBubbleSize val="0"/>
        </c:dLbls>
        <c:smooth val="0"/>
        <c:axId val="780837056"/>
        <c:axId val="780837888"/>
      </c:lineChart>
      <c:dateAx>
        <c:axId val="780837056"/>
        <c:scaling>
          <c:orientation val="minMax"/>
        </c:scaling>
        <c:delete val="0"/>
        <c:axPos val="b"/>
        <c:numFmt formatCode="[$-416]mmm\-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888"/>
        <c:crosses val="autoZero"/>
        <c:auto val="1"/>
        <c:lblOffset val="100"/>
        <c:baseTimeUnit val="months"/>
      </c:dateAx>
      <c:valAx>
        <c:axId val="780837888"/>
        <c:scaling>
          <c:orientation val="minMax"/>
          <c:max val="180"/>
          <c:min val="15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7808370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s>
</file>

<file path=xl/drawings/_rels/drawing9.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0.x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chart" Target="../charts/chart24.xml"/><Relationship Id="rId1" Type="http://schemas.openxmlformats.org/officeDocument/2006/relationships/chart" Target="../charts/chart23.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5.xml"/></Relationships>
</file>

<file path=xl/drawings/drawing1.xml><?xml version="1.0" encoding="utf-8"?>
<xdr:wsDr xmlns:xdr="http://schemas.openxmlformats.org/drawingml/2006/spreadsheetDrawing" xmlns:a="http://schemas.openxmlformats.org/drawingml/2006/main">
  <xdr:twoCellAnchor>
    <xdr:from>
      <xdr:col>2</xdr:col>
      <xdr:colOff>161925</xdr:colOff>
      <xdr:row>30</xdr:row>
      <xdr:rowOff>95249</xdr:rowOff>
    </xdr:from>
    <xdr:to>
      <xdr:col>10</xdr:col>
      <xdr:colOff>595916</xdr:colOff>
      <xdr:row>30</xdr:row>
      <xdr:rowOff>1238474</xdr:rowOff>
    </xdr:to>
    <xdr:grpSp>
      <xdr:nvGrpSpPr>
        <xdr:cNvPr id="2" name="Agrupar 1">
          <a:extLst>
            <a:ext uri="{FF2B5EF4-FFF2-40B4-BE49-F238E27FC236}">
              <a16:creationId xmlns:a16="http://schemas.microsoft.com/office/drawing/2014/main" id="{273145A2-FA4E-4348-9F35-5D292AB3EFB9}"/>
            </a:ext>
          </a:extLst>
        </xdr:cNvPr>
        <xdr:cNvGrpSpPr/>
      </xdr:nvGrpSpPr>
      <xdr:grpSpPr>
        <a:xfrm>
          <a:off x="952500" y="5581649"/>
          <a:ext cx="5987066" cy="1143225"/>
          <a:chOff x="161925" y="3752849"/>
          <a:chExt cx="5310791" cy="1143225"/>
        </a:xfrm>
      </xdr:grpSpPr>
      <xdr:pic>
        <xdr:nvPicPr>
          <xdr:cNvPr id="3" name="Imagem 2">
            <a:extLst>
              <a:ext uri="{FF2B5EF4-FFF2-40B4-BE49-F238E27FC236}">
                <a16:creationId xmlns:a16="http://schemas.microsoft.com/office/drawing/2014/main" id="{C28B74AE-FC85-44C1-9B05-91E75AE1A8B3}"/>
              </a:ext>
            </a:extLst>
          </xdr:cNvPr>
          <xdr:cNvPicPr>
            <a:picLocks noChangeAspect="1"/>
          </xdr:cNvPicPr>
        </xdr:nvPicPr>
        <xdr:blipFill>
          <a:blip xmlns:r="http://schemas.openxmlformats.org/officeDocument/2006/relationships" r:embed="rId1"/>
          <a:stretch>
            <a:fillRect/>
          </a:stretch>
        </xdr:blipFill>
        <xdr:spPr>
          <a:xfrm>
            <a:off x="257176" y="3752849"/>
            <a:ext cx="5215540" cy="1143225"/>
          </a:xfrm>
          <a:prstGeom prst="rect">
            <a:avLst/>
          </a:prstGeom>
        </xdr:spPr>
      </xdr:pic>
      <xdr:sp macro="" textlink="">
        <xdr:nvSpPr>
          <xdr:cNvPr id="4" name="Elipse 3">
            <a:extLst>
              <a:ext uri="{FF2B5EF4-FFF2-40B4-BE49-F238E27FC236}">
                <a16:creationId xmlns:a16="http://schemas.microsoft.com/office/drawing/2014/main" id="{C41A036C-1726-488A-BA70-C1654DF86E2A}"/>
              </a:ext>
            </a:extLst>
          </xdr:cNvPr>
          <xdr:cNvSpPr/>
        </xdr:nvSpPr>
        <xdr:spPr>
          <a:xfrm>
            <a:off x="161925" y="4086225"/>
            <a:ext cx="657225" cy="742950"/>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grpSp>
    <xdr:clientData/>
  </xdr:twoCellAnchor>
  <xdr:twoCellAnchor>
    <xdr:from>
      <xdr:col>2</xdr:col>
      <xdr:colOff>71871</xdr:colOff>
      <xdr:row>33</xdr:row>
      <xdr:rowOff>95250</xdr:rowOff>
    </xdr:from>
    <xdr:to>
      <xdr:col>4</xdr:col>
      <xdr:colOff>324297</xdr:colOff>
      <xdr:row>34</xdr:row>
      <xdr:rowOff>57764</xdr:rowOff>
    </xdr:to>
    <xdr:grpSp>
      <xdr:nvGrpSpPr>
        <xdr:cNvPr id="10" name="Agrupar 9">
          <a:extLst>
            <a:ext uri="{FF2B5EF4-FFF2-40B4-BE49-F238E27FC236}">
              <a16:creationId xmlns:a16="http://schemas.microsoft.com/office/drawing/2014/main" id="{657D6826-E262-4071-AA00-C7E4E503C8FF}"/>
            </a:ext>
          </a:extLst>
        </xdr:cNvPr>
        <xdr:cNvGrpSpPr/>
      </xdr:nvGrpSpPr>
      <xdr:grpSpPr>
        <a:xfrm>
          <a:off x="862446" y="7381875"/>
          <a:ext cx="2147901" cy="2953364"/>
          <a:chOff x="862446" y="6238875"/>
          <a:chExt cx="2147901" cy="2953364"/>
        </a:xfrm>
      </xdr:grpSpPr>
      <xdr:pic>
        <xdr:nvPicPr>
          <xdr:cNvPr id="9" name="Imagem 8">
            <a:extLst>
              <a:ext uri="{FF2B5EF4-FFF2-40B4-BE49-F238E27FC236}">
                <a16:creationId xmlns:a16="http://schemas.microsoft.com/office/drawing/2014/main" id="{0EED111D-1C4D-4BC5-BBA9-0453C774FE35}"/>
              </a:ext>
            </a:extLst>
          </xdr:cNvPr>
          <xdr:cNvPicPr>
            <a:picLocks noChangeAspect="1"/>
          </xdr:cNvPicPr>
        </xdr:nvPicPr>
        <xdr:blipFill>
          <a:blip xmlns:r="http://schemas.openxmlformats.org/officeDocument/2006/relationships" r:embed="rId2"/>
          <a:stretch>
            <a:fillRect/>
          </a:stretch>
        </xdr:blipFill>
        <xdr:spPr>
          <a:xfrm>
            <a:off x="862446" y="6238875"/>
            <a:ext cx="2147901" cy="2953364"/>
          </a:xfrm>
          <a:prstGeom prst="rect">
            <a:avLst/>
          </a:prstGeom>
        </xdr:spPr>
      </xdr:pic>
      <xdr:sp macro="" textlink="">
        <xdr:nvSpPr>
          <xdr:cNvPr id="8" name="Elipse 7">
            <a:extLst>
              <a:ext uri="{FF2B5EF4-FFF2-40B4-BE49-F238E27FC236}">
                <a16:creationId xmlns:a16="http://schemas.microsoft.com/office/drawing/2014/main" id="{0CF5A854-42BC-4C51-B24C-E2E6FECD0881}"/>
              </a:ext>
            </a:extLst>
          </xdr:cNvPr>
          <xdr:cNvSpPr/>
        </xdr:nvSpPr>
        <xdr:spPr>
          <a:xfrm>
            <a:off x="984941" y="8886825"/>
            <a:ext cx="1424884" cy="295275"/>
          </a:xfrm>
          <a:prstGeom prst="ellipse">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pt-BR" sz="1100"/>
          </a:p>
        </xdr:txBody>
      </xdr:sp>
    </xdr:grpSp>
    <xdr:clientData/>
  </xdr:twoCellAnchor>
  <xdr:twoCellAnchor editAs="oneCell">
    <xdr:from>
      <xdr:col>2</xdr:col>
      <xdr:colOff>19050</xdr:colOff>
      <xdr:row>36</xdr:row>
      <xdr:rowOff>38100</xdr:rowOff>
    </xdr:from>
    <xdr:to>
      <xdr:col>12</xdr:col>
      <xdr:colOff>343976</xdr:colOff>
      <xdr:row>36</xdr:row>
      <xdr:rowOff>2067208</xdr:rowOff>
    </xdr:to>
    <xdr:pic>
      <xdr:nvPicPr>
        <xdr:cNvPr id="14" name="Imagem 13">
          <a:extLst>
            <a:ext uri="{FF2B5EF4-FFF2-40B4-BE49-F238E27FC236}">
              <a16:creationId xmlns:a16="http://schemas.microsoft.com/office/drawing/2014/main" id="{947267CA-E5F3-46B6-B160-E17CB278EF14}"/>
            </a:ext>
          </a:extLst>
        </xdr:cNvPr>
        <xdr:cNvPicPr>
          <a:picLocks noChangeAspect="1"/>
        </xdr:cNvPicPr>
      </xdr:nvPicPr>
      <xdr:blipFill>
        <a:blip xmlns:r="http://schemas.openxmlformats.org/officeDocument/2006/relationships" r:embed="rId3"/>
        <a:stretch>
          <a:fillRect/>
        </a:stretch>
      </xdr:blipFill>
      <xdr:spPr>
        <a:xfrm>
          <a:off x="809625" y="10687050"/>
          <a:ext cx="7706801" cy="20291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419101</xdr:colOff>
      <xdr:row>7</xdr:row>
      <xdr:rowOff>142875</xdr:rowOff>
    </xdr:from>
    <xdr:to>
      <xdr:col>22</xdr:col>
      <xdr:colOff>266700</xdr:colOff>
      <xdr:row>24</xdr:row>
      <xdr:rowOff>9525</xdr:rowOff>
    </xdr:to>
    <xdr:graphicFrame macro="">
      <xdr:nvGraphicFramePr>
        <xdr:cNvPr id="2" name="Gráfico 1">
          <a:extLst>
            <a:ext uri="{FF2B5EF4-FFF2-40B4-BE49-F238E27FC236}">
              <a16:creationId xmlns:a16="http://schemas.microsoft.com/office/drawing/2014/main" id="{F6B115FB-C8C9-4E5E-8E3A-F9919E6D46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419100</xdr:colOff>
      <xdr:row>24</xdr:row>
      <xdr:rowOff>152400</xdr:rowOff>
    </xdr:from>
    <xdr:to>
      <xdr:col>22</xdr:col>
      <xdr:colOff>266699</xdr:colOff>
      <xdr:row>41</xdr:row>
      <xdr:rowOff>19050</xdr:rowOff>
    </xdr:to>
    <xdr:graphicFrame macro="">
      <xdr:nvGraphicFramePr>
        <xdr:cNvPr id="3" name="Gráfico 2">
          <a:extLst>
            <a:ext uri="{FF2B5EF4-FFF2-40B4-BE49-F238E27FC236}">
              <a16:creationId xmlns:a16="http://schemas.microsoft.com/office/drawing/2014/main" id="{DD7F507E-F786-491F-AD7C-E4B39449B3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419100</xdr:colOff>
      <xdr:row>41</xdr:row>
      <xdr:rowOff>152400</xdr:rowOff>
    </xdr:from>
    <xdr:to>
      <xdr:col>22</xdr:col>
      <xdr:colOff>342900</xdr:colOff>
      <xdr:row>57</xdr:row>
      <xdr:rowOff>4762</xdr:rowOff>
    </xdr:to>
    <xdr:graphicFrame macro="">
      <xdr:nvGraphicFramePr>
        <xdr:cNvPr id="4" name="Gráfico 3">
          <a:extLst>
            <a:ext uri="{FF2B5EF4-FFF2-40B4-BE49-F238E27FC236}">
              <a16:creationId xmlns:a16="http://schemas.microsoft.com/office/drawing/2014/main" id="{672C0123-32AD-4D28-996D-A79C39E7A3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99392</xdr:colOff>
      <xdr:row>0</xdr:row>
      <xdr:rowOff>66263</xdr:rowOff>
    </xdr:from>
    <xdr:to>
      <xdr:col>21</xdr:col>
      <xdr:colOff>0</xdr:colOff>
      <xdr:row>11</xdr:row>
      <xdr:rowOff>16565</xdr:rowOff>
    </xdr:to>
    <xdr:graphicFrame macro="">
      <xdr:nvGraphicFramePr>
        <xdr:cNvPr id="3" name="Gráfico 2">
          <a:extLst>
            <a:ext uri="{FF2B5EF4-FFF2-40B4-BE49-F238E27FC236}">
              <a16:creationId xmlns:a16="http://schemas.microsoft.com/office/drawing/2014/main" id="{85FFEBC9-07E1-4965-A7B3-D2D7A47C7D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91109</xdr:colOff>
      <xdr:row>11</xdr:row>
      <xdr:rowOff>57978</xdr:rowOff>
    </xdr:from>
    <xdr:to>
      <xdr:col>20</xdr:col>
      <xdr:colOff>604630</xdr:colOff>
      <xdr:row>21</xdr:row>
      <xdr:rowOff>99391</xdr:rowOff>
    </xdr:to>
    <xdr:graphicFrame macro="">
      <xdr:nvGraphicFramePr>
        <xdr:cNvPr id="5" name="Gráfico 4">
          <a:extLst>
            <a:ext uri="{FF2B5EF4-FFF2-40B4-BE49-F238E27FC236}">
              <a16:creationId xmlns:a16="http://schemas.microsoft.com/office/drawing/2014/main" id="{E76EE239-AABB-48DB-867A-2E3F5BF13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91108</xdr:colOff>
      <xdr:row>21</xdr:row>
      <xdr:rowOff>149088</xdr:rowOff>
    </xdr:from>
    <xdr:to>
      <xdr:col>20</xdr:col>
      <xdr:colOff>604629</xdr:colOff>
      <xdr:row>32</xdr:row>
      <xdr:rowOff>99391</xdr:rowOff>
    </xdr:to>
    <xdr:graphicFrame macro="">
      <xdr:nvGraphicFramePr>
        <xdr:cNvPr id="6" name="Gráfico 5">
          <a:extLst>
            <a:ext uri="{FF2B5EF4-FFF2-40B4-BE49-F238E27FC236}">
              <a16:creationId xmlns:a16="http://schemas.microsoft.com/office/drawing/2014/main" id="{086717B5-CCA2-416B-82FB-E00A5F7032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18</xdr:col>
      <xdr:colOff>99392</xdr:colOff>
      <xdr:row>0</xdr:row>
      <xdr:rowOff>66263</xdr:rowOff>
    </xdr:from>
    <xdr:to>
      <xdr:col>25</xdr:col>
      <xdr:colOff>0</xdr:colOff>
      <xdr:row>11</xdr:row>
      <xdr:rowOff>16565</xdr:rowOff>
    </xdr:to>
    <xdr:graphicFrame macro="">
      <xdr:nvGraphicFramePr>
        <xdr:cNvPr id="2" name="Gráfico 1">
          <a:extLst>
            <a:ext uri="{FF2B5EF4-FFF2-40B4-BE49-F238E27FC236}">
              <a16:creationId xmlns:a16="http://schemas.microsoft.com/office/drawing/2014/main" id="{4702F227-55FB-48FA-B936-18C9589D0D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91109</xdr:colOff>
      <xdr:row>11</xdr:row>
      <xdr:rowOff>57978</xdr:rowOff>
    </xdr:from>
    <xdr:to>
      <xdr:col>24</xdr:col>
      <xdr:colOff>604630</xdr:colOff>
      <xdr:row>21</xdr:row>
      <xdr:rowOff>99391</xdr:rowOff>
    </xdr:to>
    <xdr:graphicFrame macro="">
      <xdr:nvGraphicFramePr>
        <xdr:cNvPr id="3" name="Gráfico 2">
          <a:extLst>
            <a:ext uri="{FF2B5EF4-FFF2-40B4-BE49-F238E27FC236}">
              <a16:creationId xmlns:a16="http://schemas.microsoft.com/office/drawing/2014/main" id="{FECCE835-75C9-481B-8985-7CA533E8A0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91108</xdr:colOff>
      <xdr:row>21</xdr:row>
      <xdr:rowOff>149088</xdr:rowOff>
    </xdr:from>
    <xdr:to>
      <xdr:col>24</xdr:col>
      <xdr:colOff>604629</xdr:colOff>
      <xdr:row>32</xdr:row>
      <xdr:rowOff>99391</xdr:rowOff>
    </xdr:to>
    <xdr:graphicFrame macro="">
      <xdr:nvGraphicFramePr>
        <xdr:cNvPr id="4" name="Gráfico 3">
          <a:extLst>
            <a:ext uri="{FF2B5EF4-FFF2-40B4-BE49-F238E27FC236}">
              <a16:creationId xmlns:a16="http://schemas.microsoft.com/office/drawing/2014/main" id="{3CA36E36-841C-4136-960F-49B363A02E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480390</xdr:colOff>
      <xdr:row>22</xdr:row>
      <xdr:rowOff>28161</xdr:rowOff>
    </xdr:from>
    <xdr:to>
      <xdr:col>35</xdr:col>
      <xdr:colOff>149086</xdr:colOff>
      <xdr:row>41</xdr:row>
      <xdr:rowOff>41412</xdr:rowOff>
    </xdr:to>
    <xdr:graphicFrame macro="">
      <xdr:nvGraphicFramePr>
        <xdr:cNvPr id="8" name="Gráfico 7">
          <a:extLst>
            <a:ext uri="{FF2B5EF4-FFF2-40B4-BE49-F238E27FC236}">
              <a16:creationId xmlns:a16="http://schemas.microsoft.com/office/drawing/2014/main" id="{8A6FE1F4-601B-4762-B44D-DDFD3013D9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18</xdr:col>
      <xdr:colOff>99392</xdr:colOff>
      <xdr:row>0</xdr:row>
      <xdr:rowOff>66263</xdr:rowOff>
    </xdr:from>
    <xdr:to>
      <xdr:col>25</xdr:col>
      <xdr:colOff>0</xdr:colOff>
      <xdr:row>11</xdr:row>
      <xdr:rowOff>16565</xdr:rowOff>
    </xdr:to>
    <xdr:graphicFrame macro="">
      <xdr:nvGraphicFramePr>
        <xdr:cNvPr id="2" name="Gráfico 1">
          <a:extLst>
            <a:ext uri="{FF2B5EF4-FFF2-40B4-BE49-F238E27FC236}">
              <a16:creationId xmlns:a16="http://schemas.microsoft.com/office/drawing/2014/main" id="{0987CA5B-A55D-4271-B585-1685F813F7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91109</xdr:colOff>
      <xdr:row>11</xdr:row>
      <xdr:rowOff>57978</xdr:rowOff>
    </xdr:from>
    <xdr:to>
      <xdr:col>24</xdr:col>
      <xdr:colOff>604630</xdr:colOff>
      <xdr:row>21</xdr:row>
      <xdr:rowOff>99391</xdr:rowOff>
    </xdr:to>
    <xdr:graphicFrame macro="">
      <xdr:nvGraphicFramePr>
        <xdr:cNvPr id="3" name="Gráfico 2">
          <a:extLst>
            <a:ext uri="{FF2B5EF4-FFF2-40B4-BE49-F238E27FC236}">
              <a16:creationId xmlns:a16="http://schemas.microsoft.com/office/drawing/2014/main" id="{9243891A-5245-4522-B8CD-1298715B44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91108</xdr:colOff>
      <xdr:row>21</xdr:row>
      <xdr:rowOff>149088</xdr:rowOff>
    </xdr:from>
    <xdr:to>
      <xdr:col>24</xdr:col>
      <xdr:colOff>604629</xdr:colOff>
      <xdr:row>32</xdr:row>
      <xdr:rowOff>99391</xdr:rowOff>
    </xdr:to>
    <xdr:graphicFrame macro="">
      <xdr:nvGraphicFramePr>
        <xdr:cNvPr id="4" name="Gráfico 3">
          <a:extLst>
            <a:ext uri="{FF2B5EF4-FFF2-40B4-BE49-F238E27FC236}">
              <a16:creationId xmlns:a16="http://schemas.microsoft.com/office/drawing/2014/main" id="{3B8BF32A-F817-4D85-94C9-EBD39EC68B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215348</xdr:colOff>
      <xdr:row>0</xdr:row>
      <xdr:rowOff>165653</xdr:rowOff>
    </xdr:from>
    <xdr:to>
      <xdr:col>13</xdr:col>
      <xdr:colOff>41413</xdr:colOff>
      <xdr:row>16</xdr:row>
      <xdr:rowOff>49694</xdr:rowOff>
    </xdr:to>
    <xdr:graphicFrame macro="">
      <xdr:nvGraphicFramePr>
        <xdr:cNvPr id="2" name="Gráfico 1">
          <a:extLst>
            <a:ext uri="{FF2B5EF4-FFF2-40B4-BE49-F238E27FC236}">
              <a16:creationId xmlns:a16="http://schemas.microsoft.com/office/drawing/2014/main" id="{064D52FC-87C8-4660-A8B7-3844C1A6FB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12</xdr:col>
      <xdr:colOff>82827</xdr:colOff>
      <xdr:row>5</xdr:row>
      <xdr:rowOff>173937</xdr:rowOff>
    </xdr:from>
    <xdr:to>
      <xdr:col>18</xdr:col>
      <xdr:colOff>596348</xdr:colOff>
      <xdr:row>16</xdr:row>
      <xdr:rowOff>124239</xdr:rowOff>
    </xdr:to>
    <xdr:graphicFrame macro="">
      <xdr:nvGraphicFramePr>
        <xdr:cNvPr id="2" name="Gráfico 1">
          <a:extLst>
            <a:ext uri="{FF2B5EF4-FFF2-40B4-BE49-F238E27FC236}">
              <a16:creationId xmlns:a16="http://schemas.microsoft.com/office/drawing/2014/main" id="{C608D176-276A-489F-9811-2BD6DB8E16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74544</xdr:colOff>
      <xdr:row>16</xdr:row>
      <xdr:rowOff>165652</xdr:rowOff>
    </xdr:from>
    <xdr:to>
      <xdr:col>18</xdr:col>
      <xdr:colOff>588065</xdr:colOff>
      <xdr:row>27</xdr:row>
      <xdr:rowOff>16565</xdr:rowOff>
    </xdr:to>
    <xdr:graphicFrame macro="">
      <xdr:nvGraphicFramePr>
        <xdr:cNvPr id="3" name="Gráfico 2">
          <a:extLst>
            <a:ext uri="{FF2B5EF4-FFF2-40B4-BE49-F238E27FC236}">
              <a16:creationId xmlns:a16="http://schemas.microsoft.com/office/drawing/2014/main" id="{6F9939D3-AB4B-453B-ADD8-7634F5C755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74543</xdr:colOff>
      <xdr:row>27</xdr:row>
      <xdr:rowOff>66262</xdr:rowOff>
    </xdr:from>
    <xdr:to>
      <xdr:col>18</xdr:col>
      <xdr:colOff>588064</xdr:colOff>
      <xdr:row>38</xdr:row>
      <xdr:rowOff>16565</xdr:rowOff>
    </xdr:to>
    <xdr:graphicFrame macro="">
      <xdr:nvGraphicFramePr>
        <xdr:cNvPr id="4" name="Gráfico 3">
          <a:extLst>
            <a:ext uri="{FF2B5EF4-FFF2-40B4-BE49-F238E27FC236}">
              <a16:creationId xmlns:a16="http://schemas.microsoft.com/office/drawing/2014/main" id="{33AAF88B-E608-459A-97A0-609B51E40B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314740</xdr:colOff>
      <xdr:row>4</xdr:row>
      <xdr:rowOff>24850</xdr:rowOff>
    </xdr:from>
    <xdr:to>
      <xdr:col>23</xdr:col>
      <xdr:colOff>215348</xdr:colOff>
      <xdr:row>14</xdr:row>
      <xdr:rowOff>165652</xdr:rowOff>
    </xdr:to>
    <xdr:graphicFrame macro="">
      <xdr:nvGraphicFramePr>
        <xdr:cNvPr id="2" name="Gráfico 1">
          <a:extLst>
            <a:ext uri="{FF2B5EF4-FFF2-40B4-BE49-F238E27FC236}">
              <a16:creationId xmlns:a16="http://schemas.microsoft.com/office/drawing/2014/main" id="{72887431-47EB-41C9-AC07-54F048B730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306457</xdr:colOff>
      <xdr:row>15</xdr:row>
      <xdr:rowOff>16565</xdr:rowOff>
    </xdr:from>
    <xdr:to>
      <xdr:col>23</xdr:col>
      <xdr:colOff>207065</xdr:colOff>
      <xdr:row>25</xdr:row>
      <xdr:rowOff>57978</xdr:rowOff>
    </xdr:to>
    <xdr:graphicFrame macro="">
      <xdr:nvGraphicFramePr>
        <xdr:cNvPr id="3" name="Gráfico 2">
          <a:extLst>
            <a:ext uri="{FF2B5EF4-FFF2-40B4-BE49-F238E27FC236}">
              <a16:creationId xmlns:a16="http://schemas.microsoft.com/office/drawing/2014/main" id="{3CBE18FA-E15C-4644-8085-03E9C334EF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306456</xdr:colOff>
      <xdr:row>25</xdr:row>
      <xdr:rowOff>107675</xdr:rowOff>
    </xdr:from>
    <xdr:to>
      <xdr:col>23</xdr:col>
      <xdr:colOff>207064</xdr:colOff>
      <xdr:row>36</xdr:row>
      <xdr:rowOff>57978</xdr:rowOff>
    </xdr:to>
    <xdr:graphicFrame macro="">
      <xdr:nvGraphicFramePr>
        <xdr:cNvPr id="4" name="Gráfico 3">
          <a:extLst>
            <a:ext uri="{FF2B5EF4-FFF2-40B4-BE49-F238E27FC236}">
              <a16:creationId xmlns:a16="http://schemas.microsoft.com/office/drawing/2014/main" id="{65FA6B8E-A3AC-4260-AE57-99BD8095D0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20</xdr:col>
      <xdr:colOff>1</xdr:colOff>
      <xdr:row>2</xdr:row>
      <xdr:rowOff>0</xdr:rowOff>
    </xdr:from>
    <xdr:to>
      <xdr:col>28</xdr:col>
      <xdr:colOff>438979</xdr:colOff>
      <xdr:row>15</xdr:row>
      <xdr:rowOff>124241</xdr:rowOff>
    </xdr:to>
    <xdr:graphicFrame macro="">
      <xdr:nvGraphicFramePr>
        <xdr:cNvPr id="6" name="Gráfico 5">
          <a:extLst>
            <a:ext uri="{FF2B5EF4-FFF2-40B4-BE49-F238E27FC236}">
              <a16:creationId xmlns:a16="http://schemas.microsoft.com/office/drawing/2014/main" id="{AD3BAD08-E786-4E32-BBBB-737FBFBF7D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0</xdr:colOff>
      <xdr:row>15</xdr:row>
      <xdr:rowOff>107674</xdr:rowOff>
    </xdr:from>
    <xdr:to>
      <xdr:col>28</xdr:col>
      <xdr:colOff>438978</xdr:colOff>
      <xdr:row>29</xdr:row>
      <xdr:rowOff>41415</xdr:rowOff>
    </xdr:to>
    <xdr:graphicFrame macro="">
      <xdr:nvGraphicFramePr>
        <xdr:cNvPr id="7" name="Gráfico 6">
          <a:extLst>
            <a:ext uri="{FF2B5EF4-FFF2-40B4-BE49-F238E27FC236}">
              <a16:creationId xmlns:a16="http://schemas.microsoft.com/office/drawing/2014/main" id="{A1CFFCE8-D0FD-4C8A-A83F-9B9CDF781D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579782</xdr:colOff>
      <xdr:row>27</xdr:row>
      <xdr:rowOff>165652</xdr:rowOff>
    </xdr:from>
    <xdr:to>
      <xdr:col>28</xdr:col>
      <xdr:colOff>414130</xdr:colOff>
      <xdr:row>29</xdr:row>
      <xdr:rowOff>24847</xdr:rowOff>
    </xdr:to>
    <xdr:sp macro="" textlink="">
      <xdr:nvSpPr>
        <xdr:cNvPr id="2" name="CaixaDeTexto 1">
          <a:extLst>
            <a:ext uri="{FF2B5EF4-FFF2-40B4-BE49-F238E27FC236}">
              <a16:creationId xmlns:a16="http://schemas.microsoft.com/office/drawing/2014/main" id="{2BE946F7-55E7-46DE-853B-A5BFCD81D132}"/>
            </a:ext>
          </a:extLst>
        </xdr:cNvPr>
        <xdr:cNvSpPr txBox="1"/>
      </xdr:nvSpPr>
      <xdr:spPr>
        <a:xfrm>
          <a:off x="13219043" y="5309152"/>
          <a:ext cx="5350565" cy="24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1100">
              <a:solidFill>
                <a:schemeClr val="bg1"/>
              </a:solidFill>
            </a:rPr>
            <a:t>Fonte: xlDESSAZ</a:t>
          </a:r>
          <a:r>
            <a:rPr lang="pt-BR" sz="1100" baseline="0">
              <a:solidFill>
                <a:schemeClr val="bg1"/>
              </a:solidFill>
            </a:rPr>
            <a:t> com dados do IBGE                               https://github.com/edugca/xlDESSAZ</a:t>
          </a:r>
          <a:endParaRPr lang="pt-BR"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20</xdr:col>
      <xdr:colOff>1</xdr:colOff>
      <xdr:row>7</xdr:row>
      <xdr:rowOff>0</xdr:rowOff>
    </xdr:from>
    <xdr:to>
      <xdr:col>28</xdr:col>
      <xdr:colOff>438979</xdr:colOff>
      <xdr:row>20</xdr:row>
      <xdr:rowOff>124241</xdr:rowOff>
    </xdr:to>
    <xdr:graphicFrame macro="">
      <xdr:nvGraphicFramePr>
        <xdr:cNvPr id="2" name="Gráfico 1">
          <a:extLst>
            <a:ext uri="{FF2B5EF4-FFF2-40B4-BE49-F238E27FC236}">
              <a16:creationId xmlns:a16="http://schemas.microsoft.com/office/drawing/2014/main" id="{2F565F17-86F1-4EBB-AB77-3518F2C5EF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0</xdr:colOff>
      <xdr:row>20</xdr:row>
      <xdr:rowOff>107674</xdr:rowOff>
    </xdr:from>
    <xdr:to>
      <xdr:col>28</xdr:col>
      <xdr:colOff>438978</xdr:colOff>
      <xdr:row>34</xdr:row>
      <xdr:rowOff>41415</xdr:rowOff>
    </xdr:to>
    <xdr:graphicFrame macro="">
      <xdr:nvGraphicFramePr>
        <xdr:cNvPr id="3" name="Gráfico 2">
          <a:extLst>
            <a:ext uri="{FF2B5EF4-FFF2-40B4-BE49-F238E27FC236}">
              <a16:creationId xmlns:a16="http://schemas.microsoft.com/office/drawing/2014/main" id="{8ADF31B6-A527-424C-99D8-B1B1609EC9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579782</xdr:colOff>
      <xdr:row>32</xdr:row>
      <xdr:rowOff>165652</xdr:rowOff>
    </xdr:from>
    <xdr:to>
      <xdr:col>28</xdr:col>
      <xdr:colOff>414130</xdr:colOff>
      <xdr:row>34</xdr:row>
      <xdr:rowOff>24847</xdr:rowOff>
    </xdr:to>
    <xdr:sp macro="" textlink="">
      <xdr:nvSpPr>
        <xdr:cNvPr id="4" name="CaixaDeTexto 3">
          <a:extLst>
            <a:ext uri="{FF2B5EF4-FFF2-40B4-BE49-F238E27FC236}">
              <a16:creationId xmlns:a16="http://schemas.microsoft.com/office/drawing/2014/main" id="{82C0EE16-9A86-4E39-A899-CCC677314A38}"/>
            </a:ext>
          </a:extLst>
        </xdr:cNvPr>
        <xdr:cNvSpPr txBox="1"/>
      </xdr:nvSpPr>
      <xdr:spPr>
        <a:xfrm>
          <a:off x="13200407" y="5309152"/>
          <a:ext cx="5320748" cy="24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1100">
              <a:solidFill>
                <a:schemeClr val="bg1"/>
              </a:solidFill>
            </a:rPr>
            <a:t>Fonte: xlDESSAZ</a:t>
          </a:r>
          <a:r>
            <a:rPr lang="pt-BR" sz="1100" baseline="0">
              <a:solidFill>
                <a:schemeClr val="bg1"/>
              </a:solidFill>
            </a:rPr>
            <a:t> com dados do IBGE                               https://github.com/edugca/xlDESSAZ</a:t>
          </a:r>
          <a:endParaRPr lang="pt-BR" sz="1100">
            <a:solidFill>
              <a:schemeClr val="bg1"/>
            </a:solidFill>
          </a:endParaRPr>
        </a:p>
      </xdr:txBody>
    </xdr:sp>
    <xdr:clientData/>
  </xdr:twoCellAnchor>
  <xdr:twoCellAnchor editAs="oneCell">
    <xdr:from>
      <xdr:col>30</xdr:col>
      <xdr:colOff>8282</xdr:colOff>
      <xdr:row>6</xdr:row>
      <xdr:rowOff>414131</xdr:rowOff>
    </xdr:from>
    <xdr:to>
      <xdr:col>32</xdr:col>
      <xdr:colOff>4129294</xdr:colOff>
      <xdr:row>34</xdr:row>
      <xdr:rowOff>29818</xdr:rowOff>
    </xdr:to>
    <xdr:pic>
      <xdr:nvPicPr>
        <xdr:cNvPr id="5" name="Imagem 4">
          <a:extLst>
            <a:ext uri="{FF2B5EF4-FFF2-40B4-BE49-F238E27FC236}">
              <a16:creationId xmlns:a16="http://schemas.microsoft.com/office/drawing/2014/main" id="{E71FAC8D-D112-4F38-B3EA-9EA903F1D797}"/>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9107978" y="2178327"/>
          <a:ext cx="5346838" cy="5181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8</xdr:col>
      <xdr:colOff>215348</xdr:colOff>
      <xdr:row>7</xdr:row>
      <xdr:rowOff>165653</xdr:rowOff>
    </xdr:from>
    <xdr:to>
      <xdr:col>13</xdr:col>
      <xdr:colOff>41413</xdr:colOff>
      <xdr:row>23</xdr:row>
      <xdr:rowOff>49694</xdr:rowOff>
    </xdr:to>
    <xdr:graphicFrame macro="">
      <xdr:nvGraphicFramePr>
        <xdr:cNvPr id="2" name="Gráfico 1">
          <a:extLst>
            <a:ext uri="{FF2B5EF4-FFF2-40B4-BE49-F238E27FC236}">
              <a16:creationId xmlns:a16="http://schemas.microsoft.com/office/drawing/2014/main" id="{A242B4D9-4D71-4B7C-8EAD-E98952FB08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uardo/Google%20Drive/Meus%20Projetos/xlFOCUS/xlFOCU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sheetName val="Summary"/>
      <sheetName val="Exp Monthly"/>
      <sheetName val="Exp Quarterly"/>
      <sheetName val="Exp Annual"/>
      <sheetName val="Exp 12 Months"/>
      <sheetName val="Top5 Monthly"/>
      <sheetName val="Top5 Annual"/>
      <sheetName val="Exp Institutions"/>
      <sheetName val="URL to Table"/>
      <sheetName val="File to Table"/>
      <sheetName val="SGS"/>
      <sheetName val="SCR"/>
      <sheetName val="SCR 2"/>
      <sheetName val="SCR Daily"/>
      <sheetName val="SCR Monthly"/>
      <sheetName val="Real Estate"/>
      <sheetName val="SGS vs FOCUS"/>
      <sheetName val="SGS vs FOCUS 2"/>
      <sheetName val="Holiday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ow r="2">
          <cell r="A2">
            <v>36892</v>
          </cell>
        </row>
        <row r="3">
          <cell r="A3">
            <v>36948</v>
          </cell>
        </row>
        <row r="4">
          <cell r="A4">
            <v>36949</v>
          </cell>
        </row>
        <row r="5">
          <cell r="A5">
            <v>36994</v>
          </cell>
        </row>
        <row r="6">
          <cell r="A6">
            <v>37002</v>
          </cell>
        </row>
        <row r="7">
          <cell r="A7">
            <v>37012</v>
          </cell>
        </row>
        <row r="8">
          <cell r="A8">
            <v>37056</v>
          </cell>
        </row>
        <row r="9">
          <cell r="A9">
            <v>37141</v>
          </cell>
        </row>
        <row r="10">
          <cell r="A10">
            <v>37176</v>
          </cell>
        </row>
        <row r="11">
          <cell r="A11">
            <v>37197</v>
          </cell>
        </row>
        <row r="12">
          <cell r="A12">
            <v>37210</v>
          </cell>
        </row>
        <row r="13">
          <cell r="A13">
            <v>37250</v>
          </cell>
        </row>
        <row r="14">
          <cell r="A14">
            <v>37257</v>
          </cell>
        </row>
        <row r="15">
          <cell r="A15">
            <v>37298</v>
          </cell>
        </row>
        <row r="16">
          <cell r="A16">
            <v>37299</v>
          </cell>
        </row>
        <row r="17">
          <cell r="A17">
            <v>37344</v>
          </cell>
        </row>
        <row r="18">
          <cell r="A18">
            <v>37367</v>
          </cell>
        </row>
        <row r="19">
          <cell r="A19">
            <v>37377</v>
          </cell>
        </row>
        <row r="20">
          <cell r="A20">
            <v>37406</v>
          </cell>
        </row>
        <row r="21">
          <cell r="A21">
            <v>37506</v>
          </cell>
        </row>
        <row r="22">
          <cell r="A22">
            <v>37541</v>
          </cell>
        </row>
        <row r="23">
          <cell r="A23">
            <v>37562</v>
          </cell>
        </row>
        <row r="24">
          <cell r="A24">
            <v>37575</v>
          </cell>
        </row>
        <row r="25">
          <cell r="A25">
            <v>37615</v>
          </cell>
        </row>
        <row r="26">
          <cell r="A26">
            <v>37622</v>
          </cell>
        </row>
        <row r="27">
          <cell r="A27">
            <v>37683</v>
          </cell>
        </row>
        <row r="28">
          <cell r="A28">
            <v>37684</v>
          </cell>
        </row>
        <row r="29">
          <cell r="A29">
            <v>37729</v>
          </cell>
        </row>
        <row r="30">
          <cell r="A30">
            <v>37732</v>
          </cell>
        </row>
        <row r="31">
          <cell r="A31">
            <v>37742</v>
          </cell>
        </row>
        <row r="32">
          <cell r="A32">
            <v>37791</v>
          </cell>
        </row>
        <row r="33">
          <cell r="A33">
            <v>37871</v>
          </cell>
        </row>
        <row r="34">
          <cell r="A34">
            <v>37906</v>
          </cell>
        </row>
        <row r="35">
          <cell r="A35">
            <v>37927</v>
          </cell>
        </row>
        <row r="36">
          <cell r="A36">
            <v>37940</v>
          </cell>
        </row>
        <row r="37">
          <cell r="A37">
            <v>37980</v>
          </cell>
        </row>
        <row r="38">
          <cell r="A38">
            <v>37987</v>
          </cell>
        </row>
        <row r="39">
          <cell r="A39">
            <v>38040</v>
          </cell>
        </row>
        <row r="40">
          <cell r="A40">
            <v>38041</v>
          </cell>
        </row>
        <row r="41">
          <cell r="A41">
            <v>38086</v>
          </cell>
        </row>
        <row r="42">
          <cell r="A42">
            <v>38098</v>
          </cell>
        </row>
        <row r="43">
          <cell r="A43">
            <v>38108</v>
          </cell>
        </row>
        <row r="44">
          <cell r="A44">
            <v>38148</v>
          </cell>
        </row>
        <row r="45">
          <cell r="A45">
            <v>38237</v>
          </cell>
        </row>
        <row r="46">
          <cell r="A46">
            <v>38272</v>
          </cell>
        </row>
        <row r="47">
          <cell r="A47">
            <v>38293</v>
          </cell>
        </row>
        <row r="48">
          <cell r="A48">
            <v>38306</v>
          </cell>
        </row>
        <row r="49">
          <cell r="A49">
            <v>38346</v>
          </cell>
        </row>
        <row r="50">
          <cell r="A50">
            <v>38353</v>
          </cell>
        </row>
        <row r="51">
          <cell r="A51">
            <v>38390</v>
          </cell>
        </row>
        <row r="52">
          <cell r="A52">
            <v>38391</v>
          </cell>
        </row>
        <row r="53">
          <cell r="A53">
            <v>38436</v>
          </cell>
        </row>
        <row r="54">
          <cell r="A54">
            <v>38463</v>
          </cell>
        </row>
        <row r="55">
          <cell r="A55">
            <v>38473</v>
          </cell>
        </row>
        <row r="56">
          <cell r="A56">
            <v>38498</v>
          </cell>
        </row>
        <row r="57">
          <cell r="A57">
            <v>38602</v>
          </cell>
        </row>
        <row r="58">
          <cell r="A58">
            <v>38637</v>
          </cell>
        </row>
        <row r="59">
          <cell r="A59">
            <v>38658</v>
          </cell>
        </row>
        <row r="60">
          <cell r="A60">
            <v>38671</v>
          </cell>
        </row>
        <row r="61">
          <cell r="A61">
            <v>38711</v>
          </cell>
        </row>
        <row r="62">
          <cell r="A62">
            <v>38718</v>
          </cell>
        </row>
        <row r="63">
          <cell r="A63">
            <v>38775</v>
          </cell>
        </row>
        <row r="64">
          <cell r="A64">
            <v>38776</v>
          </cell>
        </row>
        <row r="65">
          <cell r="A65">
            <v>38821</v>
          </cell>
        </row>
        <row r="66">
          <cell r="A66">
            <v>38828</v>
          </cell>
        </row>
        <row r="67">
          <cell r="A67">
            <v>38838</v>
          </cell>
        </row>
        <row r="68">
          <cell r="A68">
            <v>38883</v>
          </cell>
        </row>
        <row r="69">
          <cell r="A69">
            <v>38967</v>
          </cell>
        </row>
        <row r="70">
          <cell r="A70">
            <v>39002</v>
          </cell>
        </row>
        <row r="71">
          <cell r="A71">
            <v>39023</v>
          </cell>
        </row>
        <row r="72">
          <cell r="A72">
            <v>39036</v>
          </cell>
        </row>
        <row r="73">
          <cell r="A73">
            <v>39076</v>
          </cell>
        </row>
        <row r="74">
          <cell r="A74">
            <v>39083</v>
          </cell>
        </row>
        <row r="75">
          <cell r="A75">
            <v>39132</v>
          </cell>
        </row>
        <row r="76">
          <cell r="A76">
            <v>39133</v>
          </cell>
        </row>
        <row r="77">
          <cell r="A77">
            <v>39178</v>
          </cell>
        </row>
        <row r="78">
          <cell r="A78">
            <v>39193</v>
          </cell>
        </row>
        <row r="79">
          <cell r="A79">
            <v>39203</v>
          </cell>
        </row>
        <row r="80">
          <cell r="A80">
            <v>39240</v>
          </cell>
        </row>
        <row r="81">
          <cell r="A81">
            <v>39332</v>
          </cell>
        </row>
        <row r="82">
          <cell r="A82">
            <v>39367</v>
          </cell>
        </row>
        <row r="83">
          <cell r="A83">
            <v>39388</v>
          </cell>
        </row>
        <row r="84">
          <cell r="A84">
            <v>39401</v>
          </cell>
        </row>
        <row r="85">
          <cell r="A85">
            <v>39441</v>
          </cell>
        </row>
        <row r="86">
          <cell r="A86">
            <v>39448</v>
          </cell>
        </row>
        <row r="87">
          <cell r="A87">
            <v>39482</v>
          </cell>
        </row>
        <row r="88">
          <cell r="A88">
            <v>39483</v>
          </cell>
        </row>
        <row r="89">
          <cell r="A89">
            <v>39528</v>
          </cell>
        </row>
        <row r="90">
          <cell r="A90">
            <v>39559</v>
          </cell>
        </row>
        <row r="91">
          <cell r="A91">
            <v>39569</v>
          </cell>
        </row>
        <row r="92">
          <cell r="A92">
            <v>39590</v>
          </cell>
        </row>
        <row r="93">
          <cell r="A93">
            <v>39698</v>
          </cell>
        </row>
        <row r="94">
          <cell r="A94">
            <v>39733</v>
          </cell>
        </row>
        <row r="95">
          <cell r="A95">
            <v>39754</v>
          </cell>
        </row>
        <row r="96">
          <cell r="A96">
            <v>39767</v>
          </cell>
        </row>
        <row r="97">
          <cell r="A97">
            <v>39807</v>
          </cell>
        </row>
        <row r="98">
          <cell r="A98">
            <v>39814</v>
          </cell>
        </row>
        <row r="99">
          <cell r="A99">
            <v>39867</v>
          </cell>
        </row>
        <row r="100">
          <cell r="A100">
            <v>39868</v>
          </cell>
        </row>
        <row r="101">
          <cell r="A101">
            <v>39913</v>
          </cell>
        </row>
        <row r="102">
          <cell r="A102">
            <v>39924</v>
          </cell>
        </row>
        <row r="103">
          <cell r="A103">
            <v>39934</v>
          </cell>
        </row>
        <row r="104">
          <cell r="A104">
            <v>39975</v>
          </cell>
        </row>
        <row r="105">
          <cell r="A105">
            <v>40063</v>
          </cell>
        </row>
        <row r="106">
          <cell r="A106">
            <v>40098</v>
          </cell>
        </row>
        <row r="107">
          <cell r="A107">
            <v>40119</v>
          </cell>
        </row>
        <row r="108">
          <cell r="A108">
            <v>40132</v>
          </cell>
        </row>
        <row r="109">
          <cell r="A109">
            <v>40172</v>
          </cell>
        </row>
        <row r="110">
          <cell r="A110">
            <v>40179</v>
          </cell>
        </row>
        <row r="111">
          <cell r="A111">
            <v>40224</v>
          </cell>
        </row>
        <row r="112">
          <cell r="A112">
            <v>40225</v>
          </cell>
        </row>
        <row r="113">
          <cell r="A113">
            <v>40270</v>
          </cell>
        </row>
        <row r="114">
          <cell r="A114">
            <v>40289</v>
          </cell>
        </row>
        <row r="115">
          <cell r="A115">
            <v>40299</v>
          </cell>
        </row>
        <row r="116">
          <cell r="A116">
            <v>40332</v>
          </cell>
        </row>
        <row r="117">
          <cell r="A117">
            <v>40428</v>
          </cell>
        </row>
        <row r="118">
          <cell r="A118">
            <v>40463</v>
          </cell>
        </row>
        <row r="119">
          <cell r="A119">
            <v>40484</v>
          </cell>
        </row>
        <row r="120">
          <cell r="A120">
            <v>40497</v>
          </cell>
        </row>
        <row r="121">
          <cell r="A121">
            <v>40537</v>
          </cell>
        </row>
        <row r="122">
          <cell r="A122">
            <v>40544</v>
          </cell>
        </row>
        <row r="123">
          <cell r="A123">
            <v>40609</v>
          </cell>
        </row>
        <row r="124">
          <cell r="A124">
            <v>40610</v>
          </cell>
        </row>
        <row r="125">
          <cell r="A125">
            <v>40654</v>
          </cell>
        </row>
        <row r="126">
          <cell r="A126">
            <v>40655</v>
          </cell>
        </row>
        <row r="127">
          <cell r="A127">
            <v>40664</v>
          </cell>
        </row>
        <row r="128">
          <cell r="A128">
            <v>40717</v>
          </cell>
        </row>
        <row r="129">
          <cell r="A129">
            <v>40793</v>
          </cell>
        </row>
        <row r="130">
          <cell r="A130">
            <v>40828</v>
          </cell>
        </row>
        <row r="131">
          <cell r="A131">
            <v>40849</v>
          </cell>
        </row>
        <row r="132">
          <cell r="A132">
            <v>40862</v>
          </cell>
        </row>
        <row r="133">
          <cell r="A133">
            <v>40902</v>
          </cell>
        </row>
        <row r="134">
          <cell r="A134">
            <v>40909</v>
          </cell>
        </row>
        <row r="135">
          <cell r="A135">
            <v>40959</v>
          </cell>
        </row>
        <row r="136">
          <cell r="A136">
            <v>40960</v>
          </cell>
        </row>
        <row r="137">
          <cell r="A137">
            <v>41005</v>
          </cell>
        </row>
        <row r="138">
          <cell r="A138">
            <v>41020</v>
          </cell>
        </row>
        <row r="139">
          <cell r="A139">
            <v>41030</v>
          </cell>
        </row>
        <row r="140">
          <cell r="A140">
            <v>41067</v>
          </cell>
        </row>
        <row r="141">
          <cell r="A141">
            <v>41159</v>
          </cell>
        </row>
        <row r="142">
          <cell r="A142">
            <v>41194</v>
          </cell>
        </row>
        <row r="143">
          <cell r="A143">
            <v>41215</v>
          </cell>
        </row>
        <row r="144">
          <cell r="A144">
            <v>41228</v>
          </cell>
        </row>
        <row r="145">
          <cell r="A145">
            <v>41268</v>
          </cell>
        </row>
        <row r="146">
          <cell r="A146">
            <v>41275</v>
          </cell>
        </row>
        <row r="147">
          <cell r="A147">
            <v>41316</v>
          </cell>
        </row>
        <row r="148">
          <cell r="A148">
            <v>41317</v>
          </cell>
        </row>
        <row r="149">
          <cell r="A149">
            <v>41362</v>
          </cell>
        </row>
        <row r="150">
          <cell r="A150">
            <v>41385</v>
          </cell>
        </row>
        <row r="151">
          <cell r="A151">
            <v>41395</v>
          </cell>
        </row>
        <row r="152">
          <cell r="A152">
            <v>41424</v>
          </cell>
        </row>
        <row r="153">
          <cell r="A153">
            <v>41524</v>
          </cell>
        </row>
        <row r="154">
          <cell r="A154">
            <v>41559</v>
          </cell>
        </row>
        <row r="155">
          <cell r="A155">
            <v>41580</v>
          </cell>
        </row>
        <row r="156">
          <cell r="A156">
            <v>41593</v>
          </cell>
        </row>
        <row r="157">
          <cell r="A157">
            <v>41633</v>
          </cell>
        </row>
        <row r="158">
          <cell r="A158">
            <v>41640</v>
          </cell>
        </row>
        <row r="159">
          <cell r="A159">
            <v>41701</v>
          </cell>
        </row>
        <row r="160">
          <cell r="A160">
            <v>41702</v>
          </cell>
        </row>
        <row r="161">
          <cell r="A161">
            <v>41747</v>
          </cell>
        </row>
        <row r="162">
          <cell r="A162">
            <v>41750</v>
          </cell>
        </row>
        <row r="163">
          <cell r="A163">
            <v>41760</v>
          </cell>
        </row>
        <row r="164">
          <cell r="A164">
            <v>41809</v>
          </cell>
        </row>
        <row r="165">
          <cell r="A165">
            <v>41889</v>
          </cell>
        </row>
        <row r="166">
          <cell r="A166">
            <v>41924</v>
          </cell>
        </row>
        <row r="167">
          <cell r="A167">
            <v>41945</v>
          </cell>
        </row>
        <row r="168">
          <cell r="A168">
            <v>41958</v>
          </cell>
        </row>
        <row r="169">
          <cell r="A169">
            <v>41998</v>
          </cell>
        </row>
        <row r="170">
          <cell r="A170">
            <v>42005</v>
          </cell>
        </row>
        <row r="171">
          <cell r="A171">
            <v>42051</v>
          </cell>
        </row>
        <row r="172">
          <cell r="A172">
            <v>42052</v>
          </cell>
        </row>
        <row r="173">
          <cell r="A173">
            <v>42097</v>
          </cell>
        </row>
        <row r="174">
          <cell r="A174">
            <v>42115</v>
          </cell>
        </row>
        <row r="175">
          <cell r="A175">
            <v>42125</v>
          </cell>
        </row>
        <row r="176">
          <cell r="A176">
            <v>42159</v>
          </cell>
        </row>
        <row r="177">
          <cell r="A177">
            <v>42254</v>
          </cell>
        </row>
        <row r="178">
          <cell r="A178">
            <v>42289</v>
          </cell>
        </row>
        <row r="179">
          <cell r="A179">
            <v>42310</v>
          </cell>
        </row>
        <row r="180">
          <cell r="A180">
            <v>42323</v>
          </cell>
        </row>
        <row r="181">
          <cell r="A181">
            <v>42363</v>
          </cell>
        </row>
        <row r="182">
          <cell r="A182">
            <v>42370</v>
          </cell>
        </row>
        <row r="183">
          <cell r="A183">
            <v>42408</v>
          </cell>
        </row>
        <row r="184">
          <cell r="A184">
            <v>42409</v>
          </cell>
        </row>
        <row r="185">
          <cell r="A185">
            <v>42454</v>
          </cell>
        </row>
        <row r="186">
          <cell r="A186">
            <v>42481</v>
          </cell>
        </row>
        <row r="187">
          <cell r="A187">
            <v>42491</v>
          </cell>
        </row>
        <row r="188">
          <cell r="A188">
            <v>42516</v>
          </cell>
        </row>
        <row r="189">
          <cell r="A189">
            <v>42620</v>
          </cell>
        </row>
        <row r="190">
          <cell r="A190">
            <v>42655</v>
          </cell>
        </row>
        <row r="191">
          <cell r="A191">
            <v>42676</v>
          </cell>
        </row>
        <row r="192">
          <cell r="A192">
            <v>42689</v>
          </cell>
        </row>
        <row r="193">
          <cell r="A193">
            <v>42729</v>
          </cell>
        </row>
        <row r="194">
          <cell r="A194">
            <v>42736</v>
          </cell>
        </row>
        <row r="195">
          <cell r="A195">
            <v>42793</v>
          </cell>
        </row>
        <row r="196">
          <cell r="A196">
            <v>42794</v>
          </cell>
        </row>
        <row r="197">
          <cell r="A197">
            <v>42839</v>
          </cell>
        </row>
        <row r="198">
          <cell r="A198">
            <v>42846</v>
          </cell>
        </row>
        <row r="199">
          <cell r="A199">
            <v>42856</v>
          </cell>
        </row>
        <row r="200">
          <cell r="A200">
            <v>42901</v>
          </cell>
        </row>
        <row r="201">
          <cell r="A201">
            <v>42985</v>
          </cell>
        </row>
        <row r="202">
          <cell r="A202">
            <v>43020</v>
          </cell>
        </row>
        <row r="203">
          <cell r="A203">
            <v>43041</v>
          </cell>
        </row>
        <row r="204">
          <cell r="A204">
            <v>43054</v>
          </cell>
        </row>
        <row r="205">
          <cell r="A205">
            <v>43094</v>
          </cell>
        </row>
        <row r="206">
          <cell r="A206">
            <v>43101</v>
          </cell>
        </row>
        <row r="207">
          <cell r="A207">
            <v>43143</v>
          </cell>
        </row>
        <row r="208">
          <cell r="A208">
            <v>43144</v>
          </cell>
        </row>
        <row r="209">
          <cell r="A209">
            <v>43189</v>
          </cell>
        </row>
        <row r="210">
          <cell r="A210">
            <v>43211</v>
          </cell>
        </row>
        <row r="211">
          <cell r="A211">
            <v>43221</v>
          </cell>
        </row>
        <row r="212">
          <cell r="A212">
            <v>43251</v>
          </cell>
        </row>
        <row r="213">
          <cell r="A213">
            <v>43350</v>
          </cell>
        </row>
        <row r="214">
          <cell r="A214">
            <v>43385</v>
          </cell>
        </row>
        <row r="215">
          <cell r="A215">
            <v>43406</v>
          </cell>
        </row>
        <row r="216">
          <cell r="A216">
            <v>43419</v>
          </cell>
        </row>
        <row r="217">
          <cell r="A217">
            <v>43459</v>
          </cell>
        </row>
        <row r="218">
          <cell r="A218">
            <v>43466</v>
          </cell>
        </row>
        <row r="219">
          <cell r="A219">
            <v>43528</v>
          </cell>
        </row>
        <row r="220">
          <cell r="A220">
            <v>43529</v>
          </cell>
        </row>
        <row r="221">
          <cell r="A221">
            <v>43574</v>
          </cell>
        </row>
        <row r="222">
          <cell r="A222">
            <v>43576</v>
          </cell>
        </row>
        <row r="223">
          <cell r="A223">
            <v>43586</v>
          </cell>
        </row>
        <row r="224">
          <cell r="A224">
            <v>43636</v>
          </cell>
        </row>
        <row r="225">
          <cell r="A225">
            <v>43715</v>
          </cell>
        </row>
        <row r="226">
          <cell r="A226">
            <v>43750</v>
          </cell>
        </row>
        <row r="227">
          <cell r="A227">
            <v>43771</v>
          </cell>
        </row>
        <row r="228">
          <cell r="A228">
            <v>43784</v>
          </cell>
        </row>
        <row r="229">
          <cell r="A229">
            <v>43824</v>
          </cell>
        </row>
        <row r="230">
          <cell r="A230">
            <v>43831</v>
          </cell>
        </row>
        <row r="231">
          <cell r="A231">
            <v>43885</v>
          </cell>
        </row>
        <row r="232">
          <cell r="A232">
            <v>43886</v>
          </cell>
        </row>
        <row r="233">
          <cell r="A233">
            <v>43931</v>
          </cell>
        </row>
        <row r="234">
          <cell r="A234">
            <v>43942</v>
          </cell>
        </row>
        <row r="235">
          <cell r="A235">
            <v>43952</v>
          </cell>
        </row>
        <row r="236">
          <cell r="A236">
            <v>43993</v>
          </cell>
        </row>
        <row r="237">
          <cell r="A237">
            <v>44081</v>
          </cell>
        </row>
        <row r="238">
          <cell r="A238">
            <v>44116</v>
          </cell>
        </row>
        <row r="239">
          <cell r="A239">
            <v>44137</v>
          </cell>
        </row>
        <row r="240">
          <cell r="A240">
            <v>44150</v>
          </cell>
        </row>
        <row r="241">
          <cell r="A241">
            <v>44190</v>
          </cell>
        </row>
        <row r="242">
          <cell r="A242">
            <v>44197</v>
          </cell>
        </row>
        <row r="243">
          <cell r="A243">
            <v>44242</v>
          </cell>
        </row>
        <row r="244">
          <cell r="A244">
            <v>44243</v>
          </cell>
        </row>
        <row r="245">
          <cell r="A245">
            <v>44288</v>
          </cell>
        </row>
        <row r="246">
          <cell r="A246">
            <v>44307</v>
          </cell>
        </row>
        <row r="247">
          <cell r="A247">
            <v>44317</v>
          </cell>
        </row>
        <row r="248">
          <cell r="A248">
            <v>44350</v>
          </cell>
        </row>
        <row r="249">
          <cell r="A249">
            <v>44446</v>
          </cell>
        </row>
        <row r="250">
          <cell r="A250">
            <v>44481</v>
          </cell>
        </row>
        <row r="251">
          <cell r="A251">
            <v>44502</v>
          </cell>
        </row>
        <row r="252">
          <cell r="A252">
            <v>44515</v>
          </cell>
        </row>
        <row r="253">
          <cell r="A253">
            <v>44555</v>
          </cell>
        </row>
        <row r="254">
          <cell r="A254">
            <v>44562</v>
          </cell>
        </row>
        <row r="255">
          <cell r="A255">
            <v>44620</v>
          </cell>
        </row>
        <row r="256">
          <cell r="A256">
            <v>44621</v>
          </cell>
        </row>
        <row r="257">
          <cell r="A257">
            <v>44666</v>
          </cell>
        </row>
        <row r="258">
          <cell r="A258">
            <v>44672</v>
          </cell>
        </row>
        <row r="259">
          <cell r="A259">
            <v>44682</v>
          </cell>
        </row>
        <row r="260">
          <cell r="A260">
            <v>44728</v>
          </cell>
        </row>
        <row r="261">
          <cell r="A261">
            <v>44811</v>
          </cell>
        </row>
        <row r="262">
          <cell r="A262">
            <v>44846</v>
          </cell>
        </row>
        <row r="263">
          <cell r="A263">
            <v>44867</v>
          </cell>
        </row>
        <row r="264">
          <cell r="A264">
            <v>44880</v>
          </cell>
        </row>
        <row r="265">
          <cell r="A265">
            <v>44920</v>
          </cell>
        </row>
        <row r="266">
          <cell r="A266">
            <v>44927</v>
          </cell>
        </row>
        <row r="267">
          <cell r="A267">
            <v>44977</v>
          </cell>
        </row>
        <row r="268">
          <cell r="A268">
            <v>44978</v>
          </cell>
        </row>
        <row r="269">
          <cell r="A269">
            <v>45023</v>
          </cell>
        </row>
        <row r="270">
          <cell r="A270">
            <v>45037</v>
          </cell>
        </row>
        <row r="271">
          <cell r="A271">
            <v>45047</v>
          </cell>
        </row>
        <row r="272">
          <cell r="A272">
            <v>45085</v>
          </cell>
        </row>
        <row r="273">
          <cell r="A273">
            <v>45176</v>
          </cell>
        </row>
        <row r="274">
          <cell r="A274">
            <v>45211</v>
          </cell>
        </row>
        <row r="275">
          <cell r="A275">
            <v>45232</v>
          </cell>
        </row>
        <row r="276">
          <cell r="A276">
            <v>45245</v>
          </cell>
        </row>
        <row r="277">
          <cell r="A277">
            <v>45285</v>
          </cell>
        </row>
        <row r="278">
          <cell r="A278">
            <v>45292</v>
          </cell>
        </row>
        <row r="279">
          <cell r="A279">
            <v>45334</v>
          </cell>
        </row>
        <row r="280">
          <cell r="A280">
            <v>45335</v>
          </cell>
        </row>
        <row r="281">
          <cell r="A281">
            <v>45380</v>
          </cell>
        </row>
        <row r="282">
          <cell r="A282">
            <v>45403</v>
          </cell>
        </row>
        <row r="283">
          <cell r="A283">
            <v>45413</v>
          </cell>
        </row>
        <row r="284">
          <cell r="A284">
            <v>45442</v>
          </cell>
        </row>
        <row r="285">
          <cell r="A285">
            <v>45542</v>
          </cell>
        </row>
        <row r="286">
          <cell r="A286">
            <v>45577</v>
          </cell>
        </row>
        <row r="287">
          <cell r="A287">
            <v>45598</v>
          </cell>
        </row>
        <row r="288">
          <cell r="A288">
            <v>45611</v>
          </cell>
        </row>
        <row r="289">
          <cell r="A289">
            <v>45651</v>
          </cell>
        </row>
        <row r="290">
          <cell r="A290">
            <v>45658</v>
          </cell>
        </row>
        <row r="291">
          <cell r="A291">
            <v>45719</v>
          </cell>
        </row>
        <row r="292">
          <cell r="A292">
            <v>45720</v>
          </cell>
        </row>
        <row r="293">
          <cell r="A293">
            <v>45765</v>
          </cell>
        </row>
        <row r="294">
          <cell r="A294">
            <v>45768</v>
          </cell>
        </row>
        <row r="295">
          <cell r="A295">
            <v>45778</v>
          </cell>
        </row>
        <row r="296">
          <cell r="A296">
            <v>45827</v>
          </cell>
        </row>
        <row r="297">
          <cell r="A297">
            <v>45907</v>
          </cell>
        </row>
        <row r="298">
          <cell r="A298">
            <v>45942</v>
          </cell>
        </row>
        <row r="299">
          <cell r="A299">
            <v>45963</v>
          </cell>
        </row>
        <row r="300">
          <cell r="A300">
            <v>45976</v>
          </cell>
        </row>
        <row r="301">
          <cell r="A301">
            <v>46016</v>
          </cell>
        </row>
        <row r="302">
          <cell r="A302">
            <v>46023</v>
          </cell>
        </row>
        <row r="303">
          <cell r="A303">
            <v>46069</v>
          </cell>
        </row>
        <row r="304">
          <cell r="A304">
            <v>46070</v>
          </cell>
        </row>
        <row r="305">
          <cell r="A305">
            <v>46115</v>
          </cell>
        </row>
        <row r="306">
          <cell r="A306">
            <v>46133</v>
          </cell>
        </row>
        <row r="307">
          <cell r="A307">
            <v>46143</v>
          </cell>
        </row>
        <row r="308">
          <cell r="A308">
            <v>46177</v>
          </cell>
        </row>
        <row r="309">
          <cell r="A309">
            <v>46272</v>
          </cell>
        </row>
        <row r="310">
          <cell r="A310">
            <v>46307</v>
          </cell>
        </row>
        <row r="311">
          <cell r="A311">
            <v>46328</v>
          </cell>
        </row>
        <row r="312">
          <cell r="A312">
            <v>46341</v>
          </cell>
        </row>
        <row r="313">
          <cell r="A313">
            <v>46381</v>
          </cell>
        </row>
        <row r="314">
          <cell r="A314">
            <v>46388</v>
          </cell>
        </row>
        <row r="315">
          <cell r="A315">
            <v>46426</v>
          </cell>
        </row>
        <row r="316">
          <cell r="A316">
            <v>46427</v>
          </cell>
        </row>
        <row r="317">
          <cell r="A317">
            <v>46472</v>
          </cell>
        </row>
        <row r="318">
          <cell r="A318">
            <v>46498</v>
          </cell>
        </row>
        <row r="319">
          <cell r="A319">
            <v>46508</v>
          </cell>
        </row>
        <row r="320">
          <cell r="A320">
            <v>46534</v>
          </cell>
        </row>
        <row r="321">
          <cell r="A321">
            <v>46637</v>
          </cell>
        </row>
        <row r="322">
          <cell r="A322">
            <v>46672</v>
          </cell>
        </row>
        <row r="323">
          <cell r="A323">
            <v>46693</v>
          </cell>
        </row>
        <row r="324">
          <cell r="A324">
            <v>46706</v>
          </cell>
        </row>
        <row r="325">
          <cell r="A325">
            <v>46746</v>
          </cell>
        </row>
        <row r="326">
          <cell r="A326">
            <v>46753</v>
          </cell>
        </row>
        <row r="327">
          <cell r="A327">
            <v>46811</v>
          </cell>
        </row>
        <row r="328">
          <cell r="A328">
            <v>46812</v>
          </cell>
        </row>
        <row r="329">
          <cell r="A329">
            <v>46857</v>
          </cell>
        </row>
        <row r="330">
          <cell r="A330">
            <v>46864</v>
          </cell>
        </row>
        <row r="331">
          <cell r="A331">
            <v>46874</v>
          </cell>
        </row>
        <row r="332">
          <cell r="A332">
            <v>46919</v>
          </cell>
        </row>
        <row r="333">
          <cell r="A333">
            <v>47003</v>
          </cell>
        </row>
        <row r="334">
          <cell r="A334">
            <v>47038</v>
          </cell>
        </row>
        <row r="335">
          <cell r="A335">
            <v>47059</v>
          </cell>
        </row>
        <row r="336">
          <cell r="A336">
            <v>47072</v>
          </cell>
        </row>
        <row r="337">
          <cell r="A337">
            <v>47112</v>
          </cell>
        </row>
        <row r="338">
          <cell r="A338">
            <v>47119</v>
          </cell>
        </row>
        <row r="339">
          <cell r="A339">
            <v>47161</v>
          </cell>
        </row>
        <row r="340">
          <cell r="A340">
            <v>47162</v>
          </cell>
        </row>
        <row r="341">
          <cell r="A341">
            <v>47207</v>
          </cell>
        </row>
        <row r="342">
          <cell r="A342">
            <v>47229</v>
          </cell>
        </row>
        <row r="343">
          <cell r="A343">
            <v>47239</v>
          </cell>
        </row>
        <row r="344">
          <cell r="A344">
            <v>47269</v>
          </cell>
        </row>
        <row r="345">
          <cell r="A345">
            <v>47368</v>
          </cell>
        </row>
        <row r="346">
          <cell r="A346">
            <v>47403</v>
          </cell>
        </row>
        <row r="347">
          <cell r="A347">
            <v>47424</v>
          </cell>
        </row>
        <row r="348">
          <cell r="A348">
            <v>47437</v>
          </cell>
        </row>
        <row r="349">
          <cell r="A349">
            <v>47477</v>
          </cell>
        </row>
        <row r="350">
          <cell r="A350">
            <v>47484</v>
          </cell>
        </row>
        <row r="351">
          <cell r="A351">
            <v>47546</v>
          </cell>
        </row>
        <row r="352">
          <cell r="A352">
            <v>47547</v>
          </cell>
        </row>
        <row r="353">
          <cell r="A353">
            <v>47592</v>
          </cell>
        </row>
        <row r="354">
          <cell r="A354">
            <v>47594</v>
          </cell>
        </row>
        <row r="355">
          <cell r="A355">
            <v>47604</v>
          </cell>
        </row>
        <row r="356">
          <cell r="A356">
            <v>47654</v>
          </cell>
        </row>
        <row r="357">
          <cell r="A357">
            <v>47733</v>
          </cell>
        </row>
        <row r="358">
          <cell r="A358">
            <v>47768</v>
          </cell>
        </row>
        <row r="359">
          <cell r="A359">
            <v>47789</v>
          </cell>
        </row>
        <row r="360">
          <cell r="A360">
            <v>47802</v>
          </cell>
        </row>
        <row r="361">
          <cell r="A361">
            <v>47842</v>
          </cell>
        </row>
        <row r="362">
          <cell r="A362">
            <v>47849</v>
          </cell>
        </row>
        <row r="363">
          <cell r="A363">
            <v>47903</v>
          </cell>
        </row>
        <row r="364">
          <cell r="A364">
            <v>47904</v>
          </cell>
        </row>
        <row r="365">
          <cell r="A365">
            <v>47949</v>
          </cell>
        </row>
        <row r="366">
          <cell r="A366">
            <v>47959</v>
          </cell>
        </row>
        <row r="367">
          <cell r="A367">
            <v>47969</v>
          </cell>
        </row>
        <row r="368">
          <cell r="A368">
            <v>48011</v>
          </cell>
        </row>
        <row r="369">
          <cell r="A369">
            <v>48098</v>
          </cell>
        </row>
        <row r="370">
          <cell r="A370">
            <v>48133</v>
          </cell>
        </row>
        <row r="371">
          <cell r="A371">
            <v>48154</v>
          </cell>
        </row>
        <row r="372">
          <cell r="A372">
            <v>48167</v>
          </cell>
        </row>
        <row r="373">
          <cell r="A373">
            <v>48207</v>
          </cell>
        </row>
        <row r="374">
          <cell r="A374">
            <v>48214</v>
          </cell>
        </row>
        <row r="375">
          <cell r="A375">
            <v>48253</v>
          </cell>
        </row>
        <row r="376">
          <cell r="A376">
            <v>48254</v>
          </cell>
        </row>
        <row r="377">
          <cell r="A377">
            <v>48299</v>
          </cell>
        </row>
        <row r="378">
          <cell r="A378">
            <v>48325</v>
          </cell>
        </row>
        <row r="379">
          <cell r="A379">
            <v>48335</v>
          </cell>
        </row>
        <row r="380">
          <cell r="A380">
            <v>48361</v>
          </cell>
        </row>
        <row r="381">
          <cell r="A381">
            <v>48464</v>
          </cell>
        </row>
        <row r="382">
          <cell r="A382">
            <v>48499</v>
          </cell>
        </row>
        <row r="383">
          <cell r="A383">
            <v>48520</v>
          </cell>
        </row>
        <row r="384">
          <cell r="A384">
            <v>48533</v>
          </cell>
        </row>
        <row r="385">
          <cell r="A385">
            <v>48573</v>
          </cell>
        </row>
        <row r="386">
          <cell r="A386">
            <v>48580</v>
          </cell>
        </row>
        <row r="387">
          <cell r="A387">
            <v>48638</v>
          </cell>
        </row>
        <row r="388">
          <cell r="A388">
            <v>48639</v>
          </cell>
        </row>
        <row r="389">
          <cell r="A389">
            <v>48684</v>
          </cell>
        </row>
        <row r="390">
          <cell r="A390">
            <v>48690</v>
          </cell>
        </row>
        <row r="391">
          <cell r="A391">
            <v>48700</v>
          </cell>
        </row>
        <row r="392">
          <cell r="A392">
            <v>48746</v>
          </cell>
        </row>
        <row r="393">
          <cell r="A393">
            <v>48829</v>
          </cell>
        </row>
        <row r="394">
          <cell r="A394">
            <v>48864</v>
          </cell>
        </row>
        <row r="395">
          <cell r="A395">
            <v>48885</v>
          </cell>
        </row>
        <row r="396">
          <cell r="A396">
            <v>48898</v>
          </cell>
        </row>
        <row r="397">
          <cell r="A397">
            <v>48938</v>
          </cell>
        </row>
        <row r="398">
          <cell r="A398">
            <v>48945</v>
          </cell>
        </row>
        <row r="399">
          <cell r="A399">
            <v>48995</v>
          </cell>
        </row>
        <row r="400">
          <cell r="A400">
            <v>48996</v>
          </cell>
        </row>
        <row r="401">
          <cell r="A401">
            <v>49041</v>
          </cell>
        </row>
        <row r="402">
          <cell r="A402">
            <v>49055</v>
          </cell>
        </row>
        <row r="403">
          <cell r="A403">
            <v>49065</v>
          </cell>
        </row>
        <row r="404">
          <cell r="A404">
            <v>49103</v>
          </cell>
        </row>
        <row r="405">
          <cell r="A405">
            <v>49194</v>
          </cell>
        </row>
        <row r="406">
          <cell r="A406">
            <v>49229</v>
          </cell>
        </row>
        <row r="407">
          <cell r="A407">
            <v>49250</v>
          </cell>
        </row>
        <row r="408">
          <cell r="A408">
            <v>49263</v>
          </cell>
        </row>
        <row r="409">
          <cell r="A409">
            <v>49303</v>
          </cell>
        </row>
        <row r="410">
          <cell r="A410">
            <v>49310</v>
          </cell>
        </row>
        <row r="411">
          <cell r="A411">
            <v>49345</v>
          </cell>
        </row>
        <row r="412">
          <cell r="A412">
            <v>49346</v>
          </cell>
        </row>
        <row r="413">
          <cell r="A413">
            <v>49391</v>
          </cell>
        </row>
        <row r="414">
          <cell r="A414">
            <v>49420</v>
          </cell>
        </row>
        <row r="415">
          <cell r="A415">
            <v>49430</v>
          </cell>
        </row>
        <row r="416">
          <cell r="A416">
            <v>49453</v>
          </cell>
        </row>
        <row r="417">
          <cell r="A417">
            <v>49559</v>
          </cell>
        </row>
        <row r="418">
          <cell r="A418">
            <v>49594</v>
          </cell>
        </row>
        <row r="419">
          <cell r="A419">
            <v>49615</v>
          </cell>
        </row>
        <row r="420">
          <cell r="A420">
            <v>49628</v>
          </cell>
        </row>
        <row r="421">
          <cell r="A421">
            <v>49668</v>
          </cell>
        </row>
        <row r="422">
          <cell r="A422">
            <v>49675</v>
          </cell>
        </row>
        <row r="423">
          <cell r="A423">
            <v>49730</v>
          </cell>
        </row>
        <row r="424">
          <cell r="A424">
            <v>49731</v>
          </cell>
        </row>
        <row r="425">
          <cell r="A425">
            <v>49776</v>
          </cell>
        </row>
        <row r="426">
          <cell r="A426">
            <v>49786</v>
          </cell>
        </row>
        <row r="427">
          <cell r="A427">
            <v>49796</v>
          </cell>
        </row>
        <row r="428">
          <cell r="A428">
            <v>49838</v>
          </cell>
        </row>
        <row r="429">
          <cell r="A429">
            <v>49925</v>
          </cell>
        </row>
        <row r="430">
          <cell r="A430">
            <v>49960</v>
          </cell>
        </row>
        <row r="431">
          <cell r="A431">
            <v>49981</v>
          </cell>
        </row>
        <row r="432">
          <cell r="A432">
            <v>49994</v>
          </cell>
        </row>
        <row r="433">
          <cell r="A433">
            <v>50034</v>
          </cell>
        </row>
        <row r="434">
          <cell r="A434">
            <v>50041</v>
          </cell>
        </row>
        <row r="435">
          <cell r="A435">
            <v>50087</v>
          </cell>
        </row>
        <row r="436">
          <cell r="A436">
            <v>50088</v>
          </cell>
        </row>
        <row r="437">
          <cell r="A437">
            <v>50133</v>
          </cell>
        </row>
        <row r="438">
          <cell r="A438">
            <v>50151</v>
          </cell>
        </row>
        <row r="439">
          <cell r="A439">
            <v>50161</v>
          </cell>
        </row>
        <row r="440">
          <cell r="A440">
            <v>50195</v>
          </cell>
        </row>
        <row r="441">
          <cell r="A441">
            <v>50290</v>
          </cell>
        </row>
        <row r="442">
          <cell r="A442">
            <v>50325</v>
          </cell>
        </row>
        <row r="443">
          <cell r="A443">
            <v>50346</v>
          </cell>
        </row>
        <row r="444">
          <cell r="A444">
            <v>50359</v>
          </cell>
        </row>
        <row r="445">
          <cell r="A445">
            <v>50399</v>
          </cell>
        </row>
        <row r="446">
          <cell r="A446">
            <v>50406</v>
          </cell>
        </row>
        <row r="447">
          <cell r="A447">
            <v>50472</v>
          </cell>
        </row>
        <row r="448">
          <cell r="A448">
            <v>50473</v>
          </cell>
        </row>
        <row r="449">
          <cell r="A449">
            <v>50516</v>
          </cell>
        </row>
        <row r="450">
          <cell r="A450">
            <v>50518</v>
          </cell>
        </row>
        <row r="451">
          <cell r="A451">
            <v>50526</v>
          </cell>
        </row>
        <row r="452">
          <cell r="A452">
            <v>50580</v>
          </cell>
        </row>
        <row r="453">
          <cell r="A453">
            <v>50655</v>
          </cell>
        </row>
        <row r="454">
          <cell r="A454">
            <v>50690</v>
          </cell>
        </row>
        <row r="455">
          <cell r="A455">
            <v>50711</v>
          </cell>
        </row>
        <row r="456">
          <cell r="A456">
            <v>50724</v>
          </cell>
        </row>
        <row r="457">
          <cell r="A457">
            <v>50764</v>
          </cell>
        </row>
        <row r="458">
          <cell r="A458">
            <v>50771</v>
          </cell>
        </row>
        <row r="459">
          <cell r="A459">
            <v>50822</v>
          </cell>
        </row>
        <row r="460">
          <cell r="A460">
            <v>50823</v>
          </cell>
        </row>
        <row r="461">
          <cell r="A461">
            <v>50868</v>
          </cell>
        </row>
        <row r="462">
          <cell r="A462">
            <v>50881</v>
          </cell>
        </row>
        <row r="463">
          <cell r="A463">
            <v>50891</v>
          </cell>
        </row>
        <row r="464">
          <cell r="A464">
            <v>50930</v>
          </cell>
        </row>
        <row r="465">
          <cell r="A465">
            <v>51020</v>
          </cell>
        </row>
        <row r="466">
          <cell r="A466">
            <v>51055</v>
          </cell>
        </row>
        <row r="467">
          <cell r="A467">
            <v>51076</v>
          </cell>
        </row>
        <row r="468">
          <cell r="A468">
            <v>51089</v>
          </cell>
        </row>
        <row r="469">
          <cell r="A469">
            <v>51129</v>
          </cell>
        </row>
        <row r="470">
          <cell r="A470">
            <v>51136</v>
          </cell>
        </row>
        <row r="471">
          <cell r="A471">
            <v>51179</v>
          </cell>
        </row>
        <row r="472">
          <cell r="A472">
            <v>51180</v>
          </cell>
        </row>
        <row r="473">
          <cell r="A473">
            <v>51225</v>
          </cell>
        </row>
        <row r="474">
          <cell r="A474">
            <v>51247</v>
          </cell>
        </row>
        <row r="475">
          <cell r="A475">
            <v>51257</v>
          </cell>
        </row>
        <row r="476">
          <cell r="A476">
            <v>51287</v>
          </cell>
        </row>
        <row r="477">
          <cell r="A477">
            <v>51386</v>
          </cell>
        </row>
        <row r="478">
          <cell r="A478">
            <v>51421</v>
          </cell>
        </row>
        <row r="479">
          <cell r="A479">
            <v>51442</v>
          </cell>
        </row>
        <row r="480">
          <cell r="A480">
            <v>51455</v>
          </cell>
        </row>
        <row r="481">
          <cell r="A481">
            <v>51495</v>
          </cell>
        </row>
        <row r="482">
          <cell r="A482">
            <v>51502</v>
          </cell>
        </row>
        <row r="483">
          <cell r="A483">
            <v>51564</v>
          </cell>
        </row>
        <row r="484">
          <cell r="A484">
            <v>51565</v>
          </cell>
        </row>
        <row r="485">
          <cell r="A485">
            <v>51610</v>
          </cell>
        </row>
        <row r="486">
          <cell r="A486">
            <v>51612</v>
          </cell>
        </row>
        <row r="487">
          <cell r="A487">
            <v>51622</v>
          </cell>
        </row>
        <row r="488">
          <cell r="A488">
            <v>51672</v>
          </cell>
        </row>
        <row r="489">
          <cell r="A489">
            <v>51751</v>
          </cell>
        </row>
        <row r="490">
          <cell r="A490">
            <v>51786</v>
          </cell>
        </row>
        <row r="491">
          <cell r="A491">
            <v>51807</v>
          </cell>
        </row>
        <row r="492">
          <cell r="A492">
            <v>51820</v>
          </cell>
        </row>
        <row r="493">
          <cell r="A493">
            <v>51860</v>
          </cell>
        </row>
        <row r="494">
          <cell r="A494">
            <v>51867</v>
          </cell>
        </row>
        <row r="495">
          <cell r="A495">
            <v>51914</v>
          </cell>
        </row>
        <row r="496">
          <cell r="A496">
            <v>51915</v>
          </cell>
        </row>
        <row r="497">
          <cell r="A497">
            <v>51960</v>
          </cell>
        </row>
        <row r="498">
          <cell r="A498">
            <v>51977</v>
          </cell>
        </row>
        <row r="499">
          <cell r="A499">
            <v>51987</v>
          </cell>
        </row>
        <row r="500">
          <cell r="A500">
            <v>52022</v>
          </cell>
        </row>
        <row r="501">
          <cell r="A501">
            <v>52116</v>
          </cell>
        </row>
        <row r="502">
          <cell r="A502">
            <v>52151</v>
          </cell>
        </row>
        <row r="503">
          <cell r="A503">
            <v>52172</v>
          </cell>
        </row>
        <row r="504">
          <cell r="A504">
            <v>52185</v>
          </cell>
        </row>
        <row r="505">
          <cell r="A505">
            <v>52225</v>
          </cell>
        </row>
        <row r="506">
          <cell r="A506">
            <v>52232</v>
          </cell>
        </row>
        <row r="507">
          <cell r="A507">
            <v>52271</v>
          </cell>
        </row>
        <row r="508">
          <cell r="A508">
            <v>52272</v>
          </cell>
        </row>
        <row r="509">
          <cell r="A509">
            <v>52317</v>
          </cell>
        </row>
        <row r="510">
          <cell r="A510">
            <v>52342</v>
          </cell>
        </row>
        <row r="511">
          <cell r="A511">
            <v>52352</v>
          </cell>
        </row>
        <row r="512">
          <cell r="A512">
            <v>52379</v>
          </cell>
        </row>
        <row r="513">
          <cell r="A513">
            <v>52481</v>
          </cell>
        </row>
        <row r="514">
          <cell r="A514">
            <v>52516</v>
          </cell>
        </row>
        <row r="515">
          <cell r="A515">
            <v>52537</v>
          </cell>
        </row>
        <row r="516">
          <cell r="A516">
            <v>52550</v>
          </cell>
        </row>
        <row r="517">
          <cell r="A517">
            <v>52590</v>
          </cell>
        </row>
        <row r="518">
          <cell r="A518">
            <v>52597</v>
          </cell>
        </row>
        <row r="519">
          <cell r="A519">
            <v>52656</v>
          </cell>
        </row>
        <row r="520">
          <cell r="A520">
            <v>52657</v>
          </cell>
        </row>
        <row r="521">
          <cell r="A521">
            <v>52702</v>
          </cell>
        </row>
        <row r="522">
          <cell r="A522">
            <v>52708</v>
          </cell>
        </row>
        <row r="523">
          <cell r="A523">
            <v>52718</v>
          </cell>
        </row>
        <row r="524">
          <cell r="A524">
            <v>52764</v>
          </cell>
        </row>
        <row r="525">
          <cell r="A525">
            <v>52847</v>
          </cell>
        </row>
        <row r="526">
          <cell r="A526">
            <v>52882</v>
          </cell>
        </row>
        <row r="527">
          <cell r="A527">
            <v>52903</v>
          </cell>
        </row>
        <row r="528">
          <cell r="A528">
            <v>52916</v>
          </cell>
        </row>
        <row r="529">
          <cell r="A529">
            <v>52956</v>
          </cell>
        </row>
        <row r="530">
          <cell r="A530">
            <v>52963</v>
          </cell>
        </row>
        <row r="531">
          <cell r="A531">
            <v>53013</v>
          </cell>
        </row>
        <row r="532">
          <cell r="A532">
            <v>53014</v>
          </cell>
        </row>
        <row r="533">
          <cell r="A533">
            <v>53059</v>
          </cell>
        </row>
        <row r="534">
          <cell r="A534">
            <v>53073</v>
          </cell>
        </row>
        <row r="535">
          <cell r="A535">
            <v>53083</v>
          </cell>
        </row>
        <row r="536">
          <cell r="A536">
            <v>53121</v>
          </cell>
        </row>
        <row r="537">
          <cell r="A537">
            <v>53212</v>
          </cell>
        </row>
        <row r="538">
          <cell r="A538">
            <v>53247</v>
          </cell>
        </row>
        <row r="539">
          <cell r="A539">
            <v>53268</v>
          </cell>
        </row>
        <row r="540">
          <cell r="A540">
            <v>53281</v>
          </cell>
        </row>
        <row r="541">
          <cell r="A541">
            <v>53321</v>
          </cell>
        </row>
        <row r="542">
          <cell r="A542">
            <v>53328</v>
          </cell>
        </row>
        <row r="543">
          <cell r="A543">
            <v>53363</v>
          </cell>
        </row>
        <row r="544">
          <cell r="A544">
            <v>53364</v>
          </cell>
        </row>
        <row r="545">
          <cell r="A545">
            <v>53409</v>
          </cell>
        </row>
        <row r="546">
          <cell r="A546">
            <v>53438</v>
          </cell>
        </row>
        <row r="547">
          <cell r="A547">
            <v>53448</v>
          </cell>
        </row>
        <row r="548">
          <cell r="A548">
            <v>53471</v>
          </cell>
        </row>
        <row r="549">
          <cell r="A549">
            <v>53577</v>
          </cell>
        </row>
        <row r="550">
          <cell r="A550">
            <v>53612</v>
          </cell>
        </row>
        <row r="551">
          <cell r="A551">
            <v>53633</v>
          </cell>
        </row>
        <row r="552">
          <cell r="A552">
            <v>53646</v>
          </cell>
        </row>
        <row r="553">
          <cell r="A553">
            <v>53686</v>
          </cell>
        </row>
        <row r="554">
          <cell r="A554">
            <v>53693</v>
          </cell>
        </row>
        <row r="555">
          <cell r="A555">
            <v>53748</v>
          </cell>
        </row>
        <row r="556">
          <cell r="A556">
            <v>53749</v>
          </cell>
        </row>
        <row r="557">
          <cell r="A557">
            <v>53794</v>
          </cell>
        </row>
        <row r="558">
          <cell r="A558">
            <v>53803</v>
          </cell>
        </row>
        <row r="559">
          <cell r="A559">
            <v>53813</v>
          </cell>
        </row>
        <row r="560">
          <cell r="A560">
            <v>53856</v>
          </cell>
        </row>
        <row r="561">
          <cell r="A561">
            <v>53942</v>
          </cell>
        </row>
        <row r="562">
          <cell r="A562">
            <v>53977</v>
          </cell>
        </row>
        <row r="563">
          <cell r="A563">
            <v>53998</v>
          </cell>
        </row>
        <row r="564">
          <cell r="A564">
            <v>54011</v>
          </cell>
        </row>
        <row r="565">
          <cell r="A565">
            <v>54051</v>
          </cell>
        </row>
        <row r="566">
          <cell r="A566">
            <v>54058</v>
          </cell>
        </row>
        <row r="567">
          <cell r="A567">
            <v>54105</v>
          </cell>
        </row>
        <row r="568">
          <cell r="A568">
            <v>54106</v>
          </cell>
        </row>
        <row r="569">
          <cell r="A569">
            <v>54151</v>
          </cell>
        </row>
        <row r="570">
          <cell r="A570">
            <v>54169</v>
          </cell>
        </row>
        <row r="571">
          <cell r="A571">
            <v>54179</v>
          </cell>
        </row>
        <row r="572">
          <cell r="A572">
            <v>54213</v>
          </cell>
        </row>
        <row r="573">
          <cell r="A573">
            <v>54308</v>
          </cell>
        </row>
        <row r="574">
          <cell r="A574">
            <v>54343</v>
          </cell>
        </row>
        <row r="575">
          <cell r="A575">
            <v>54364</v>
          </cell>
        </row>
        <row r="576">
          <cell r="A576">
            <v>54377</v>
          </cell>
        </row>
        <row r="577">
          <cell r="A577">
            <v>54417</v>
          </cell>
        </row>
        <row r="578">
          <cell r="A578">
            <v>54424</v>
          </cell>
        </row>
        <row r="579">
          <cell r="A579">
            <v>54483</v>
          </cell>
        </row>
        <row r="580">
          <cell r="A580">
            <v>54484</v>
          </cell>
        </row>
        <row r="581">
          <cell r="A581">
            <v>54529</v>
          </cell>
        </row>
        <row r="582">
          <cell r="A582">
            <v>54534</v>
          </cell>
        </row>
        <row r="583">
          <cell r="A583">
            <v>54544</v>
          </cell>
        </row>
        <row r="584">
          <cell r="A584">
            <v>54591</v>
          </cell>
        </row>
        <row r="585">
          <cell r="A585">
            <v>54673</v>
          </cell>
        </row>
        <row r="586">
          <cell r="A586">
            <v>54708</v>
          </cell>
        </row>
        <row r="587">
          <cell r="A587">
            <v>54729</v>
          </cell>
        </row>
        <row r="588">
          <cell r="A588">
            <v>54742</v>
          </cell>
        </row>
        <row r="589">
          <cell r="A589">
            <v>54782</v>
          </cell>
        </row>
        <row r="590">
          <cell r="A590">
            <v>54789</v>
          </cell>
        </row>
        <row r="591">
          <cell r="A591">
            <v>54840</v>
          </cell>
        </row>
        <row r="592">
          <cell r="A592">
            <v>54841</v>
          </cell>
        </row>
        <row r="593">
          <cell r="A593">
            <v>54886</v>
          </cell>
        </row>
        <row r="594">
          <cell r="A594">
            <v>54899</v>
          </cell>
        </row>
        <row r="595">
          <cell r="A595">
            <v>54909</v>
          </cell>
        </row>
        <row r="596">
          <cell r="A596">
            <v>54948</v>
          </cell>
        </row>
        <row r="597">
          <cell r="A597">
            <v>55038</v>
          </cell>
        </row>
        <row r="598">
          <cell r="A598">
            <v>55073</v>
          </cell>
        </row>
        <row r="599">
          <cell r="A599">
            <v>55094</v>
          </cell>
        </row>
        <row r="600">
          <cell r="A600">
            <v>55107</v>
          </cell>
        </row>
        <row r="601">
          <cell r="A601">
            <v>55147</v>
          </cell>
        </row>
        <row r="602">
          <cell r="A602">
            <v>55154</v>
          </cell>
        </row>
        <row r="603">
          <cell r="A603">
            <v>55197</v>
          </cell>
        </row>
        <row r="604">
          <cell r="A604">
            <v>55198</v>
          </cell>
        </row>
        <row r="605">
          <cell r="A605">
            <v>55243</v>
          </cell>
        </row>
        <row r="606">
          <cell r="A606">
            <v>55264</v>
          </cell>
        </row>
        <row r="607">
          <cell r="A607">
            <v>55274</v>
          </cell>
        </row>
        <row r="608">
          <cell r="A608">
            <v>55305</v>
          </cell>
        </row>
        <row r="609">
          <cell r="A609">
            <v>55403</v>
          </cell>
        </row>
        <row r="610">
          <cell r="A610">
            <v>55438</v>
          </cell>
        </row>
        <row r="611">
          <cell r="A611">
            <v>55459</v>
          </cell>
        </row>
        <row r="612">
          <cell r="A612">
            <v>55472</v>
          </cell>
        </row>
        <row r="613">
          <cell r="A613">
            <v>55512</v>
          </cell>
        </row>
        <row r="614">
          <cell r="A614">
            <v>55519</v>
          </cell>
        </row>
        <row r="615">
          <cell r="A615">
            <v>55582</v>
          </cell>
        </row>
        <row r="616">
          <cell r="A616">
            <v>55583</v>
          </cell>
        </row>
        <row r="617">
          <cell r="A617">
            <v>55628</v>
          </cell>
        </row>
        <row r="618">
          <cell r="A618">
            <v>55630</v>
          </cell>
        </row>
        <row r="619">
          <cell r="A619">
            <v>55640</v>
          </cell>
        </row>
        <row r="620">
          <cell r="A620">
            <v>55690</v>
          </cell>
        </row>
        <row r="621">
          <cell r="A621">
            <v>55769</v>
          </cell>
        </row>
        <row r="622">
          <cell r="A622">
            <v>55804</v>
          </cell>
        </row>
        <row r="623">
          <cell r="A623">
            <v>55825</v>
          </cell>
        </row>
        <row r="624">
          <cell r="A624">
            <v>55838</v>
          </cell>
        </row>
        <row r="625">
          <cell r="A625">
            <v>55878</v>
          </cell>
        </row>
        <row r="626">
          <cell r="A626">
            <v>55885</v>
          </cell>
        </row>
        <row r="627">
          <cell r="A627">
            <v>55932</v>
          </cell>
        </row>
        <row r="628">
          <cell r="A628">
            <v>55933</v>
          </cell>
        </row>
        <row r="629">
          <cell r="A629">
            <v>55978</v>
          </cell>
        </row>
        <row r="630">
          <cell r="A630">
            <v>55995</v>
          </cell>
        </row>
        <row r="631">
          <cell r="A631">
            <v>56005</v>
          </cell>
        </row>
        <row r="632">
          <cell r="A632">
            <v>56040</v>
          </cell>
        </row>
        <row r="633">
          <cell r="A633">
            <v>56134</v>
          </cell>
        </row>
        <row r="634">
          <cell r="A634">
            <v>56169</v>
          </cell>
        </row>
        <row r="635">
          <cell r="A635">
            <v>56190</v>
          </cell>
        </row>
        <row r="636">
          <cell r="A636">
            <v>56203</v>
          </cell>
        </row>
        <row r="637">
          <cell r="A637">
            <v>56243</v>
          </cell>
        </row>
        <row r="638">
          <cell r="A638">
            <v>56250</v>
          </cell>
        </row>
        <row r="639">
          <cell r="A639">
            <v>56289</v>
          </cell>
        </row>
        <row r="640">
          <cell r="A640">
            <v>56290</v>
          </cell>
        </row>
        <row r="641">
          <cell r="A641">
            <v>56335</v>
          </cell>
        </row>
        <row r="642">
          <cell r="A642">
            <v>56360</v>
          </cell>
        </row>
        <row r="643">
          <cell r="A643">
            <v>56370</v>
          </cell>
        </row>
        <row r="644">
          <cell r="A644">
            <v>56397</v>
          </cell>
        </row>
        <row r="645">
          <cell r="A645">
            <v>56499</v>
          </cell>
        </row>
        <row r="646">
          <cell r="A646">
            <v>56534</v>
          </cell>
        </row>
        <row r="647">
          <cell r="A647">
            <v>56555</v>
          </cell>
        </row>
        <row r="648">
          <cell r="A648">
            <v>56568</v>
          </cell>
        </row>
        <row r="649">
          <cell r="A649">
            <v>56608</v>
          </cell>
        </row>
        <row r="650">
          <cell r="A650">
            <v>56615</v>
          </cell>
        </row>
        <row r="651">
          <cell r="A651">
            <v>56674</v>
          </cell>
        </row>
        <row r="652">
          <cell r="A652">
            <v>56675</v>
          </cell>
        </row>
        <row r="653">
          <cell r="A653">
            <v>56720</v>
          </cell>
        </row>
        <row r="654">
          <cell r="A654">
            <v>56725</v>
          </cell>
        </row>
        <row r="655">
          <cell r="A655">
            <v>56735</v>
          </cell>
        </row>
        <row r="656">
          <cell r="A656">
            <v>56782</v>
          </cell>
        </row>
        <row r="657">
          <cell r="A657">
            <v>56864</v>
          </cell>
        </row>
        <row r="658">
          <cell r="A658">
            <v>56899</v>
          </cell>
        </row>
        <row r="659">
          <cell r="A659">
            <v>56920</v>
          </cell>
        </row>
        <row r="660">
          <cell r="A660">
            <v>56933</v>
          </cell>
        </row>
        <row r="661">
          <cell r="A661">
            <v>56973</v>
          </cell>
        </row>
        <row r="662">
          <cell r="A662">
            <v>56980</v>
          </cell>
        </row>
        <row r="663">
          <cell r="A663">
            <v>57024</v>
          </cell>
        </row>
        <row r="664">
          <cell r="A664">
            <v>57025</v>
          </cell>
        </row>
        <row r="665">
          <cell r="A665">
            <v>57070</v>
          </cell>
        </row>
        <row r="666">
          <cell r="A666">
            <v>57091</v>
          </cell>
        </row>
        <row r="667">
          <cell r="A667">
            <v>57101</v>
          </cell>
        </row>
        <row r="668">
          <cell r="A668">
            <v>57132</v>
          </cell>
        </row>
        <row r="669">
          <cell r="A669">
            <v>57230</v>
          </cell>
        </row>
        <row r="670">
          <cell r="A670">
            <v>57265</v>
          </cell>
        </row>
        <row r="671">
          <cell r="A671">
            <v>57286</v>
          </cell>
        </row>
        <row r="672">
          <cell r="A672">
            <v>57299</v>
          </cell>
        </row>
        <row r="673">
          <cell r="A673">
            <v>57339</v>
          </cell>
        </row>
        <row r="674">
          <cell r="A674">
            <v>57346</v>
          </cell>
        </row>
        <row r="675">
          <cell r="A675">
            <v>57409</v>
          </cell>
        </row>
        <row r="676">
          <cell r="A676">
            <v>57410</v>
          </cell>
        </row>
        <row r="677">
          <cell r="A677">
            <v>57455</v>
          </cell>
        </row>
        <row r="678">
          <cell r="A678">
            <v>57456</v>
          </cell>
        </row>
        <row r="679">
          <cell r="A679">
            <v>57466</v>
          </cell>
        </row>
        <row r="680">
          <cell r="A680">
            <v>57517</v>
          </cell>
        </row>
        <row r="681">
          <cell r="A681">
            <v>57595</v>
          </cell>
        </row>
        <row r="682">
          <cell r="A682">
            <v>57630</v>
          </cell>
        </row>
        <row r="683">
          <cell r="A683">
            <v>57651</v>
          </cell>
        </row>
        <row r="684">
          <cell r="A684">
            <v>57664</v>
          </cell>
        </row>
        <row r="685">
          <cell r="A685">
            <v>57704</v>
          </cell>
        </row>
        <row r="686">
          <cell r="A686">
            <v>57711</v>
          </cell>
        </row>
        <row r="687">
          <cell r="A687">
            <v>57766</v>
          </cell>
        </row>
        <row r="688">
          <cell r="A688">
            <v>57767</v>
          </cell>
        </row>
        <row r="689">
          <cell r="A689">
            <v>57812</v>
          </cell>
        </row>
        <row r="690">
          <cell r="A690">
            <v>57821</v>
          </cell>
        </row>
        <row r="691">
          <cell r="A691">
            <v>57831</v>
          </cell>
        </row>
        <row r="692">
          <cell r="A692">
            <v>57874</v>
          </cell>
        </row>
        <row r="693">
          <cell r="A693">
            <v>57960</v>
          </cell>
        </row>
        <row r="694">
          <cell r="A694">
            <v>57995</v>
          </cell>
        </row>
        <row r="695">
          <cell r="A695">
            <v>58016</v>
          </cell>
        </row>
        <row r="696">
          <cell r="A696">
            <v>58029</v>
          </cell>
        </row>
        <row r="697">
          <cell r="A697">
            <v>58069</v>
          </cell>
        </row>
        <row r="698">
          <cell r="A698">
            <v>58076</v>
          </cell>
        </row>
        <row r="699">
          <cell r="A699">
            <v>58116</v>
          </cell>
        </row>
        <row r="700">
          <cell r="A700">
            <v>58117</v>
          </cell>
        </row>
        <row r="701">
          <cell r="A701">
            <v>58162</v>
          </cell>
        </row>
        <row r="702">
          <cell r="A702">
            <v>58186</v>
          </cell>
        </row>
        <row r="703">
          <cell r="A703">
            <v>58196</v>
          </cell>
        </row>
        <row r="704">
          <cell r="A704">
            <v>58224</v>
          </cell>
        </row>
        <row r="705">
          <cell r="A705">
            <v>58325</v>
          </cell>
        </row>
        <row r="706">
          <cell r="A706">
            <v>58360</v>
          </cell>
        </row>
        <row r="707">
          <cell r="A707">
            <v>58381</v>
          </cell>
        </row>
        <row r="708">
          <cell r="A708">
            <v>58394</v>
          </cell>
        </row>
        <row r="709">
          <cell r="A709">
            <v>58434</v>
          </cell>
        </row>
        <row r="710">
          <cell r="A710">
            <v>58441</v>
          </cell>
        </row>
        <row r="711">
          <cell r="A711">
            <v>58501</v>
          </cell>
        </row>
        <row r="712">
          <cell r="A712">
            <v>58502</v>
          </cell>
        </row>
        <row r="713">
          <cell r="A713">
            <v>58547</v>
          </cell>
        </row>
        <row r="714">
          <cell r="A714">
            <v>58552</v>
          </cell>
        </row>
        <row r="715">
          <cell r="A715">
            <v>58562</v>
          </cell>
        </row>
        <row r="716">
          <cell r="A716">
            <v>58609</v>
          </cell>
        </row>
        <row r="717">
          <cell r="A717">
            <v>58691</v>
          </cell>
        </row>
        <row r="718">
          <cell r="A718">
            <v>58726</v>
          </cell>
        </row>
        <row r="719">
          <cell r="A719">
            <v>58747</v>
          </cell>
        </row>
        <row r="720">
          <cell r="A720">
            <v>58760</v>
          </cell>
        </row>
        <row r="721">
          <cell r="A721">
            <v>58800</v>
          </cell>
        </row>
        <row r="722">
          <cell r="A722">
            <v>58807</v>
          </cell>
        </row>
        <row r="723">
          <cell r="A723">
            <v>58858</v>
          </cell>
        </row>
        <row r="724">
          <cell r="A724">
            <v>58859</v>
          </cell>
        </row>
        <row r="725">
          <cell r="A725">
            <v>58904</v>
          </cell>
        </row>
        <row r="726">
          <cell r="A726">
            <v>58917</v>
          </cell>
        </row>
        <row r="727">
          <cell r="A727">
            <v>58927</v>
          </cell>
        </row>
        <row r="728">
          <cell r="A728">
            <v>58966</v>
          </cell>
        </row>
        <row r="729">
          <cell r="A729">
            <v>59056</v>
          </cell>
        </row>
        <row r="730">
          <cell r="A730">
            <v>59091</v>
          </cell>
        </row>
        <row r="731">
          <cell r="A731">
            <v>59112</v>
          </cell>
        </row>
        <row r="732">
          <cell r="A732">
            <v>59125</v>
          </cell>
        </row>
        <row r="733">
          <cell r="A733">
            <v>59165</v>
          </cell>
        </row>
        <row r="734">
          <cell r="A734">
            <v>59172</v>
          </cell>
        </row>
        <row r="735">
          <cell r="A735">
            <v>59208</v>
          </cell>
        </row>
        <row r="736">
          <cell r="A736">
            <v>59209</v>
          </cell>
        </row>
        <row r="737">
          <cell r="A737">
            <v>59254</v>
          </cell>
        </row>
        <row r="738">
          <cell r="A738">
            <v>59282</v>
          </cell>
        </row>
        <row r="739">
          <cell r="A739">
            <v>59292</v>
          </cell>
        </row>
        <row r="740">
          <cell r="A740">
            <v>59316</v>
          </cell>
        </row>
        <row r="741">
          <cell r="A741">
            <v>59421</v>
          </cell>
        </row>
        <row r="742">
          <cell r="A742">
            <v>59456</v>
          </cell>
        </row>
        <row r="743">
          <cell r="A743">
            <v>59477</v>
          </cell>
        </row>
        <row r="744">
          <cell r="A744">
            <v>59490</v>
          </cell>
        </row>
        <row r="745">
          <cell r="A745">
            <v>59530</v>
          </cell>
        </row>
        <row r="746">
          <cell r="A746">
            <v>59537</v>
          </cell>
        </row>
        <row r="747">
          <cell r="A747">
            <v>59593</v>
          </cell>
        </row>
        <row r="748">
          <cell r="A748">
            <v>59594</v>
          </cell>
        </row>
        <row r="749">
          <cell r="A749">
            <v>59639</v>
          </cell>
        </row>
        <row r="750">
          <cell r="A750">
            <v>59647</v>
          </cell>
        </row>
        <row r="751">
          <cell r="A751">
            <v>59657</v>
          </cell>
        </row>
        <row r="752">
          <cell r="A752">
            <v>59701</v>
          </cell>
        </row>
        <row r="753">
          <cell r="A753">
            <v>59786</v>
          </cell>
        </row>
        <row r="754">
          <cell r="A754">
            <v>59821</v>
          </cell>
        </row>
        <row r="755">
          <cell r="A755">
            <v>59842</v>
          </cell>
        </row>
        <row r="756">
          <cell r="A756">
            <v>59855</v>
          </cell>
        </row>
        <row r="757">
          <cell r="A757">
            <v>59895</v>
          </cell>
        </row>
        <row r="758">
          <cell r="A758">
            <v>59902</v>
          </cell>
        </row>
        <row r="759">
          <cell r="A759">
            <v>59950</v>
          </cell>
        </row>
        <row r="760">
          <cell r="A760">
            <v>59951</v>
          </cell>
        </row>
        <row r="761">
          <cell r="A761">
            <v>59996</v>
          </cell>
        </row>
        <row r="762">
          <cell r="A762">
            <v>60013</v>
          </cell>
        </row>
        <row r="763">
          <cell r="A763">
            <v>60023</v>
          </cell>
        </row>
        <row r="764">
          <cell r="A764">
            <v>60058</v>
          </cell>
        </row>
        <row r="765">
          <cell r="A765">
            <v>60152</v>
          </cell>
        </row>
        <row r="766">
          <cell r="A766">
            <v>60187</v>
          </cell>
        </row>
        <row r="767">
          <cell r="A767">
            <v>60208</v>
          </cell>
        </row>
        <row r="768">
          <cell r="A768">
            <v>60221</v>
          </cell>
        </row>
        <row r="769">
          <cell r="A769">
            <v>60261</v>
          </cell>
        </row>
        <row r="770">
          <cell r="A770">
            <v>60268</v>
          </cell>
        </row>
        <row r="771">
          <cell r="A771">
            <v>60307</v>
          </cell>
        </row>
        <row r="772">
          <cell r="A772">
            <v>60308</v>
          </cell>
        </row>
        <row r="773">
          <cell r="A773">
            <v>60353</v>
          </cell>
        </row>
        <row r="774">
          <cell r="A774">
            <v>60378</v>
          </cell>
        </row>
        <row r="775">
          <cell r="A775">
            <v>60388</v>
          </cell>
        </row>
        <row r="776">
          <cell r="A776">
            <v>60415</v>
          </cell>
        </row>
        <row r="777">
          <cell r="A777">
            <v>60517</v>
          </cell>
        </row>
        <row r="778">
          <cell r="A778">
            <v>60552</v>
          </cell>
        </row>
        <row r="779">
          <cell r="A779">
            <v>60573</v>
          </cell>
        </row>
        <row r="780">
          <cell r="A780">
            <v>60586</v>
          </cell>
        </row>
        <row r="781">
          <cell r="A781">
            <v>60626</v>
          </cell>
        </row>
        <row r="782">
          <cell r="A782">
            <v>60633</v>
          </cell>
        </row>
        <row r="783">
          <cell r="A783">
            <v>60685</v>
          </cell>
        </row>
        <row r="784">
          <cell r="A784">
            <v>60686</v>
          </cell>
        </row>
        <row r="785">
          <cell r="A785">
            <v>60731</v>
          </cell>
        </row>
        <row r="786">
          <cell r="A786">
            <v>60743</v>
          </cell>
        </row>
        <row r="787">
          <cell r="A787">
            <v>60753</v>
          </cell>
        </row>
        <row r="788">
          <cell r="A788">
            <v>60793</v>
          </cell>
        </row>
        <row r="789">
          <cell r="A789">
            <v>60882</v>
          </cell>
        </row>
        <row r="790">
          <cell r="A790">
            <v>60917</v>
          </cell>
        </row>
        <row r="791">
          <cell r="A791">
            <v>60938</v>
          </cell>
        </row>
        <row r="792">
          <cell r="A792">
            <v>60951</v>
          </cell>
        </row>
        <row r="793">
          <cell r="A793">
            <v>60991</v>
          </cell>
        </row>
        <row r="794">
          <cell r="A794">
            <v>60998</v>
          </cell>
        </row>
        <row r="795">
          <cell r="A795">
            <v>61042</v>
          </cell>
        </row>
        <row r="796">
          <cell r="A796">
            <v>61043</v>
          </cell>
        </row>
        <row r="797">
          <cell r="A797">
            <v>61088</v>
          </cell>
        </row>
        <row r="798">
          <cell r="A798">
            <v>61108</v>
          </cell>
        </row>
        <row r="799">
          <cell r="A799">
            <v>61118</v>
          </cell>
        </row>
        <row r="800">
          <cell r="A800">
            <v>61150</v>
          </cell>
        </row>
        <row r="801">
          <cell r="A801">
            <v>61247</v>
          </cell>
        </row>
        <row r="802">
          <cell r="A802">
            <v>61282</v>
          </cell>
        </row>
        <row r="803">
          <cell r="A803">
            <v>61303</v>
          </cell>
        </row>
        <row r="804">
          <cell r="A804">
            <v>61316</v>
          </cell>
        </row>
        <row r="805">
          <cell r="A805">
            <v>61356</v>
          </cell>
        </row>
        <row r="806">
          <cell r="A806">
            <v>61363</v>
          </cell>
        </row>
        <row r="807">
          <cell r="A807">
            <v>61427</v>
          </cell>
        </row>
        <row r="808">
          <cell r="A808">
            <v>61428</v>
          </cell>
        </row>
        <row r="809">
          <cell r="A809">
            <v>61473</v>
          </cell>
        </row>
        <row r="810">
          <cell r="A810">
            <v>61474</v>
          </cell>
        </row>
        <row r="811">
          <cell r="A811">
            <v>61484</v>
          </cell>
        </row>
        <row r="812">
          <cell r="A812">
            <v>61535</v>
          </cell>
        </row>
        <row r="813">
          <cell r="A813">
            <v>61613</v>
          </cell>
        </row>
        <row r="814">
          <cell r="A814">
            <v>61648</v>
          </cell>
        </row>
        <row r="815">
          <cell r="A815">
            <v>61669</v>
          </cell>
        </row>
        <row r="816">
          <cell r="A816">
            <v>61682</v>
          </cell>
        </row>
        <row r="817">
          <cell r="A817">
            <v>61722</v>
          </cell>
        </row>
        <row r="818">
          <cell r="A818">
            <v>61729</v>
          </cell>
        </row>
        <row r="819">
          <cell r="A819">
            <v>61784</v>
          </cell>
        </row>
        <row r="820">
          <cell r="A820">
            <v>61785</v>
          </cell>
        </row>
        <row r="821">
          <cell r="A821">
            <v>61830</v>
          </cell>
        </row>
        <row r="822">
          <cell r="A822">
            <v>61839</v>
          </cell>
        </row>
        <row r="823">
          <cell r="A823">
            <v>61849</v>
          </cell>
        </row>
        <row r="824">
          <cell r="A824">
            <v>61892</v>
          </cell>
        </row>
        <row r="825">
          <cell r="A825">
            <v>61978</v>
          </cell>
        </row>
        <row r="826">
          <cell r="A826">
            <v>62013</v>
          </cell>
        </row>
        <row r="827">
          <cell r="A827">
            <v>62034</v>
          </cell>
        </row>
        <row r="828">
          <cell r="A828">
            <v>62047</v>
          </cell>
        </row>
        <row r="829">
          <cell r="A829">
            <v>62087</v>
          </cell>
        </row>
        <row r="830">
          <cell r="A830">
            <v>62094</v>
          </cell>
        </row>
        <row r="831">
          <cell r="A831">
            <v>62134</v>
          </cell>
        </row>
        <row r="832">
          <cell r="A832">
            <v>62135</v>
          </cell>
        </row>
        <row r="833">
          <cell r="A833">
            <v>62180</v>
          </cell>
        </row>
        <row r="834">
          <cell r="A834">
            <v>62204</v>
          </cell>
        </row>
        <row r="835">
          <cell r="A835">
            <v>62214</v>
          </cell>
        </row>
        <row r="836">
          <cell r="A836">
            <v>62242</v>
          </cell>
        </row>
        <row r="837">
          <cell r="A837">
            <v>62343</v>
          </cell>
        </row>
        <row r="838">
          <cell r="A838">
            <v>62378</v>
          </cell>
        </row>
        <row r="839">
          <cell r="A839">
            <v>62399</v>
          </cell>
        </row>
        <row r="840">
          <cell r="A840">
            <v>62412</v>
          </cell>
        </row>
        <row r="841">
          <cell r="A841">
            <v>62452</v>
          </cell>
        </row>
        <row r="842">
          <cell r="A842">
            <v>62459</v>
          </cell>
        </row>
        <row r="843">
          <cell r="A843">
            <v>62519</v>
          </cell>
        </row>
        <row r="844">
          <cell r="A844">
            <v>62520</v>
          </cell>
        </row>
        <row r="845">
          <cell r="A845">
            <v>62565</v>
          </cell>
        </row>
        <row r="846">
          <cell r="A846">
            <v>62569</v>
          </cell>
        </row>
        <row r="847">
          <cell r="A847">
            <v>62579</v>
          </cell>
        </row>
        <row r="848">
          <cell r="A848">
            <v>62627</v>
          </cell>
        </row>
        <row r="849">
          <cell r="A849">
            <v>62708</v>
          </cell>
        </row>
        <row r="850">
          <cell r="A850">
            <v>62743</v>
          </cell>
        </row>
        <row r="851">
          <cell r="A851">
            <v>62764</v>
          </cell>
        </row>
        <row r="852">
          <cell r="A852">
            <v>62777</v>
          </cell>
        </row>
        <row r="853">
          <cell r="A853">
            <v>62817</v>
          </cell>
        </row>
        <row r="854">
          <cell r="A854">
            <v>62824</v>
          </cell>
        </row>
        <row r="855">
          <cell r="A855">
            <v>62876</v>
          </cell>
        </row>
        <row r="856">
          <cell r="A856">
            <v>62877</v>
          </cell>
        </row>
        <row r="857">
          <cell r="A857">
            <v>62922</v>
          </cell>
        </row>
        <row r="858">
          <cell r="A858">
            <v>62935</v>
          </cell>
        </row>
        <row r="859">
          <cell r="A859">
            <v>62945</v>
          </cell>
        </row>
        <row r="860">
          <cell r="A860">
            <v>62984</v>
          </cell>
        </row>
        <row r="861">
          <cell r="A861">
            <v>63074</v>
          </cell>
        </row>
        <row r="862">
          <cell r="A862">
            <v>63109</v>
          </cell>
        </row>
        <row r="863">
          <cell r="A863">
            <v>63130</v>
          </cell>
        </row>
        <row r="864">
          <cell r="A864">
            <v>63143</v>
          </cell>
        </row>
        <row r="865">
          <cell r="A865">
            <v>63183</v>
          </cell>
        </row>
        <row r="866">
          <cell r="A866">
            <v>63190</v>
          </cell>
        </row>
        <row r="867">
          <cell r="A867">
            <v>63226</v>
          </cell>
        </row>
        <row r="868">
          <cell r="A868">
            <v>63227</v>
          </cell>
        </row>
        <row r="869">
          <cell r="A869">
            <v>63272</v>
          </cell>
        </row>
        <row r="870">
          <cell r="A870">
            <v>63300</v>
          </cell>
        </row>
        <row r="871">
          <cell r="A871">
            <v>63310</v>
          </cell>
        </row>
        <row r="872">
          <cell r="A872">
            <v>63334</v>
          </cell>
        </row>
        <row r="873">
          <cell r="A873">
            <v>63439</v>
          </cell>
        </row>
        <row r="874">
          <cell r="A874">
            <v>63474</v>
          </cell>
        </row>
        <row r="875">
          <cell r="A875">
            <v>63495</v>
          </cell>
        </row>
        <row r="876">
          <cell r="A876">
            <v>63508</v>
          </cell>
        </row>
        <row r="877">
          <cell r="A877">
            <v>63548</v>
          </cell>
        </row>
        <row r="878">
          <cell r="A878">
            <v>63555</v>
          </cell>
        </row>
        <row r="879">
          <cell r="A879">
            <v>63611</v>
          </cell>
        </row>
        <row r="880">
          <cell r="A880">
            <v>63612</v>
          </cell>
        </row>
        <row r="881">
          <cell r="A881">
            <v>63657</v>
          </cell>
        </row>
        <row r="882">
          <cell r="A882">
            <v>63665</v>
          </cell>
        </row>
        <row r="883">
          <cell r="A883">
            <v>63675</v>
          </cell>
        </row>
        <row r="884">
          <cell r="A884">
            <v>63719</v>
          </cell>
        </row>
        <row r="885">
          <cell r="A885">
            <v>63804</v>
          </cell>
        </row>
        <row r="886">
          <cell r="A886">
            <v>63839</v>
          </cell>
        </row>
        <row r="887">
          <cell r="A887">
            <v>63860</v>
          </cell>
        </row>
        <row r="888">
          <cell r="A888">
            <v>63873</v>
          </cell>
        </row>
        <row r="889">
          <cell r="A889">
            <v>63913</v>
          </cell>
        </row>
        <row r="890">
          <cell r="A890">
            <v>63920</v>
          </cell>
        </row>
        <row r="891">
          <cell r="A891">
            <v>63968</v>
          </cell>
        </row>
        <row r="892">
          <cell r="A892">
            <v>63969</v>
          </cell>
        </row>
        <row r="893">
          <cell r="A893">
            <v>64014</v>
          </cell>
        </row>
        <row r="894">
          <cell r="A894">
            <v>64030</v>
          </cell>
        </row>
        <row r="895">
          <cell r="A895">
            <v>64040</v>
          </cell>
        </row>
        <row r="896">
          <cell r="A896">
            <v>64076</v>
          </cell>
        </row>
        <row r="897">
          <cell r="A897">
            <v>64169</v>
          </cell>
        </row>
        <row r="898">
          <cell r="A898">
            <v>64204</v>
          </cell>
        </row>
        <row r="899">
          <cell r="A899">
            <v>64225</v>
          </cell>
        </row>
        <row r="900">
          <cell r="A900">
            <v>64238</v>
          </cell>
        </row>
        <row r="901">
          <cell r="A901">
            <v>64278</v>
          </cell>
        </row>
        <row r="902">
          <cell r="A902">
            <v>64285</v>
          </cell>
        </row>
        <row r="903">
          <cell r="A903">
            <v>64346</v>
          </cell>
        </row>
        <row r="904">
          <cell r="A904">
            <v>64347</v>
          </cell>
        </row>
        <row r="905">
          <cell r="A905">
            <v>64392</v>
          </cell>
        </row>
        <row r="906">
          <cell r="A906">
            <v>64396</v>
          </cell>
        </row>
        <row r="907">
          <cell r="A907">
            <v>64406</v>
          </cell>
        </row>
        <row r="908">
          <cell r="A908">
            <v>64454</v>
          </cell>
        </row>
        <row r="909">
          <cell r="A909">
            <v>64535</v>
          </cell>
        </row>
        <row r="910">
          <cell r="A910">
            <v>64570</v>
          </cell>
        </row>
        <row r="911">
          <cell r="A911">
            <v>64591</v>
          </cell>
        </row>
        <row r="912">
          <cell r="A912">
            <v>64604</v>
          </cell>
        </row>
        <row r="913">
          <cell r="A913">
            <v>64644</v>
          </cell>
        </row>
        <row r="914">
          <cell r="A914">
            <v>64651</v>
          </cell>
        </row>
        <row r="915">
          <cell r="A915">
            <v>64703</v>
          </cell>
        </row>
        <row r="916">
          <cell r="A916">
            <v>64704</v>
          </cell>
        </row>
        <row r="917">
          <cell r="A917">
            <v>64749</v>
          </cell>
        </row>
        <row r="918">
          <cell r="A918">
            <v>64761</v>
          </cell>
        </row>
        <row r="919">
          <cell r="A919">
            <v>64771</v>
          </cell>
        </row>
        <row r="920">
          <cell r="A920">
            <v>64811</v>
          </cell>
        </row>
        <row r="921">
          <cell r="A921">
            <v>64900</v>
          </cell>
        </row>
        <row r="922">
          <cell r="A922">
            <v>64935</v>
          </cell>
        </row>
        <row r="923">
          <cell r="A923">
            <v>64956</v>
          </cell>
        </row>
        <row r="924">
          <cell r="A924">
            <v>64969</v>
          </cell>
        </row>
        <row r="925">
          <cell r="A925">
            <v>65009</v>
          </cell>
        </row>
        <row r="926">
          <cell r="A926">
            <v>65016</v>
          </cell>
        </row>
        <row r="927">
          <cell r="A927">
            <v>65060</v>
          </cell>
        </row>
        <row r="928">
          <cell r="A928">
            <v>65061</v>
          </cell>
        </row>
        <row r="929">
          <cell r="A929">
            <v>65106</v>
          </cell>
        </row>
        <row r="930">
          <cell r="A930">
            <v>65126</v>
          </cell>
        </row>
        <row r="931">
          <cell r="A931">
            <v>65136</v>
          </cell>
        </row>
        <row r="932">
          <cell r="A932">
            <v>65168</v>
          </cell>
        </row>
        <row r="933">
          <cell r="A933">
            <v>65265</v>
          </cell>
        </row>
        <row r="934">
          <cell r="A934">
            <v>65300</v>
          </cell>
        </row>
        <row r="935">
          <cell r="A935">
            <v>65321</v>
          </cell>
        </row>
        <row r="936">
          <cell r="A936">
            <v>65334</v>
          </cell>
        </row>
        <row r="937">
          <cell r="A937">
            <v>65374</v>
          </cell>
        </row>
      </sheetData>
    </sheetDataSet>
  </externalBook>
</externalLink>
</file>

<file path=xl/persons/person.xml><?xml version="1.0" encoding="utf-8"?>
<personList xmlns="http://schemas.microsoft.com/office/spreadsheetml/2018/threadedcomments" xmlns:x="http://schemas.openxmlformats.org/spreadsheetml/2006/main">
  <person displayName="Eduardo Amaral" id="{87CF4EBF-8BA3-426F-AB5B-EF77EC28B643}" userId="1bfa2ac83e16c31e" providerId="Windows Live"/>
</personList>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22-02-06T18:42:12.31" personId="{87CF4EBF-8BA3-426F-AB5B-EF77EC28B643}" id="{FA56785D-205B-4D39-B027-61859D280B54}">
    <text>BCB SGS
Series: 24363 and 24364</text>
  </threadedComment>
</ThreadedComments>
</file>

<file path=xl/threadedComments/threadedComment2.xml><?xml version="1.0" encoding="utf-8"?>
<ThreadedComments xmlns="http://schemas.microsoft.com/office/spreadsheetml/2018/threadedcomments" xmlns:x="http://schemas.openxmlformats.org/spreadsheetml/2006/main">
  <threadedComment ref="B2" dT="2022-02-06T17:50:44.66" personId="{87CF4EBF-8BA3-426F-AB5B-EF77EC28B643}" id="{3F115306-7DD6-48E4-B0BB-33872E30CB27}">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s>
</file>

<file path=xl/threadedComments/threadedComment3.xml><?xml version="1.0" encoding="utf-8"?>
<ThreadedComments xmlns="http://schemas.microsoft.com/office/spreadsheetml/2018/threadedcomments" xmlns:x="http://schemas.openxmlformats.org/spreadsheetml/2006/main">
  <threadedComment ref="B3" dT="2022-02-06T18:47:00.51" personId="{87CF4EBF-8BA3-426F-AB5B-EF77EC28B643}" id="{4B8A4EB9-4371-491D-A0EA-A6C05E3F22FD}">
    <text>BCB SGS
Households gross disposable national income (deflated by IPCA, 3-months moving average)
Series: 29025 and 29027</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2-02-06T17:50:44.66" personId="{87CF4EBF-8BA3-426F-AB5B-EF77EC28B643}" id="{5A637A8F-F58B-47E1-9333-A1B3621D8C6D}">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 ref="E3" dT="2022-02-06T17:50:44.66" personId="{87CF4EBF-8BA3-426F-AB5B-EF77EC28B643}" id="{D7E3E67A-65C8-42BD-BAB5-21199E873FEB}">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s>
</file>

<file path=xl/threadedComments/threadedComment5.xml><?xml version="1.0" encoding="utf-8"?>
<ThreadedComments xmlns="http://schemas.microsoft.com/office/spreadsheetml/2018/threadedcomments" xmlns:x="http://schemas.openxmlformats.org/spreadsheetml/2006/main">
  <threadedComment ref="B2" dT="2022-02-06T17:50:44.66" personId="{87CF4EBF-8BA3-426F-AB5B-EF77EC28B643}" id="{F5883DCC-5E18-4F34-AA09-DF1FE23DD35B}">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s>
</file>

<file path=xl/threadedComments/threadedComment6.xml><?xml version="1.0" encoding="utf-8"?>
<ThreadedComments xmlns="http://schemas.microsoft.com/office/spreadsheetml/2018/threadedcomments" xmlns:x="http://schemas.openxmlformats.org/spreadsheetml/2006/main">
  <threadedComment ref="B7" dT="2022-02-06T17:50:44.66" personId="{87CF4EBF-8BA3-426F-AB5B-EF77EC28B643}" id="{24444A79-4902-4469-9960-F0C1A42AF1DC}">
    <text>IBGE
Tabela 3653
1 Indústria geral
Índice de base fixa sem ajuste sazonal (Base: média de 2012 = 100) (Número-índice): 1 de 1 casas decimais
Índice de base fixa com ajuste sazonal (Base: média de 2012 = 100) (Número-índice): 1 de 1 casas decimais</tex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https://support.microsoft.com/en-us/office/enable-or-disable-macros-in-office-files-12b036fd-d140-4e74-b45e-16fed1a7e5c6" TargetMode="External"/><Relationship Id="rId7" Type="http://schemas.openxmlformats.org/officeDocument/2006/relationships/drawing" Target="../drawings/drawing1.xml"/><Relationship Id="rId2" Type="http://schemas.openxmlformats.org/officeDocument/2006/relationships/hyperlink" Target="https://support.microsoft.com/en-us/topic/show-the-developer-tab-e1192344-5e56-4d45-931b-e5fd9bea2d45" TargetMode="External"/><Relationship Id="rId1" Type="http://schemas.openxmlformats.org/officeDocument/2006/relationships/hyperlink" Target="https://github.com/edugca/xlDESSAZ" TargetMode="External"/><Relationship Id="rId6" Type="http://schemas.openxmlformats.org/officeDocument/2006/relationships/printerSettings" Target="../printerSettings/printerSettings1.bin"/><Relationship Id="rId5" Type="http://schemas.openxmlformats.org/officeDocument/2006/relationships/hyperlink" Target="https://www2.census.gov/software/x-13arima-seats/x13as/unix-linux/documentation/docx13as.pdf" TargetMode="External"/><Relationship Id="rId4" Type="http://schemas.openxmlformats.org/officeDocument/2006/relationships/hyperlink" Target="https://www.census.gov/data/software/x13as.html"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4.xml"/><Relationship Id="rId4"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 Id="rId4" Type="http://schemas.microsoft.com/office/2017/10/relationships/threadedComment" Target="../threadedComments/threadedComment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7.xml"/><Relationship Id="rId4" Type="http://schemas.microsoft.com/office/2017/10/relationships/threadedComment" Target="../threadedComments/threadedComment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8.xml"/><Relationship Id="rId4" Type="http://schemas.microsoft.com/office/2017/10/relationships/threadedComment" Target="../threadedComments/threadedComment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9.xml"/><Relationship Id="rId4" Type="http://schemas.microsoft.com/office/2017/10/relationships/threadedComment" Target="../threadedComments/threadedComment5.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0.xml"/><Relationship Id="rId4" Type="http://schemas.microsoft.com/office/2017/10/relationships/threadedComment" Target="../threadedComments/threadedComment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B315F-5F82-4B06-9BA3-63B8D50785F7}">
  <sheetPr codeName="Planilha9">
    <tabColor theme="9" tint="0.39997558519241921"/>
  </sheetPr>
  <dimension ref="B2:T94"/>
  <sheetViews>
    <sheetView showGridLines="0" tabSelected="1" workbookViewId="0">
      <selection activeCell="K9" sqref="K9"/>
    </sheetView>
  </sheetViews>
  <sheetFormatPr defaultRowHeight="12.75" x14ac:dyDescent="0.2"/>
  <cols>
    <col min="1" max="1" width="2.7109375" style="28" customWidth="1"/>
    <col min="2" max="2" width="9.140625" style="28" customWidth="1"/>
    <col min="3" max="3" width="19.28515625" style="28" customWidth="1"/>
    <col min="4" max="10" width="9.140625" style="28"/>
    <col min="11" max="17" width="13.7109375" style="28" customWidth="1"/>
    <col min="18" max="16384" width="9.140625" style="28"/>
  </cols>
  <sheetData>
    <row r="2" spans="2:20" ht="18" x14ac:dyDescent="0.25">
      <c r="B2" s="26" t="s">
        <v>162</v>
      </c>
      <c r="C2" s="27"/>
      <c r="D2" s="27"/>
      <c r="E2" s="27"/>
      <c r="F2" s="27"/>
      <c r="G2" s="27"/>
      <c r="H2" s="27"/>
      <c r="I2" s="27"/>
      <c r="J2" s="27"/>
      <c r="K2" s="27"/>
      <c r="L2" s="27"/>
      <c r="M2" s="27"/>
      <c r="N2" s="27"/>
      <c r="O2" s="27"/>
      <c r="P2" s="27"/>
      <c r="Q2" s="27"/>
      <c r="R2" s="27"/>
      <c r="S2" s="27"/>
      <c r="T2" s="27"/>
    </row>
    <row r="4" spans="2:20" ht="14.25" x14ac:dyDescent="0.2">
      <c r="B4" s="29" t="s">
        <v>90</v>
      </c>
    </row>
    <row r="5" spans="2:20" ht="15" x14ac:dyDescent="0.25">
      <c r="B5" s="29" t="s">
        <v>32</v>
      </c>
    </row>
    <row r="6" spans="2:20" ht="14.25" x14ac:dyDescent="0.2">
      <c r="B6" s="29" t="s">
        <v>33</v>
      </c>
    </row>
    <row r="8" spans="2:20" x14ac:dyDescent="0.2">
      <c r="B8" s="30" t="s">
        <v>34</v>
      </c>
    </row>
    <row r="9" spans="2:20" x14ac:dyDescent="0.2">
      <c r="B9" s="30"/>
    </row>
    <row r="10" spans="2:20" ht="15" x14ac:dyDescent="0.25">
      <c r="B10" s="31" t="s">
        <v>35</v>
      </c>
    </row>
    <row r="11" spans="2:20" ht="15" x14ac:dyDescent="0.25">
      <c r="B11" s="32" t="s">
        <v>47</v>
      </c>
    </row>
    <row r="12" spans="2:20" x14ac:dyDescent="0.2">
      <c r="B12" s="30"/>
    </row>
    <row r="13" spans="2:20" ht="15" x14ac:dyDescent="0.25">
      <c r="B13" s="31" t="s">
        <v>36</v>
      </c>
    </row>
    <row r="14" spans="2:20" ht="15" x14ac:dyDescent="0.25">
      <c r="B14" s="31" t="s">
        <v>48</v>
      </c>
    </row>
    <row r="15" spans="2:20" ht="15" x14ac:dyDescent="0.25">
      <c r="B15" s="31"/>
      <c r="C15" s="33" t="s">
        <v>42</v>
      </c>
    </row>
    <row r="16" spans="2:20" ht="15" x14ac:dyDescent="0.25">
      <c r="B16" s="31" t="s">
        <v>51</v>
      </c>
    </row>
    <row r="17" spans="2:4" ht="15" x14ac:dyDescent="0.25">
      <c r="B17" s="32" t="s">
        <v>50</v>
      </c>
      <c r="C17" s="30"/>
      <c r="D17" s="32"/>
    </row>
    <row r="18" spans="2:4" ht="15" x14ac:dyDescent="0.25">
      <c r="B18" s="32"/>
      <c r="C18" s="30"/>
      <c r="D18" s="32"/>
    </row>
    <row r="19" spans="2:4" ht="15" x14ac:dyDescent="0.25">
      <c r="B19" s="31" t="s">
        <v>54</v>
      </c>
      <c r="C19" s="30"/>
      <c r="D19" s="32"/>
    </row>
    <row r="20" spans="2:4" ht="15" x14ac:dyDescent="0.25">
      <c r="B20" s="32" t="s">
        <v>53</v>
      </c>
      <c r="C20" s="30"/>
      <c r="D20" s="32"/>
    </row>
    <row r="21" spans="2:4" ht="15" x14ac:dyDescent="0.25">
      <c r="B21" s="32"/>
      <c r="C21" s="30"/>
      <c r="D21" s="32"/>
    </row>
    <row r="22" spans="2:4" ht="15" x14ac:dyDescent="0.25">
      <c r="B22" s="31" t="s">
        <v>37</v>
      </c>
    </row>
    <row r="23" spans="2:4" ht="15" x14ac:dyDescent="0.25">
      <c r="B23" s="31" t="s">
        <v>49</v>
      </c>
    </row>
    <row r="24" spans="2:4" ht="15" x14ac:dyDescent="0.25">
      <c r="B24" s="32"/>
    </row>
    <row r="25" spans="2:4" ht="14.25" x14ac:dyDescent="0.2">
      <c r="C25" s="29" t="s">
        <v>38</v>
      </c>
    </row>
    <row r="26" spans="2:4" ht="10.5" customHeight="1" x14ac:dyDescent="0.2">
      <c r="C26" s="29"/>
    </row>
    <row r="27" spans="2:4" ht="15" customHeight="1" x14ac:dyDescent="0.25">
      <c r="C27" s="32" t="s">
        <v>39</v>
      </c>
    </row>
    <row r="28" spans="2:4" ht="15" customHeight="1" x14ac:dyDescent="0.25">
      <c r="C28" s="32" t="s">
        <v>40</v>
      </c>
    </row>
    <row r="29" spans="2:4" ht="15" x14ac:dyDescent="0.25">
      <c r="C29" s="29"/>
      <c r="D29" s="32"/>
    </row>
    <row r="30" spans="2:4" ht="14.25" x14ac:dyDescent="0.2">
      <c r="C30" s="29" t="s">
        <v>41</v>
      </c>
    </row>
    <row r="31" spans="2:4" ht="112.5" customHeight="1" x14ac:dyDescent="0.25">
      <c r="C31" s="32"/>
    </row>
    <row r="32" spans="2:4" ht="15" x14ac:dyDescent="0.25">
      <c r="B32" s="32"/>
    </row>
    <row r="33" spans="2:14" ht="14.25" x14ac:dyDescent="0.2">
      <c r="C33" s="29" t="s">
        <v>79</v>
      </c>
    </row>
    <row r="34" spans="2:14" ht="235.5" customHeight="1" x14ac:dyDescent="0.25">
      <c r="C34" s="32"/>
    </row>
    <row r="35" spans="2:14" ht="15" x14ac:dyDescent="0.25">
      <c r="B35" s="32"/>
    </row>
    <row r="36" spans="2:14" ht="105.75" customHeight="1" x14ac:dyDescent="0.2">
      <c r="C36" s="76" t="s">
        <v>91</v>
      </c>
      <c r="D36" s="76"/>
      <c r="E36" s="76"/>
      <c r="F36" s="76"/>
      <c r="G36" s="76"/>
      <c r="H36" s="76"/>
      <c r="I36" s="76"/>
      <c r="J36" s="76"/>
      <c r="K36" s="76"/>
      <c r="L36" s="76"/>
      <c r="M36" s="76"/>
      <c r="N36" s="76"/>
    </row>
    <row r="37" spans="2:14" ht="164.25" customHeight="1" x14ac:dyDescent="0.25">
      <c r="C37" s="32"/>
    </row>
    <row r="38" spans="2:14" ht="15" x14ac:dyDescent="0.25">
      <c r="B38" s="32"/>
    </row>
    <row r="39" spans="2:14" ht="15" x14ac:dyDescent="0.25">
      <c r="B39" s="31" t="s">
        <v>92</v>
      </c>
    </row>
    <row r="40" spans="2:14" ht="15" x14ac:dyDescent="0.25">
      <c r="C40" s="30"/>
      <c r="D40" s="32"/>
    </row>
    <row r="41" spans="2:14" ht="15" x14ac:dyDescent="0.25">
      <c r="B41" s="31" t="s">
        <v>52</v>
      </c>
    </row>
    <row r="43" spans="2:14" ht="15" x14ac:dyDescent="0.25">
      <c r="B43" s="31" t="s">
        <v>55</v>
      </c>
    </row>
    <row r="44" spans="2:14" ht="14.25" x14ac:dyDescent="0.2">
      <c r="C44" s="29" t="s">
        <v>56</v>
      </c>
    </row>
    <row r="45" spans="2:14" ht="14.25" x14ac:dyDescent="0.2">
      <c r="C45" s="29" t="s">
        <v>78</v>
      </c>
    </row>
    <row r="47" spans="2:14" ht="15" x14ac:dyDescent="0.25">
      <c r="B47" s="31" t="s">
        <v>57</v>
      </c>
    </row>
    <row r="49" spans="2:17" x14ac:dyDescent="0.2">
      <c r="C49" s="30" t="s">
        <v>43</v>
      </c>
      <c r="D49" s="30"/>
      <c r="E49" s="30"/>
      <c r="F49" s="30"/>
      <c r="G49" s="30"/>
      <c r="H49" s="34" t="s">
        <v>44</v>
      </c>
      <c r="I49" s="34"/>
      <c r="J49" s="35"/>
      <c r="K49" s="35"/>
      <c r="L49" s="35"/>
      <c r="M49" s="35"/>
      <c r="N49" s="35"/>
    </row>
    <row r="50" spans="2:17" x14ac:dyDescent="0.2">
      <c r="B50" s="30">
        <v>1</v>
      </c>
      <c r="C50" s="36" t="s">
        <v>18</v>
      </c>
      <c r="D50" s="37"/>
      <c r="E50" s="37"/>
      <c r="F50" s="51"/>
      <c r="G50" s="37"/>
      <c r="H50" s="28" t="s">
        <v>60</v>
      </c>
    </row>
    <row r="51" spans="2:17" x14ac:dyDescent="0.2">
      <c r="B51" s="30">
        <v>2</v>
      </c>
      <c r="C51" s="54" t="s">
        <v>104</v>
      </c>
      <c r="D51" s="55"/>
      <c r="E51" s="55"/>
      <c r="F51" s="56"/>
      <c r="G51" s="55"/>
      <c r="H51" s="55" t="s">
        <v>107</v>
      </c>
      <c r="I51" s="55"/>
      <c r="J51" s="55"/>
      <c r="K51" s="55"/>
      <c r="L51" s="55"/>
      <c r="M51" s="55"/>
      <c r="N51" s="55"/>
    </row>
    <row r="52" spans="2:17" x14ac:dyDescent="0.2">
      <c r="B52" s="30">
        <v>3</v>
      </c>
      <c r="C52" s="57" t="s">
        <v>58</v>
      </c>
      <c r="D52" s="35"/>
      <c r="E52" s="35"/>
      <c r="F52" s="58"/>
      <c r="G52" s="35"/>
      <c r="H52" s="35" t="s">
        <v>59</v>
      </c>
      <c r="I52" s="35"/>
      <c r="J52" s="35"/>
      <c r="K52" s="35"/>
      <c r="L52" s="35"/>
      <c r="M52" s="35"/>
      <c r="N52" s="35"/>
    </row>
    <row r="54" spans="2:17" x14ac:dyDescent="0.2">
      <c r="C54" s="30" t="s">
        <v>105</v>
      </c>
    </row>
    <row r="55" spans="2:17" x14ac:dyDescent="0.2">
      <c r="C55" s="30" t="s">
        <v>106</v>
      </c>
      <c r="D55" s="30"/>
      <c r="E55" s="30"/>
      <c r="F55" s="30" t="s">
        <v>72</v>
      </c>
      <c r="G55" s="30"/>
      <c r="H55" s="34" t="s">
        <v>44</v>
      </c>
      <c r="I55" s="34"/>
    </row>
    <row r="56" spans="2:17" x14ac:dyDescent="0.2">
      <c r="B56" s="30">
        <v>1</v>
      </c>
      <c r="C56" s="39" t="s">
        <v>62</v>
      </c>
      <c r="D56" s="40"/>
      <c r="E56" s="40"/>
      <c r="F56" s="48" t="s">
        <v>73</v>
      </c>
      <c r="G56" s="40"/>
      <c r="H56" s="41" t="s">
        <v>69</v>
      </c>
      <c r="I56" s="41"/>
      <c r="J56" s="40"/>
      <c r="K56" s="40"/>
      <c r="L56" s="40"/>
      <c r="M56" s="40"/>
      <c r="N56" s="40"/>
    </row>
    <row r="57" spans="2:17" x14ac:dyDescent="0.2">
      <c r="B57" s="30">
        <v>2</v>
      </c>
      <c r="C57" s="45" t="s">
        <v>63</v>
      </c>
      <c r="D57" s="46"/>
      <c r="E57" s="46"/>
      <c r="F57" s="49" t="s">
        <v>73</v>
      </c>
      <c r="G57" s="46"/>
      <c r="H57" s="46" t="s">
        <v>119</v>
      </c>
      <c r="I57" s="46"/>
      <c r="J57" s="46"/>
      <c r="K57" s="46"/>
      <c r="L57" s="46"/>
      <c r="M57" s="46"/>
      <c r="N57" s="46"/>
    </row>
    <row r="58" spans="2:17" ht="67.5" customHeight="1" x14ac:dyDescent="0.2">
      <c r="B58" s="30">
        <v>3</v>
      </c>
      <c r="C58" s="42" t="s">
        <v>64</v>
      </c>
      <c r="D58" s="41"/>
      <c r="E58" s="41"/>
      <c r="F58" s="47" t="s">
        <v>74</v>
      </c>
      <c r="G58" s="41"/>
      <c r="H58" s="74" t="s">
        <v>125</v>
      </c>
      <c r="I58" s="75"/>
      <c r="J58" s="75"/>
      <c r="K58" s="75"/>
      <c r="L58" s="75"/>
      <c r="M58" s="75"/>
      <c r="N58" s="75"/>
    </row>
    <row r="59" spans="2:17" ht="38.25" x14ac:dyDescent="0.2">
      <c r="B59" s="30">
        <v>4</v>
      </c>
      <c r="C59" s="45" t="s">
        <v>65</v>
      </c>
      <c r="D59" s="46"/>
      <c r="E59" s="46"/>
      <c r="F59" s="49" t="s">
        <v>75</v>
      </c>
      <c r="G59" s="46"/>
      <c r="H59" s="46" t="s">
        <v>120</v>
      </c>
      <c r="I59" s="46"/>
      <c r="J59" s="46"/>
      <c r="K59" s="46"/>
      <c r="L59" s="46"/>
      <c r="M59" s="46"/>
      <c r="N59" s="46"/>
    </row>
    <row r="60" spans="2:17" x14ac:dyDescent="0.2">
      <c r="B60" s="30">
        <v>5</v>
      </c>
      <c r="C60" s="42" t="s">
        <v>66</v>
      </c>
      <c r="D60" s="41"/>
      <c r="E60" s="41"/>
      <c r="F60" s="47" t="s">
        <v>76</v>
      </c>
      <c r="G60" s="41"/>
      <c r="H60" s="41" t="s">
        <v>71</v>
      </c>
      <c r="I60" s="41"/>
      <c r="J60" s="41"/>
      <c r="K60" s="41"/>
      <c r="L60" s="41"/>
      <c r="M60" s="41"/>
      <c r="N60" s="41"/>
    </row>
    <row r="61" spans="2:17" x14ac:dyDescent="0.2">
      <c r="B61" s="30">
        <v>6</v>
      </c>
      <c r="C61" s="45" t="s">
        <v>67</v>
      </c>
      <c r="D61" s="46"/>
      <c r="E61" s="46"/>
      <c r="F61" s="49" t="s">
        <v>76</v>
      </c>
      <c r="G61" s="46"/>
      <c r="H61" s="46" t="s">
        <v>70</v>
      </c>
      <c r="I61" s="46"/>
      <c r="J61" s="46"/>
      <c r="K61" s="46"/>
      <c r="L61" s="46"/>
      <c r="M61" s="46"/>
      <c r="N61" s="46"/>
    </row>
    <row r="62" spans="2:17" x14ac:dyDescent="0.2">
      <c r="B62" s="30">
        <v>7</v>
      </c>
      <c r="C62" s="43" t="s">
        <v>68</v>
      </c>
      <c r="D62" s="44"/>
      <c r="E62" s="44"/>
      <c r="F62" s="50" t="s">
        <v>76</v>
      </c>
      <c r="G62" s="44"/>
      <c r="H62" s="44" t="s">
        <v>77</v>
      </c>
      <c r="I62" s="44"/>
      <c r="J62" s="44"/>
      <c r="K62" s="44"/>
      <c r="L62" s="44"/>
      <c r="M62" s="44"/>
      <c r="N62" s="44"/>
    </row>
    <row r="63" spans="2:17" x14ac:dyDescent="0.2">
      <c r="K63" s="38"/>
      <c r="L63" s="38"/>
      <c r="M63" s="38"/>
      <c r="N63" s="38"/>
      <c r="O63" s="38"/>
      <c r="P63" s="38"/>
      <c r="Q63" s="38"/>
    </row>
    <row r="65" spans="2:2" ht="15" x14ac:dyDescent="0.25">
      <c r="B65" s="31" t="s">
        <v>45</v>
      </c>
    </row>
    <row r="67" spans="2:2" x14ac:dyDescent="0.2">
      <c r="B67" s="28" t="s">
        <v>163</v>
      </c>
    </row>
    <row r="68" spans="2:2" x14ac:dyDescent="0.2">
      <c r="B68" s="28" t="s">
        <v>164</v>
      </c>
    </row>
    <row r="70" spans="2:2" x14ac:dyDescent="0.2">
      <c r="B70" s="28" t="s">
        <v>161</v>
      </c>
    </row>
    <row r="71" spans="2:2" x14ac:dyDescent="0.2">
      <c r="B71" s="28" t="s">
        <v>159</v>
      </c>
    </row>
    <row r="72" spans="2:2" x14ac:dyDescent="0.2">
      <c r="B72" s="28" t="s">
        <v>160</v>
      </c>
    </row>
    <row r="74" spans="2:2" x14ac:dyDescent="0.2">
      <c r="B74" s="28" t="s">
        <v>156</v>
      </c>
    </row>
    <row r="75" spans="2:2" x14ac:dyDescent="0.2">
      <c r="B75" s="28" t="s">
        <v>157</v>
      </c>
    </row>
    <row r="77" spans="2:2" x14ac:dyDescent="0.2">
      <c r="B77" s="28" t="s">
        <v>153</v>
      </c>
    </row>
    <row r="78" spans="2:2" x14ac:dyDescent="0.2">
      <c r="B78" s="28" t="s">
        <v>154</v>
      </c>
    </row>
    <row r="79" spans="2:2" x14ac:dyDescent="0.2">
      <c r="B79" s="28" t="s">
        <v>155</v>
      </c>
    </row>
    <row r="81" spans="2:2" x14ac:dyDescent="0.2">
      <c r="B81" s="28" t="s">
        <v>146</v>
      </c>
    </row>
    <row r="82" spans="2:2" x14ac:dyDescent="0.2">
      <c r="B82" s="28" t="s">
        <v>147</v>
      </c>
    </row>
    <row r="83" spans="2:2" x14ac:dyDescent="0.2">
      <c r="B83" s="28" t="s">
        <v>148</v>
      </c>
    </row>
    <row r="85" spans="2:2" x14ac:dyDescent="0.2">
      <c r="B85" s="28" t="s">
        <v>136</v>
      </c>
    </row>
    <row r="86" spans="2:2" x14ac:dyDescent="0.2">
      <c r="B86" s="28" t="s">
        <v>149</v>
      </c>
    </row>
    <row r="87" spans="2:2" x14ac:dyDescent="0.2">
      <c r="B87" s="28" t="s">
        <v>150</v>
      </c>
    </row>
    <row r="88" spans="2:2" x14ac:dyDescent="0.2">
      <c r="B88" s="28" t="s">
        <v>151</v>
      </c>
    </row>
    <row r="90" spans="2:2" x14ac:dyDescent="0.2">
      <c r="B90" s="28" t="s">
        <v>89</v>
      </c>
    </row>
    <row r="91" spans="2:2" x14ac:dyDescent="0.2">
      <c r="B91" s="28" t="s">
        <v>152</v>
      </c>
    </row>
    <row r="93" spans="2:2" x14ac:dyDescent="0.2">
      <c r="B93" s="28" t="s">
        <v>61</v>
      </c>
    </row>
    <row r="94" spans="2:2" x14ac:dyDescent="0.2">
      <c r="B94" s="28" t="s">
        <v>46</v>
      </c>
    </row>
  </sheetData>
  <mergeCells count="2">
    <mergeCell ref="H58:N58"/>
    <mergeCell ref="C36:N36"/>
  </mergeCells>
  <hyperlinks>
    <hyperlink ref="B11" r:id="rId1" xr:uid="{70CDA504-75BF-465F-9362-CD38F2BED890}"/>
    <hyperlink ref="C28" r:id="rId2" xr:uid="{36E91AFA-A3E6-4346-843B-3D93B091C81B}"/>
    <hyperlink ref="C27" r:id="rId3" xr:uid="{210F3CCE-30AD-4D9B-95BE-37EEA9486829}"/>
    <hyperlink ref="B17" r:id="rId4" xr:uid="{4B5E4EBA-1022-456F-9F46-305E0110960E}"/>
    <hyperlink ref="B20" r:id="rId5" xr:uid="{5743A459-1DA5-4474-B250-025E064CC593}"/>
  </hyperlinks>
  <pageMargins left="0.511811024" right="0.511811024" top="0.78740157499999996" bottom="0.78740157499999996" header="0.31496062000000002" footer="0.31496062000000002"/>
  <pageSetup paperSize="9"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E2805-375C-44B2-B736-647C5554F119}">
  <sheetPr codeName="Planilha10"/>
  <dimension ref="A2:Q226"/>
  <sheetViews>
    <sheetView showGridLines="0" zoomScale="145" zoomScaleNormal="145" workbookViewId="0">
      <selection activeCell="C5" sqref="C5"/>
    </sheetView>
  </sheetViews>
  <sheetFormatPr defaultRowHeight="15" x14ac:dyDescent="0.25"/>
  <cols>
    <col min="1" max="1" width="2.7109375" customWidth="1"/>
    <col min="2" max="2" width="37.7109375" bestFit="1" customWidth="1"/>
    <col min="3" max="3" width="18.140625" customWidth="1"/>
  </cols>
  <sheetData>
    <row r="2" spans="1:17" ht="23.25" x14ac:dyDescent="0.35">
      <c r="B2" s="5" t="s">
        <v>11</v>
      </c>
    </row>
    <row r="4" spans="1:17" x14ac:dyDescent="0.25">
      <c r="B4" s="12" t="s">
        <v>102</v>
      </c>
      <c r="C4" s="53" t="str" cm="1">
        <f t="array" ref="C4">xlDESSAZ_X13_SetUp()</f>
        <v># Both the X13 executable and the temporary folder are OK!</v>
      </c>
      <c r="D4" s="53"/>
      <c r="E4" s="53"/>
      <c r="F4" s="53"/>
      <c r="G4" s="53"/>
    </row>
    <row r="5" spans="1:17" ht="15" customHeight="1" x14ac:dyDescent="0.25">
      <c r="B5" s="12" t="s">
        <v>103</v>
      </c>
      <c r="C5" t="s">
        <v>101</v>
      </c>
      <c r="D5" s="4"/>
      <c r="E5" s="4"/>
      <c r="F5" s="4"/>
    </row>
    <row r="7" spans="1:17" x14ac:dyDescent="0.25">
      <c r="A7" s="6"/>
      <c r="B7" s="7"/>
      <c r="C7" s="7"/>
    </row>
    <row r="8" spans="1:17" x14ac:dyDescent="0.25">
      <c r="A8" s="6"/>
      <c r="B8" s="7"/>
      <c r="C8" s="7"/>
    </row>
    <row r="9" spans="1:17" x14ac:dyDescent="0.25">
      <c r="A9" s="6"/>
      <c r="B9" s="7"/>
      <c r="C9" s="7"/>
    </row>
    <row r="10" spans="1:17" x14ac:dyDescent="0.25">
      <c r="A10" s="6"/>
      <c r="B10" s="7"/>
      <c r="C10" s="7"/>
    </row>
    <row r="11" spans="1:17" x14ac:dyDescent="0.25">
      <c r="A11" s="6"/>
      <c r="B11" s="7"/>
      <c r="C11" s="7"/>
    </row>
    <row r="12" spans="1:17" x14ac:dyDescent="0.25">
      <c r="A12" s="6"/>
      <c r="B12" s="7"/>
      <c r="C12" s="7"/>
    </row>
    <row r="13" spans="1:17" x14ac:dyDescent="0.25">
      <c r="A13" s="6"/>
      <c r="B13" s="7"/>
      <c r="C13" s="7"/>
    </row>
    <row r="14" spans="1:17" x14ac:dyDescent="0.25">
      <c r="A14" s="6"/>
      <c r="B14" s="7"/>
      <c r="C14" s="7"/>
      <c r="Q14" s="52" t="s">
        <v>42</v>
      </c>
    </row>
    <row r="15" spans="1:17" x14ac:dyDescent="0.25">
      <c r="A15" s="6"/>
      <c r="B15" s="7"/>
      <c r="C15" s="7"/>
    </row>
    <row r="16" spans="1:17" x14ac:dyDescent="0.25">
      <c r="A16" s="6"/>
      <c r="B16" s="7"/>
      <c r="C16" s="7"/>
    </row>
    <row r="17" spans="1:3" x14ac:dyDescent="0.25">
      <c r="A17" s="6"/>
      <c r="B17" s="7"/>
      <c r="C17" s="7"/>
    </row>
    <row r="18" spans="1:3" x14ac:dyDescent="0.25">
      <c r="A18" s="6"/>
      <c r="B18" s="7"/>
      <c r="C18" s="7"/>
    </row>
    <row r="19" spans="1:3" x14ac:dyDescent="0.25">
      <c r="A19" s="6"/>
      <c r="B19" s="7"/>
      <c r="C19" s="7"/>
    </row>
    <row r="20" spans="1:3" x14ac:dyDescent="0.25">
      <c r="A20" s="6"/>
      <c r="B20" s="7"/>
      <c r="C20" s="7"/>
    </row>
    <row r="21" spans="1:3" x14ac:dyDescent="0.25">
      <c r="A21" s="6"/>
      <c r="B21" s="7"/>
      <c r="C21" s="7"/>
    </row>
    <row r="22" spans="1:3" x14ac:dyDescent="0.25">
      <c r="A22" s="6"/>
      <c r="B22" s="7"/>
      <c r="C22" s="7"/>
    </row>
    <row r="23" spans="1:3" x14ac:dyDescent="0.25">
      <c r="A23" s="6"/>
      <c r="B23" s="7"/>
      <c r="C23" s="7"/>
    </row>
    <row r="24" spans="1:3" x14ac:dyDescent="0.25">
      <c r="A24" s="6"/>
      <c r="B24" s="7"/>
      <c r="C24" s="7"/>
    </row>
    <row r="25" spans="1:3" x14ac:dyDescent="0.25">
      <c r="A25" s="6"/>
      <c r="B25" s="7"/>
      <c r="C25" s="7"/>
    </row>
    <row r="26" spans="1:3" x14ac:dyDescent="0.25">
      <c r="A26" s="6"/>
      <c r="B26" s="7"/>
      <c r="C26" s="7"/>
    </row>
    <row r="27" spans="1:3" x14ac:dyDescent="0.25">
      <c r="A27" s="6"/>
      <c r="B27" s="7"/>
      <c r="C27" s="7"/>
    </row>
    <row r="28" spans="1:3" x14ac:dyDescent="0.25">
      <c r="A28" s="6"/>
      <c r="B28" s="7"/>
      <c r="C28" s="7"/>
    </row>
    <row r="29" spans="1:3" x14ac:dyDescent="0.25">
      <c r="A29" s="6"/>
      <c r="B29" s="7"/>
      <c r="C29" s="7"/>
    </row>
    <row r="30" spans="1:3" x14ac:dyDescent="0.25">
      <c r="A30" s="6"/>
      <c r="B30" s="7"/>
      <c r="C30" s="7"/>
    </row>
    <row r="31" spans="1:3" x14ac:dyDescent="0.25">
      <c r="A31" s="6"/>
      <c r="B31" s="7"/>
      <c r="C31" s="7"/>
    </row>
    <row r="32" spans="1:3" x14ac:dyDescent="0.25">
      <c r="A32" s="6"/>
      <c r="B32" s="7"/>
      <c r="C32" s="7"/>
    </row>
    <row r="33" spans="1:3" x14ac:dyDescent="0.25">
      <c r="A33" s="6"/>
      <c r="B33" s="7"/>
      <c r="C33" s="7"/>
    </row>
    <row r="34" spans="1:3" x14ac:dyDescent="0.25">
      <c r="A34" s="6"/>
      <c r="B34" s="7"/>
      <c r="C34" s="7"/>
    </row>
    <row r="35" spans="1:3" x14ac:dyDescent="0.25">
      <c r="A35" s="6"/>
      <c r="B35" s="7"/>
      <c r="C35" s="7"/>
    </row>
    <row r="36" spans="1:3" x14ac:dyDescent="0.25">
      <c r="A36" s="6"/>
      <c r="B36" s="7"/>
      <c r="C36" s="7"/>
    </row>
    <row r="37" spans="1:3" x14ac:dyDescent="0.25">
      <c r="A37" s="6"/>
      <c r="B37" s="7"/>
      <c r="C37" s="7"/>
    </row>
    <row r="38" spans="1:3" x14ac:dyDescent="0.25">
      <c r="A38" s="6"/>
      <c r="B38" s="7"/>
      <c r="C38" s="7"/>
    </row>
    <row r="39" spans="1:3" x14ac:dyDescent="0.25">
      <c r="A39" s="6"/>
      <c r="B39" s="7"/>
      <c r="C39" s="7"/>
    </row>
    <row r="40" spans="1:3" x14ac:dyDescent="0.25">
      <c r="A40" s="6"/>
      <c r="B40" s="7"/>
      <c r="C40" s="7"/>
    </row>
    <row r="41" spans="1:3" x14ac:dyDescent="0.25">
      <c r="A41" s="6"/>
      <c r="B41" s="7"/>
      <c r="C41" s="7"/>
    </row>
    <row r="42" spans="1:3" x14ac:dyDescent="0.25">
      <c r="A42" s="6"/>
      <c r="B42" s="7"/>
      <c r="C42" s="7"/>
    </row>
    <row r="43" spans="1:3" x14ac:dyDescent="0.25">
      <c r="A43" s="6"/>
      <c r="B43" s="7"/>
      <c r="C43" s="7"/>
    </row>
    <row r="44" spans="1:3" x14ac:dyDescent="0.25">
      <c r="A44" s="6"/>
      <c r="B44" s="7"/>
      <c r="C44" s="7"/>
    </row>
    <row r="45" spans="1:3" x14ac:dyDescent="0.25">
      <c r="A45" s="6"/>
      <c r="B45" s="7"/>
      <c r="C45" s="7"/>
    </row>
    <row r="46" spans="1:3" x14ac:dyDescent="0.25">
      <c r="A46" s="6"/>
      <c r="B46" s="7"/>
      <c r="C46" s="7"/>
    </row>
    <row r="47" spans="1:3" x14ac:dyDescent="0.25">
      <c r="A47" s="6"/>
      <c r="B47" s="7"/>
      <c r="C47" s="7"/>
    </row>
    <row r="48" spans="1:3" x14ac:dyDescent="0.25">
      <c r="A48" s="6"/>
      <c r="B48" s="7"/>
      <c r="C48" s="7"/>
    </row>
    <row r="49" spans="1:3" x14ac:dyDescent="0.25">
      <c r="A49" s="6"/>
      <c r="B49" s="7"/>
      <c r="C49" s="7"/>
    </row>
    <row r="50" spans="1:3" x14ac:dyDescent="0.25">
      <c r="A50" s="6"/>
      <c r="B50" s="7"/>
      <c r="C50" s="7"/>
    </row>
    <row r="51" spans="1:3" x14ac:dyDescent="0.25">
      <c r="A51" s="6"/>
      <c r="B51" s="7"/>
      <c r="C51" s="7"/>
    </row>
    <row r="52" spans="1:3" x14ac:dyDescent="0.25">
      <c r="A52" s="6"/>
      <c r="B52" s="7"/>
      <c r="C52" s="7"/>
    </row>
    <row r="53" spans="1:3" x14ac:dyDescent="0.25">
      <c r="A53" s="6"/>
      <c r="B53" s="7"/>
      <c r="C53" s="7"/>
    </row>
    <row r="54" spans="1:3" x14ac:dyDescent="0.25">
      <c r="A54" s="6"/>
      <c r="B54" s="7"/>
      <c r="C54" s="7"/>
    </row>
    <row r="55" spans="1:3" x14ac:dyDescent="0.25">
      <c r="A55" s="6"/>
      <c r="B55" s="7"/>
      <c r="C55" s="7"/>
    </row>
    <row r="56" spans="1:3" x14ac:dyDescent="0.25">
      <c r="A56" s="6"/>
      <c r="B56" s="7"/>
      <c r="C56" s="7"/>
    </row>
    <row r="57" spans="1:3" x14ac:dyDescent="0.25">
      <c r="A57" s="6"/>
      <c r="B57" s="7"/>
      <c r="C57" s="7"/>
    </row>
    <row r="58" spans="1:3" x14ac:dyDescent="0.25">
      <c r="A58" s="6"/>
      <c r="B58" s="7"/>
      <c r="C58" s="7"/>
    </row>
    <row r="59" spans="1:3" x14ac:dyDescent="0.25">
      <c r="A59" s="6"/>
      <c r="B59" s="7"/>
      <c r="C59" s="7"/>
    </row>
    <row r="60" spans="1:3" x14ac:dyDescent="0.25">
      <c r="A60" s="6"/>
      <c r="B60" s="7"/>
      <c r="C60" s="7"/>
    </row>
    <row r="61" spans="1:3" x14ac:dyDescent="0.25">
      <c r="A61" s="6"/>
      <c r="B61" s="7"/>
      <c r="C61" s="7"/>
    </row>
    <row r="62" spans="1:3" x14ac:dyDescent="0.25">
      <c r="A62" s="6"/>
      <c r="B62" s="7"/>
      <c r="C62" s="7"/>
    </row>
    <row r="63" spans="1:3" x14ac:dyDescent="0.25">
      <c r="A63" s="6"/>
      <c r="B63" s="7"/>
      <c r="C63" s="7"/>
    </row>
    <row r="64" spans="1:3" x14ac:dyDescent="0.25">
      <c r="A64" s="6"/>
      <c r="B64" s="7"/>
      <c r="C64" s="7"/>
    </row>
    <row r="65" spans="1:3" x14ac:dyDescent="0.25">
      <c r="A65" s="6"/>
      <c r="B65" s="7"/>
      <c r="C65" s="7"/>
    </row>
    <row r="66" spans="1:3" x14ac:dyDescent="0.25">
      <c r="A66" s="6"/>
      <c r="B66" s="7"/>
      <c r="C66" s="7"/>
    </row>
    <row r="67" spans="1:3" x14ac:dyDescent="0.25">
      <c r="A67" s="6"/>
      <c r="B67" s="7"/>
      <c r="C67" s="7"/>
    </row>
    <row r="68" spans="1:3" x14ac:dyDescent="0.25">
      <c r="A68" s="6"/>
      <c r="B68" s="7"/>
      <c r="C68" s="7"/>
    </row>
    <row r="69" spans="1:3" x14ac:dyDescent="0.25">
      <c r="A69" s="6"/>
      <c r="B69" s="7"/>
      <c r="C69" s="7"/>
    </row>
    <row r="70" spans="1:3" x14ac:dyDescent="0.25">
      <c r="A70" s="6"/>
      <c r="B70" s="7"/>
      <c r="C70" s="7"/>
    </row>
    <row r="71" spans="1:3" x14ac:dyDescent="0.25">
      <c r="A71" s="6"/>
      <c r="B71" s="7"/>
      <c r="C71" s="7"/>
    </row>
    <row r="72" spans="1:3" x14ac:dyDescent="0.25">
      <c r="A72" s="6"/>
      <c r="B72" s="7"/>
      <c r="C72" s="7"/>
    </row>
    <row r="73" spans="1:3" x14ac:dyDescent="0.25">
      <c r="A73" s="6"/>
      <c r="B73" s="7"/>
      <c r="C73" s="7"/>
    </row>
    <row r="74" spans="1:3" x14ac:dyDescent="0.25">
      <c r="A74" s="6"/>
      <c r="B74" s="7"/>
      <c r="C74" s="7"/>
    </row>
    <row r="75" spans="1:3" x14ac:dyDescent="0.25">
      <c r="A75" s="6"/>
      <c r="B75" s="7"/>
      <c r="C75" s="7"/>
    </row>
    <row r="76" spans="1:3" x14ac:dyDescent="0.25">
      <c r="A76" s="6"/>
      <c r="B76" s="7"/>
      <c r="C76" s="7"/>
    </row>
    <row r="77" spans="1:3" x14ac:dyDescent="0.25">
      <c r="A77" s="6"/>
      <c r="B77" s="7"/>
      <c r="C77" s="7"/>
    </row>
    <row r="78" spans="1:3" x14ac:dyDescent="0.25">
      <c r="A78" s="6"/>
      <c r="B78" s="7"/>
      <c r="C78" s="7"/>
    </row>
    <row r="79" spans="1:3" x14ac:dyDescent="0.25">
      <c r="A79" s="6"/>
      <c r="B79" s="7"/>
      <c r="C79" s="7"/>
    </row>
    <row r="80" spans="1:3" x14ac:dyDescent="0.25">
      <c r="A80" s="6"/>
      <c r="B80" s="7"/>
      <c r="C80" s="7"/>
    </row>
    <row r="81" spans="1:3" x14ac:dyDescent="0.25">
      <c r="A81" s="6"/>
      <c r="B81" s="7"/>
      <c r="C81" s="7"/>
    </row>
    <row r="82" spans="1:3" x14ac:dyDescent="0.25">
      <c r="A82" s="6"/>
      <c r="B82" s="7"/>
      <c r="C82" s="7"/>
    </row>
    <row r="83" spans="1:3" x14ac:dyDescent="0.25">
      <c r="A83" s="6"/>
      <c r="B83" s="7"/>
      <c r="C83" s="7"/>
    </row>
    <row r="84" spans="1:3" x14ac:dyDescent="0.25">
      <c r="A84" s="6"/>
      <c r="B84" s="7"/>
      <c r="C84" s="7"/>
    </row>
    <row r="85" spans="1:3" x14ac:dyDescent="0.25">
      <c r="A85" s="6"/>
      <c r="B85" s="7"/>
      <c r="C85" s="7"/>
    </row>
    <row r="86" spans="1:3" x14ac:dyDescent="0.25">
      <c r="A86" s="6"/>
      <c r="B86" s="7"/>
      <c r="C86" s="7"/>
    </row>
    <row r="87" spans="1:3" x14ac:dyDescent="0.25">
      <c r="A87" s="6"/>
      <c r="B87" s="7"/>
      <c r="C87" s="7"/>
    </row>
    <row r="88" spans="1:3" x14ac:dyDescent="0.25">
      <c r="A88" s="6"/>
      <c r="B88" s="7"/>
      <c r="C88" s="7"/>
    </row>
    <row r="89" spans="1:3" x14ac:dyDescent="0.25">
      <c r="A89" s="6"/>
      <c r="B89" s="7"/>
      <c r="C89" s="7"/>
    </row>
    <row r="90" spans="1:3" x14ac:dyDescent="0.25">
      <c r="A90" s="6"/>
      <c r="B90" s="7"/>
      <c r="C90" s="7"/>
    </row>
    <row r="91" spans="1:3" x14ac:dyDescent="0.25">
      <c r="A91" s="6"/>
      <c r="B91" s="7"/>
      <c r="C91" s="7"/>
    </row>
    <row r="92" spans="1:3" x14ac:dyDescent="0.25">
      <c r="A92" s="6"/>
      <c r="B92" s="7"/>
      <c r="C92" s="7"/>
    </row>
    <row r="93" spans="1:3" x14ac:dyDescent="0.25">
      <c r="A93" s="6"/>
      <c r="B93" s="7"/>
      <c r="C93" s="7"/>
    </row>
    <row r="94" spans="1:3" x14ac:dyDescent="0.25">
      <c r="A94" s="6"/>
      <c r="B94" s="7"/>
      <c r="C94" s="7"/>
    </row>
    <row r="95" spans="1:3" x14ac:dyDescent="0.25">
      <c r="A95" s="6"/>
      <c r="B95" s="7"/>
      <c r="C95" s="7"/>
    </row>
    <row r="96" spans="1:3" x14ac:dyDescent="0.25">
      <c r="A96" s="6"/>
      <c r="B96" s="7"/>
      <c r="C96" s="7"/>
    </row>
    <row r="97" spans="1:3" x14ac:dyDescent="0.25">
      <c r="A97" s="6"/>
      <c r="B97" s="7"/>
      <c r="C97" s="7"/>
    </row>
    <row r="98" spans="1:3" x14ac:dyDescent="0.25">
      <c r="A98" s="6"/>
      <c r="B98" s="7"/>
      <c r="C98" s="7"/>
    </row>
    <row r="99" spans="1:3" x14ac:dyDescent="0.25">
      <c r="A99" s="6"/>
      <c r="B99" s="7"/>
      <c r="C99" s="7"/>
    </row>
    <row r="100" spans="1:3" x14ac:dyDescent="0.25">
      <c r="A100" s="6"/>
      <c r="B100" s="7"/>
      <c r="C100" s="7"/>
    </row>
    <row r="101" spans="1:3" x14ac:dyDescent="0.25">
      <c r="A101" s="6"/>
      <c r="B101" s="7"/>
      <c r="C101" s="7"/>
    </row>
    <row r="102" spans="1:3" x14ac:dyDescent="0.25">
      <c r="A102" s="6"/>
      <c r="B102" s="7"/>
      <c r="C102" s="7"/>
    </row>
    <row r="103" spans="1:3" x14ac:dyDescent="0.25">
      <c r="A103" s="6"/>
      <c r="B103" s="7"/>
      <c r="C103" s="7"/>
    </row>
    <row r="104" spans="1:3" x14ac:dyDescent="0.25">
      <c r="A104" s="6"/>
      <c r="B104" s="7"/>
      <c r="C104" s="7"/>
    </row>
    <row r="105" spans="1:3" x14ac:dyDescent="0.25">
      <c r="A105" s="6"/>
      <c r="B105" s="7"/>
      <c r="C105" s="7"/>
    </row>
    <row r="106" spans="1:3" x14ac:dyDescent="0.25">
      <c r="A106" s="6"/>
      <c r="B106" s="7"/>
      <c r="C106" s="7"/>
    </row>
    <row r="107" spans="1:3" x14ac:dyDescent="0.25">
      <c r="A107" s="6"/>
      <c r="B107" s="7"/>
      <c r="C107" s="7"/>
    </row>
    <row r="108" spans="1:3" x14ac:dyDescent="0.25">
      <c r="A108" s="6"/>
      <c r="B108" s="7"/>
      <c r="C108" s="7"/>
    </row>
    <row r="109" spans="1:3" x14ac:dyDescent="0.25">
      <c r="A109" s="6"/>
      <c r="B109" s="7"/>
      <c r="C109" s="7"/>
    </row>
    <row r="110" spans="1:3" x14ac:dyDescent="0.25">
      <c r="A110" s="6"/>
      <c r="B110" s="7"/>
      <c r="C110" s="7"/>
    </row>
    <row r="111" spans="1:3" x14ac:dyDescent="0.25">
      <c r="A111" s="6"/>
      <c r="B111" s="7"/>
      <c r="C111" s="7"/>
    </row>
    <row r="112" spans="1:3" x14ac:dyDescent="0.25">
      <c r="A112" s="6"/>
      <c r="B112" s="7"/>
      <c r="C112" s="7"/>
    </row>
    <row r="113" spans="1:3" x14ac:dyDescent="0.25">
      <c r="A113" s="6"/>
      <c r="B113" s="7"/>
      <c r="C113" s="7"/>
    </row>
    <row r="114" spans="1:3" x14ac:dyDescent="0.25">
      <c r="A114" s="6"/>
      <c r="B114" s="7"/>
      <c r="C114" s="7"/>
    </row>
    <row r="115" spans="1:3" x14ac:dyDescent="0.25">
      <c r="A115" s="6"/>
      <c r="B115" s="7"/>
      <c r="C115" s="7"/>
    </row>
    <row r="116" spans="1:3" x14ac:dyDescent="0.25">
      <c r="A116" s="6"/>
      <c r="B116" s="7"/>
      <c r="C116" s="7"/>
    </row>
    <row r="117" spans="1:3" x14ac:dyDescent="0.25">
      <c r="A117" s="6"/>
      <c r="B117" s="7"/>
      <c r="C117" s="7"/>
    </row>
    <row r="118" spans="1:3" x14ac:dyDescent="0.25">
      <c r="A118" s="6"/>
      <c r="B118" s="7"/>
      <c r="C118" s="7"/>
    </row>
    <row r="119" spans="1:3" x14ac:dyDescent="0.25">
      <c r="A119" s="6"/>
      <c r="B119" s="7"/>
      <c r="C119" s="7"/>
    </row>
    <row r="120" spans="1:3" x14ac:dyDescent="0.25">
      <c r="A120" s="6"/>
      <c r="B120" s="7"/>
      <c r="C120" s="7"/>
    </row>
    <row r="121" spans="1:3" x14ac:dyDescent="0.25">
      <c r="A121" s="6"/>
      <c r="B121" s="7"/>
      <c r="C121" s="7"/>
    </row>
    <row r="122" spans="1:3" x14ac:dyDescent="0.25">
      <c r="A122" s="6"/>
      <c r="B122" s="7"/>
      <c r="C122" s="7"/>
    </row>
    <row r="123" spans="1:3" x14ac:dyDescent="0.25">
      <c r="A123" s="6"/>
      <c r="B123" s="7"/>
      <c r="C123" s="7"/>
    </row>
    <row r="124" spans="1:3" x14ac:dyDescent="0.25">
      <c r="A124" s="6"/>
      <c r="B124" s="7"/>
      <c r="C124" s="7"/>
    </row>
    <row r="125" spans="1:3" x14ac:dyDescent="0.25">
      <c r="A125" s="6"/>
      <c r="B125" s="7"/>
      <c r="C125" s="7"/>
    </row>
    <row r="126" spans="1:3" x14ac:dyDescent="0.25">
      <c r="A126" s="6"/>
      <c r="B126" s="7"/>
      <c r="C126" s="7"/>
    </row>
    <row r="127" spans="1:3" x14ac:dyDescent="0.25">
      <c r="A127" s="6"/>
      <c r="B127" s="7"/>
      <c r="C127" s="7"/>
    </row>
    <row r="128" spans="1:3" x14ac:dyDescent="0.25">
      <c r="A128" s="6"/>
      <c r="B128" s="7"/>
      <c r="C128" s="7"/>
    </row>
    <row r="129" spans="1:3" x14ac:dyDescent="0.25">
      <c r="A129" s="6"/>
      <c r="B129" s="7"/>
      <c r="C129" s="7"/>
    </row>
    <row r="130" spans="1:3" x14ac:dyDescent="0.25">
      <c r="A130" s="6"/>
      <c r="B130" s="7"/>
      <c r="C130" s="7"/>
    </row>
    <row r="131" spans="1:3" x14ac:dyDescent="0.25">
      <c r="A131" s="6"/>
      <c r="B131" s="7"/>
      <c r="C131" s="7"/>
    </row>
    <row r="132" spans="1:3" x14ac:dyDescent="0.25">
      <c r="A132" s="6"/>
      <c r="B132" s="7"/>
      <c r="C132" s="7"/>
    </row>
    <row r="133" spans="1:3" x14ac:dyDescent="0.25">
      <c r="A133" s="6"/>
      <c r="B133" s="7"/>
      <c r="C133" s="7"/>
    </row>
    <row r="134" spans="1:3" x14ac:dyDescent="0.25">
      <c r="A134" s="6"/>
      <c r="B134" s="7"/>
      <c r="C134" s="7"/>
    </row>
    <row r="135" spans="1:3" x14ac:dyDescent="0.25">
      <c r="A135" s="6"/>
      <c r="B135" s="7"/>
      <c r="C135" s="7"/>
    </row>
    <row r="136" spans="1:3" x14ac:dyDescent="0.25">
      <c r="A136" s="6"/>
      <c r="B136" s="7"/>
      <c r="C136" s="7"/>
    </row>
    <row r="137" spans="1:3" x14ac:dyDescent="0.25">
      <c r="A137" s="6"/>
      <c r="B137" s="7"/>
      <c r="C137" s="7"/>
    </row>
    <row r="138" spans="1:3" x14ac:dyDescent="0.25">
      <c r="A138" s="6"/>
      <c r="B138" s="7"/>
      <c r="C138" s="7"/>
    </row>
    <row r="139" spans="1:3" x14ac:dyDescent="0.25">
      <c r="A139" s="6"/>
      <c r="B139" s="7"/>
      <c r="C139" s="7"/>
    </row>
    <row r="140" spans="1:3" x14ac:dyDescent="0.25">
      <c r="A140" s="6"/>
      <c r="B140" s="7"/>
      <c r="C140" s="7"/>
    </row>
    <row r="141" spans="1:3" x14ac:dyDescent="0.25">
      <c r="A141" s="6"/>
      <c r="B141" s="7"/>
      <c r="C141" s="7"/>
    </row>
    <row r="142" spans="1:3" x14ac:dyDescent="0.25">
      <c r="A142" s="6"/>
      <c r="B142" s="7"/>
      <c r="C142" s="7"/>
    </row>
    <row r="143" spans="1:3" x14ac:dyDescent="0.25">
      <c r="A143" s="6"/>
      <c r="B143" s="7"/>
      <c r="C143" s="7"/>
    </row>
    <row r="144" spans="1:3" x14ac:dyDescent="0.25">
      <c r="A144" s="6"/>
      <c r="B144" s="7"/>
      <c r="C144" s="7"/>
    </row>
    <row r="145" spans="1:3" x14ac:dyDescent="0.25">
      <c r="A145" s="6"/>
      <c r="B145" s="7"/>
      <c r="C145" s="7"/>
    </row>
    <row r="146" spans="1:3" x14ac:dyDescent="0.25">
      <c r="A146" s="6"/>
      <c r="B146" s="7"/>
      <c r="C146" s="7"/>
    </row>
    <row r="147" spans="1:3" x14ac:dyDescent="0.25">
      <c r="A147" s="6"/>
      <c r="B147" s="7"/>
      <c r="C147" s="7"/>
    </row>
    <row r="148" spans="1:3" x14ac:dyDescent="0.25">
      <c r="A148" s="6"/>
      <c r="B148" s="7"/>
      <c r="C148" s="7"/>
    </row>
    <row r="149" spans="1:3" x14ac:dyDescent="0.25">
      <c r="A149" s="6"/>
      <c r="B149" s="7"/>
      <c r="C149" s="7"/>
    </row>
    <row r="150" spans="1:3" x14ac:dyDescent="0.25">
      <c r="A150" s="6"/>
      <c r="B150" s="7"/>
      <c r="C150" s="7"/>
    </row>
    <row r="151" spans="1:3" x14ac:dyDescent="0.25">
      <c r="A151" s="6"/>
      <c r="B151" s="7"/>
      <c r="C151" s="7"/>
    </row>
    <row r="152" spans="1:3" x14ac:dyDescent="0.25">
      <c r="A152" s="6"/>
      <c r="B152" s="7"/>
      <c r="C152" s="7"/>
    </row>
    <row r="153" spans="1:3" x14ac:dyDescent="0.25">
      <c r="A153" s="6"/>
      <c r="B153" s="7"/>
      <c r="C153" s="7"/>
    </row>
    <row r="154" spans="1:3" x14ac:dyDescent="0.25">
      <c r="A154" s="6"/>
      <c r="B154" s="7"/>
      <c r="C154" s="7"/>
    </row>
    <row r="155" spans="1:3" x14ac:dyDescent="0.25">
      <c r="A155" s="6"/>
      <c r="B155" s="7"/>
      <c r="C155" s="7"/>
    </row>
    <row r="156" spans="1:3" x14ac:dyDescent="0.25">
      <c r="A156" s="6"/>
      <c r="B156" s="7"/>
      <c r="C156" s="7"/>
    </row>
    <row r="157" spans="1:3" x14ac:dyDescent="0.25">
      <c r="A157" s="6"/>
      <c r="B157" s="7"/>
      <c r="C157" s="7"/>
    </row>
    <row r="158" spans="1:3" x14ac:dyDescent="0.25">
      <c r="A158" s="6"/>
      <c r="B158" s="7"/>
      <c r="C158" s="7"/>
    </row>
    <row r="159" spans="1:3" x14ac:dyDescent="0.25">
      <c r="A159" s="6"/>
      <c r="B159" s="7"/>
      <c r="C159" s="7"/>
    </row>
    <row r="160" spans="1:3" x14ac:dyDescent="0.25">
      <c r="A160" s="6"/>
      <c r="B160" s="7"/>
      <c r="C160" s="7"/>
    </row>
    <row r="161" spans="1:3" x14ac:dyDescent="0.25">
      <c r="A161" s="6"/>
      <c r="B161" s="7"/>
      <c r="C161" s="7"/>
    </row>
    <row r="162" spans="1:3" x14ac:dyDescent="0.25">
      <c r="A162" s="6"/>
      <c r="B162" s="7"/>
      <c r="C162" s="7"/>
    </row>
    <row r="163" spans="1:3" x14ac:dyDescent="0.25">
      <c r="A163" s="6"/>
      <c r="B163" s="7"/>
      <c r="C163" s="7"/>
    </row>
    <row r="164" spans="1:3" x14ac:dyDescent="0.25">
      <c r="A164" s="6"/>
      <c r="B164" s="7"/>
      <c r="C164" s="7"/>
    </row>
    <row r="165" spans="1:3" x14ac:dyDescent="0.25">
      <c r="A165" s="6"/>
      <c r="B165" s="7"/>
      <c r="C165" s="7"/>
    </row>
    <row r="166" spans="1:3" x14ac:dyDescent="0.25">
      <c r="A166" s="6"/>
      <c r="B166" s="7"/>
      <c r="C166" s="7"/>
    </row>
    <row r="167" spans="1:3" x14ac:dyDescent="0.25">
      <c r="A167" s="6"/>
      <c r="B167" s="7"/>
      <c r="C167" s="7"/>
    </row>
    <row r="168" spans="1:3" x14ac:dyDescent="0.25">
      <c r="A168" s="6"/>
      <c r="B168" s="7"/>
      <c r="C168" s="7"/>
    </row>
    <row r="169" spans="1:3" x14ac:dyDescent="0.25">
      <c r="A169" s="6"/>
      <c r="B169" s="7"/>
      <c r="C169" s="7"/>
    </row>
    <row r="170" spans="1:3" x14ac:dyDescent="0.25">
      <c r="A170" s="6"/>
      <c r="B170" s="7"/>
      <c r="C170" s="7"/>
    </row>
    <row r="171" spans="1:3" x14ac:dyDescent="0.25">
      <c r="A171" s="6"/>
      <c r="B171" s="7"/>
      <c r="C171" s="7"/>
    </row>
    <row r="172" spans="1:3" x14ac:dyDescent="0.25">
      <c r="A172" s="6"/>
      <c r="B172" s="7"/>
      <c r="C172" s="7"/>
    </row>
    <row r="173" spans="1:3" x14ac:dyDescent="0.25">
      <c r="A173" s="6"/>
      <c r="B173" s="7"/>
      <c r="C173" s="7"/>
    </row>
    <row r="174" spans="1:3" x14ac:dyDescent="0.25">
      <c r="A174" s="6"/>
      <c r="B174" s="7"/>
      <c r="C174" s="7"/>
    </row>
    <row r="175" spans="1:3" x14ac:dyDescent="0.25">
      <c r="A175" s="6"/>
      <c r="B175" s="7"/>
      <c r="C175" s="7"/>
    </row>
    <row r="176" spans="1:3" x14ac:dyDescent="0.25">
      <c r="A176" s="6"/>
      <c r="B176" s="7"/>
      <c r="C176" s="7"/>
    </row>
    <row r="177" spans="1:3" x14ac:dyDescent="0.25">
      <c r="A177" s="6"/>
      <c r="B177" s="7"/>
      <c r="C177" s="7"/>
    </row>
    <row r="178" spans="1:3" x14ac:dyDescent="0.25">
      <c r="A178" s="6"/>
      <c r="B178" s="7"/>
      <c r="C178" s="7"/>
    </row>
    <row r="179" spans="1:3" x14ac:dyDescent="0.25">
      <c r="A179" s="6"/>
      <c r="B179" s="7"/>
      <c r="C179" s="7"/>
    </row>
    <row r="180" spans="1:3" x14ac:dyDescent="0.25">
      <c r="A180" s="6"/>
      <c r="B180" s="7"/>
      <c r="C180" s="7"/>
    </row>
    <row r="181" spans="1:3" x14ac:dyDescent="0.25">
      <c r="A181" s="6"/>
      <c r="B181" s="7"/>
      <c r="C181" s="7"/>
    </row>
    <row r="182" spans="1:3" x14ac:dyDescent="0.25">
      <c r="A182" s="6"/>
      <c r="B182" s="7"/>
      <c r="C182" s="7"/>
    </row>
    <row r="183" spans="1:3" x14ac:dyDescent="0.25">
      <c r="A183" s="6"/>
      <c r="B183" s="7"/>
      <c r="C183" s="7"/>
    </row>
    <row r="184" spans="1:3" x14ac:dyDescent="0.25">
      <c r="A184" s="6"/>
      <c r="B184" s="7"/>
      <c r="C184" s="7"/>
    </row>
    <row r="185" spans="1:3" x14ac:dyDescent="0.25">
      <c r="A185" s="6"/>
      <c r="B185" s="7"/>
      <c r="C185" s="7"/>
    </row>
    <row r="186" spans="1:3" x14ac:dyDescent="0.25">
      <c r="A186" s="6"/>
      <c r="B186" s="7"/>
      <c r="C186" s="7"/>
    </row>
    <row r="187" spans="1:3" x14ac:dyDescent="0.25">
      <c r="A187" s="6"/>
      <c r="B187" s="7"/>
      <c r="C187" s="7"/>
    </row>
    <row r="188" spans="1:3" x14ac:dyDescent="0.25">
      <c r="A188" s="6"/>
      <c r="B188" s="7"/>
      <c r="C188" s="7"/>
    </row>
    <row r="189" spans="1:3" x14ac:dyDescent="0.25">
      <c r="A189" s="6"/>
      <c r="B189" s="7"/>
      <c r="C189" s="7"/>
    </row>
    <row r="190" spans="1:3" x14ac:dyDescent="0.25">
      <c r="A190" s="6"/>
      <c r="B190" s="7"/>
      <c r="C190" s="7"/>
    </row>
    <row r="191" spans="1:3" x14ac:dyDescent="0.25">
      <c r="A191" s="6"/>
      <c r="B191" s="7"/>
      <c r="C191" s="7"/>
    </row>
    <row r="192" spans="1:3" x14ac:dyDescent="0.25">
      <c r="A192" s="6"/>
      <c r="B192" s="7"/>
      <c r="C192" s="7"/>
    </row>
    <row r="193" spans="1:3" x14ac:dyDescent="0.25">
      <c r="A193" s="6"/>
      <c r="B193" s="7"/>
      <c r="C193" s="7"/>
    </row>
    <row r="194" spans="1:3" x14ac:dyDescent="0.25">
      <c r="A194" s="6"/>
      <c r="B194" s="7"/>
      <c r="C194" s="7"/>
    </row>
    <row r="195" spans="1:3" x14ac:dyDescent="0.25">
      <c r="A195" s="6"/>
      <c r="B195" s="7"/>
      <c r="C195" s="7"/>
    </row>
    <row r="196" spans="1:3" x14ac:dyDescent="0.25">
      <c r="A196" s="6"/>
      <c r="B196" s="7"/>
      <c r="C196" s="7"/>
    </row>
    <row r="197" spans="1:3" x14ac:dyDescent="0.25">
      <c r="A197" s="6"/>
      <c r="B197" s="7"/>
      <c r="C197" s="7"/>
    </row>
    <row r="198" spans="1:3" x14ac:dyDescent="0.25">
      <c r="A198" s="6"/>
      <c r="B198" s="7"/>
      <c r="C198" s="7"/>
    </row>
    <row r="199" spans="1:3" x14ac:dyDescent="0.25">
      <c r="A199" s="6"/>
      <c r="B199" s="7"/>
      <c r="C199" s="7"/>
    </row>
    <row r="200" spans="1:3" x14ac:dyDescent="0.25">
      <c r="A200" s="6"/>
      <c r="B200" s="7"/>
      <c r="C200" s="7"/>
    </row>
    <row r="201" spans="1:3" x14ac:dyDescent="0.25">
      <c r="A201" s="6"/>
      <c r="B201" s="7"/>
      <c r="C201" s="7"/>
    </row>
    <row r="202" spans="1:3" x14ac:dyDescent="0.25">
      <c r="A202" s="6"/>
      <c r="B202" s="7"/>
      <c r="C202" s="7"/>
    </row>
    <row r="203" spans="1:3" x14ac:dyDescent="0.25">
      <c r="A203" s="6"/>
      <c r="B203" s="7"/>
      <c r="C203" s="7"/>
    </row>
    <row r="204" spans="1:3" x14ac:dyDescent="0.25">
      <c r="A204" s="6"/>
      <c r="B204" s="7"/>
      <c r="C204" s="7"/>
    </row>
    <row r="205" spans="1:3" x14ac:dyDescent="0.25">
      <c r="A205" s="6"/>
      <c r="B205" s="7"/>
      <c r="C205" s="7"/>
    </row>
    <row r="206" spans="1:3" x14ac:dyDescent="0.25">
      <c r="A206" s="6"/>
      <c r="B206" s="7"/>
      <c r="C206" s="7"/>
    </row>
    <row r="207" spans="1:3" x14ac:dyDescent="0.25">
      <c r="A207" s="6"/>
      <c r="B207" s="7"/>
      <c r="C207" s="7"/>
    </row>
    <row r="208" spans="1:3" x14ac:dyDescent="0.25">
      <c r="A208" s="6"/>
      <c r="B208" s="7"/>
      <c r="C208" s="7"/>
    </row>
    <row r="209" spans="1:3" x14ac:dyDescent="0.25">
      <c r="A209" s="6"/>
      <c r="B209" s="7"/>
      <c r="C209" s="7"/>
    </row>
    <row r="210" spans="1:3" x14ac:dyDescent="0.25">
      <c r="A210" s="6"/>
      <c r="B210" s="7"/>
      <c r="C210" s="7"/>
    </row>
    <row r="211" spans="1:3" x14ac:dyDescent="0.25">
      <c r="A211" s="6"/>
      <c r="B211" s="7"/>
      <c r="C211" s="7"/>
    </row>
    <row r="212" spans="1:3" x14ac:dyDescent="0.25">
      <c r="A212" s="6"/>
      <c r="B212" s="7"/>
      <c r="C212" s="7"/>
    </row>
    <row r="213" spans="1:3" x14ac:dyDescent="0.25">
      <c r="A213" s="6"/>
      <c r="B213" s="7"/>
      <c r="C213" s="7"/>
    </row>
    <row r="214" spans="1:3" x14ac:dyDescent="0.25">
      <c r="A214" s="6"/>
      <c r="B214" s="7"/>
      <c r="C214" s="7"/>
    </row>
    <row r="215" spans="1:3" x14ac:dyDescent="0.25">
      <c r="A215" s="6"/>
      <c r="B215" s="7"/>
      <c r="C215" s="7"/>
    </row>
    <row r="216" spans="1:3" x14ac:dyDescent="0.25">
      <c r="A216" s="6"/>
      <c r="B216" s="7"/>
      <c r="C216" s="7"/>
    </row>
    <row r="217" spans="1:3" x14ac:dyDescent="0.25">
      <c r="A217" s="6"/>
      <c r="B217" s="7"/>
      <c r="C217" s="7"/>
    </row>
    <row r="218" spans="1:3" x14ac:dyDescent="0.25">
      <c r="A218" s="6"/>
      <c r="B218" s="7"/>
      <c r="C218" s="7"/>
    </row>
    <row r="219" spans="1:3" x14ac:dyDescent="0.25">
      <c r="A219" s="6"/>
      <c r="B219" s="7"/>
      <c r="C219" s="7"/>
    </row>
    <row r="220" spans="1:3" x14ac:dyDescent="0.25">
      <c r="A220" s="6"/>
      <c r="B220" s="7"/>
      <c r="C220" s="7"/>
    </row>
    <row r="221" spans="1:3" x14ac:dyDescent="0.25">
      <c r="A221" s="6"/>
      <c r="B221" s="7"/>
      <c r="C221" s="7"/>
    </row>
    <row r="222" spans="1:3" x14ac:dyDescent="0.25">
      <c r="A222" s="6"/>
      <c r="B222" s="7"/>
      <c r="C222" s="7"/>
    </row>
    <row r="223" spans="1:3" x14ac:dyDescent="0.25">
      <c r="A223" s="6"/>
      <c r="B223" s="7"/>
      <c r="C223" s="7"/>
    </row>
    <row r="224" spans="1:3" x14ac:dyDescent="0.25">
      <c r="A224" s="6"/>
      <c r="B224" s="7"/>
      <c r="C224" s="7"/>
    </row>
    <row r="225" spans="1:3" x14ac:dyDescent="0.25">
      <c r="A225" s="6"/>
      <c r="B225" s="7"/>
      <c r="C225" s="7"/>
    </row>
    <row r="226" spans="1:3" x14ac:dyDescent="0.25">
      <c r="A226" s="6"/>
      <c r="B226" s="7"/>
      <c r="C226" s="7"/>
    </row>
  </sheetData>
  <pageMargins left="0.511811024" right="0.511811024" top="0.78740157499999996" bottom="0.78740157499999996" header="0.31496062000000002" footer="0.31496062000000002"/>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243E0-916B-45D5-85DE-C23793D71DA6}">
  <sheetPr codeName="Planilha3"/>
  <dimension ref="A2:L259"/>
  <sheetViews>
    <sheetView showGridLines="0" zoomScale="85" zoomScaleNormal="85" workbookViewId="0">
      <pane ySplit="6" topLeftCell="A7" activePane="bottomLeft" state="frozen"/>
      <selection activeCell="N3" sqref="N3"/>
      <selection pane="bottomLeft" activeCell="K7" sqref="K7"/>
    </sheetView>
  </sheetViews>
  <sheetFormatPr defaultRowHeight="15" x14ac:dyDescent="0.25"/>
  <cols>
    <col min="2" max="3" width="18.140625" customWidth="1"/>
    <col min="4" max="4" width="13.28515625" customWidth="1"/>
    <col min="5" max="5" width="10.5703125" bestFit="1" customWidth="1"/>
    <col min="6" max="6" width="13.7109375" customWidth="1"/>
    <col min="7" max="7" width="18" customWidth="1"/>
    <col min="8" max="8" width="15.42578125" customWidth="1"/>
    <col min="9" max="9" width="9" customWidth="1"/>
    <col min="10" max="10" width="5.85546875" bestFit="1" customWidth="1"/>
    <col min="11" max="11" width="7.5703125" customWidth="1"/>
    <col min="12" max="13" width="9.140625" customWidth="1"/>
    <col min="14" max="14" width="10" customWidth="1"/>
  </cols>
  <sheetData>
    <row r="2" spans="1:12" ht="23.25" x14ac:dyDescent="0.35">
      <c r="B2" s="5" t="s">
        <v>11</v>
      </c>
    </row>
    <row r="3" spans="1:12" x14ac:dyDescent="0.25">
      <c r="F3" t="s">
        <v>12</v>
      </c>
      <c r="G3" s="24" t="s">
        <v>83</v>
      </c>
      <c r="H3" s="24"/>
      <c r="I3" s="24"/>
      <c r="J3" s="24"/>
      <c r="K3" s="24"/>
      <c r="L3" s="24"/>
    </row>
    <row r="4" spans="1:12" ht="90" x14ac:dyDescent="0.25">
      <c r="A4" t="s">
        <v>10</v>
      </c>
      <c r="B4" s="4" t="s">
        <v>4</v>
      </c>
      <c r="C4" s="4" t="s">
        <v>5</v>
      </c>
      <c r="D4" s="4"/>
      <c r="E4" s="4"/>
      <c r="F4" s="4"/>
      <c r="G4" s="4"/>
      <c r="H4" s="4"/>
      <c r="I4" s="4"/>
    </row>
    <row r="5" spans="1:12" x14ac:dyDescent="0.25">
      <c r="B5" s="4"/>
      <c r="C5" s="4"/>
      <c r="D5" s="77" t="s">
        <v>23</v>
      </c>
      <c r="E5" s="77"/>
      <c r="F5" s="77"/>
      <c r="G5" s="78" t="s">
        <v>22</v>
      </c>
      <c r="H5" s="78"/>
      <c r="I5" s="4"/>
      <c r="J5" s="79" t="s">
        <v>20</v>
      </c>
      <c r="K5" s="79"/>
    </row>
    <row r="6" spans="1:12" ht="30" x14ac:dyDescent="0.25">
      <c r="A6" s="15" t="s">
        <v>9</v>
      </c>
      <c r="B6" s="16" t="s">
        <v>13</v>
      </c>
      <c r="C6" s="16" t="s">
        <v>14</v>
      </c>
      <c r="D6" s="16" t="s">
        <v>15</v>
      </c>
      <c r="E6" s="16" t="s">
        <v>15</v>
      </c>
      <c r="F6" s="16" t="s">
        <v>15</v>
      </c>
      <c r="G6" s="16" t="s">
        <v>84</v>
      </c>
      <c r="H6" s="16" t="s">
        <v>85</v>
      </c>
      <c r="I6" s="17"/>
      <c r="J6" s="17" t="s">
        <v>6</v>
      </c>
      <c r="K6" s="17" t="s">
        <v>86</v>
      </c>
      <c r="L6" s="4"/>
    </row>
    <row r="7" spans="1:12" x14ac:dyDescent="0.25">
      <c r="A7" s="6">
        <v>37622</v>
      </c>
      <c r="B7" s="7">
        <v>96.15</v>
      </c>
      <c r="C7" s="7">
        <v>100.42</v>
      </c>
      <c r="D7" s="7" cm="1">
        <f t="array" ref="D7:D259">xlDESSAZ($A$7:$A$259,$B$7:$B$259)</f>
        <v>101.65052667422199</v>
      </c>
      <c r="E7" s="7" cm="1">
        <f t="array" ref="E7:E259">xlDESSAZ($A$7:$A$259,$B$7:$B$259,"SA")</f>
        <v>101.65052667422199</v>
      </c>
      <c r="F7" s="7" cm="1">
        <f t="array" ref="F7:F259">xlDESSAZ($A$7:$A$259,$B$7:$B$259,"SA","X13")</f>
        <v>101.65052667422199</v>
      </c>
      <c r="G7" s="7" cm="1">
        <f t="array" ref="G7:G259">xlDESSAZ($A$7:$A$259,$B$7:$B$259,"SA","X13",$G$3)</f>
        <v>100.416776086864</v>
      </c>
      <c r="H7" s="7" cm="1">
        <f t="array" ref="H7:H259">xlDESSAZ($A$7:$A$259,$B$7:$B$259,"SA","X13",,Specs!$B$3)</f>
        <v>100.416776086864</v>
      </c>
      <c r="I7" s="9"/>
      <c r="J7" s="9">
        <f t="shared" ref="J7:J70" si="0">E7/$C7-1</f>
        <v>1.2253800778948332E-2</v>
      </c>
      <c r="K7" s="9">
        <f t="shared" ref="K7:K70" si="1">G7/$C7-1</f>
        <v>-3.2104293328005795E-5</v>
      </c>
      <c r="L7" s="9"/>
    </row>
    <row r="8" spans="1:12" x14ac:dyDescent="0.25">
      <c r="A8" s="6">
        <v>37653</v>
      </c>
      <c r="B8" s="7">
        <v>98.67</v>
      </c>
      <c r="C8" s="7">
        <v>101.99</v>
      </c>
      <c r="D8" s="7">
        <v>104.40764897613001</v>
      </c>
      <c r="E8" s="7">
        <v>104.40764897613001</v>
      </c>
      <c r="F8" s="7">
        <v>104.40764897613001</v>
      </c>
      <c r="G8" s="7">
        <v>101.991054664007</v>
      </c>
      <c r="H8" s="7">
        <v>101.991054664007</v>
      </c>
      <c r="I8" s="9"/>
      <c r="J8" s="9">
        <f t="shared" si="0"/>
        <v>2.3704764939013634E-2</v>
      </c>
      <c r="K8" s="9">
        <f t="shared" si="1"/>
        <v>1.0340857015345151E-5</v>
      </c>
      <c r="L8" s="9"/>
    </row>
    <row r="9" spans="1:12" x14ac:dyDescent="0.25">
      <c r="A9" s="6">
        <v>37681</v>
      </c>
      <c r="B9" s="7">
        <v>103.41</v>
      </c>
      <c r="C9" s="7">
        <v>101.8</v>
      </c>
      <c r="D9" s="7">
        <v>97.983048447823094</v>
      </c>
      <c r="E9" s="7">
        <v>97.983048447823094</v>
      </c>
      <c r="F9" s="7">
        <v>97.983048447823094</v>
      </c>
      <c r="G9" s="7">
        <v>101.796949941393</v>
      </c>
      <c r="H9" s="7">
        <v>101.796949941393</v>
      </c>
      <c r="I9" s="9"/>
      <c r="J9" s="9">
        <f t="shared" si="0"/>
        <v>-3.7494612496826174E-2</v>
      </c>
      <c r="K9" s="9">
        <f t="shared" si="1"/>
        <v>-2.996128297649836E-5</v>
      </c>
      <c r="L9" s="9"/>
    </row>
    <row r="10" spans="1:12" x14ac:dyDescent="0.25">
      <c r="A10" s="6">
        <v>37712</v>
      </c>
      <c r="B10" s="7">
        <v>102.19</v>
      </c>
      <c r="C10" s="7">
        <v>101.01</v>
      </c>
      <c r="D10" s="8">
        <v>100.922928237969</v>
      </c>
      <c r="E10" s="7">
        <v>100.922928237969</v>
      </c>
      <c r="F10" s="7">
        <v>100.922928237969</v>
      </c>
      <c r="G10" s="7">
        <v>101.01219247737799</v>
      </c>
      <c r="H10" s="7">
        <v>101.01219247737799</v>
      </c>
      <c r="I10" s="9"/>
      <c r="J10" s="9">
        <f t="shared" si="0"/>
        <v>-8.6201130611818222E-4</v>
      </c>
      <c r="K10" s="9">
        <f t="shared" si="1"/>
        <v>2.1705547747608023E-5</v>
      </c>
      <c r="L10" s="9"/>
    </row>
    <row r="11" spans="1:12" x14ac:dyDescent="0.25">
      <c r="A11" s="6">
        <v>37742</v>
      </c>
      <c r="B11" s="7">
        <v>100.3</v>
      </c>
      <c r="C11" s="7">
        <v>99.97</v>
      </c>
      <c r="D11" s="7">
        <v>100.213765511326</v>
      </c>
      <c r="E11" s="7">
        <v>100.213765511326</v>
      </c>
      <c r="F11" s="7">
        <v>100.213765511326</v>
      </c>
      <c r="G11" s="7">
        <v>99.970810969782406</v>
      </c>
      <c r="H11" s="7">
        <v>99.970810969782406</v>
      </c>
      <c r="I11" s="9"/>
      <c r="J11" s="9">
        <f t="shared" si="0"/>
        <v>2.4383866292487788E-3</v>
      </c>
      <c r="K11" s="9">
        <f t="shared" si="1"/>
        <v>8.1121314634557962E-6</v>
      </c>
      <c r="L11" s="9"/>
    </row>
    <row r="12" spans="1:12" x14ac:dyDescent="0.25">
      <c r="A12" s="6">
        <v>37773</v>
      </c>
      <c r="B12" s="7">
        <v>98.58</v>
      </c>
      <c r="C12" s="7">
        <v>100.14</v>
      </c>
      <c r="D12" s="7">
        <v>99.059450214693101</v>
      </c>
      <c r="E12" s="7">
        <v>99.059450214693101</v>
      </c>
      <c r="F12" s="7">
        <v>99.059450214693101</v>
      </c>
      <c r="G12" s="7">
        <v>100.141246404047</v>
      </c>
      <c r="H12" s="7">
        <v>100.141246404047</v>
      </c>
      <c r="I12" s="9"/>
      <c r="J12" s="9">
        <f t="shared" si="0"/>
        <v>-1.079039130524162E-2</v>
      </c>
      <c r="K12" s="9">
        <f t="shared" si="1"/>
        <v>1.2446615208716594E-5</v>
      </c>
      <c r="L12" s="9"/>
    </row>
    <row r="13" spans="1:12" x14ac:dyDescent="0.25">
      <c r="A13" s="6">
        <v>37803</v>
      </c>
      <c r="B13" s="7">
        <v>103.05</v>
      </c>
      <c r="C13" s="7">
        <v>98.94</v>
      </c>
      <c r="D13" s="7">
        <v>100.115278497612</v>
      </c>
      <c r="E13" s="7">
        <v>100.115278497612</v>
      </c>
      <c r="F13" s="7">
        <v>100.115278497612</v>
      </c>
      <c r="G13" s="7">
        <v>98.93907738755</v>
      </c>
      <c r="H13" s="7">
        <v>98.93907738755</v>
      </c>
      <c r="I13" s="9"/>
      <c r="J13" s="9">
        <f t="shared" si="0"/>
        <v>1.1878699187507502E-2</v>
      </c>
      <c r="K13" s="9">
        <f t="shared" si="1"/>
        <v>-9.3249691731633888E-6</v>
      </c>
      <c r="L13" s="9"/>
    </row>
    <row r="14" spans="1:12" x14ac:dyDescent="0.25">
      <c r="A14" s="6">
        <v>37834</v>
      </c>
      <c r="B14" s="7">
        <v>101.47</v>
      </c>
      <c r="C14" s="7">
        <v>99.82</v>
      </c>
      <c r="D14" s="7">
        <v>97.929779402255903</v>
      </c>
      <c r="E14" s="7">
        <v>97.929779402255903</v>
      </c>
      <c r="F14" s="7">
        <v>97.929779402255903</v>
      </c>
      <c r="G14" s="7">
        <v>99.818820919878803</v>
      </c>
      <c r="H14" s="7">
        <v>99.818820919878803</v>
      </c>
      <c r="I14" s="9"/>
      <c r="J14" s="9">
        <f t="shared" si="0"/>
        <v>-1.8936291301784092E-2</v>
      </c>
      <c r="K14" s="9">
        <f t="shared" si="1"/>
        <v>-1.1812062925220523E-5</v>
      </c>
      <c r="L14" s="9"/>
    </row>
    <row r="15" spans="1:12" x14ac:dyDescent="0.25">
      <c r="A15" s="6">
        <v>37865</v>
      </c>
      <c r="B15" s="7">
        <v>102.87</v>
      </c>
      <c r="C15" s="7">
        <v>101.66</v>
      </c>
      <c r="D15" s="7">
        <v>102.59933803271301</v>
      </c>
      <c r="E15" s="7">
        <v>102.59933803271301</v>
      </c>
      <c r="F15" s="7">
        <v>102.59933803271301</v>
      </c>
      <c r="G15" s="7">
        <v>101.65672925275901</v>
      </c>
      <c r="H15" s="7">
        <v>101.65672925275901</v>
      </c>
      <c r="I15" s="9"/>
      <c r="J15" s="9">
        <f t="shared" si="0"/>
        <v>9.2399963871041546E-3</v>
      </c>
      <c r="K15" s="9">
        <f t="shared" si="1"/>
        <v>-3.217339406835773E-5</v>
      </c>
      <c r="L15" s="9"/>
    </row>
    <row r="16" spans="1:12" x14ac:dyDescent="0.25">
      <c r="A16" s="6">
        <v>37895</v>
      </c>
      <c r="B16" s="7">
        <v>105.06</v>
      </c>
      <c r="C16" s="7">
        <v>101.86</v>
      </c>
      <c r="D16" s="7">
        <v>104.069574845481</v>
      </c>
      <c r="E16" s="7">
        <v>104.069574845481</v>
      </c>
      <c r="F16" s="7">
        <v>104.069574845481</v>
      </c>
      <c r="G16" s="7">
        <v>101.862342676252</v>
      </c>
      <c r="H16" s="7">
        <v>101.862342676252</v>
      </c>
      <c r="I16" s="9"/>
      <c r="J16" s="9">
        <f t="shared" si="0"/>
        <v>2.1692272192038065E-2</v>
      </c>
      <c r="K16" s="9">
        <f t="shared" si="1"/>
        <v>2.2998981464850132E-5</v>
      </c>
      <c r="L16" s="9"/>
    </row>
    <row r="17" spans="1:12" x14ac:dyDescent="0.25">
      <c r="A17" s="6">
        <v>37926</v>
      </c>
      <c r="B17" s="7">
        <v>101.95</v>
      </c>
      <c r="C17" s="7">
        <v>102</v>
      </c>
      <c r="D17" s="7">
        <v>102.21981243788601</v>
      </c>
      <c r="E17" s="7">
        <v>102.21981243788601</v>
      </c>
      <c r="F17" s="7">
        <v>102.21981243788601</v>
      </c>
      <c r="G17" s="7">
        <v>101.999363802399</v>
      </c>
      <c r="H17" s="7">
        <v>101.999363802399</v>
      </c>
      <c r="I17" s="9"/>
      <c r="J17" s="9">
        <f t="shared" si="0"/>
        <v>2.1550239008432115E-3</v>
      </c>
      <c r="K17" s="9">
        <f t="shared" si="1"/>
        <v>-6.2372313823777503E-6</v>
      </c>
      <c r="L17" s="9"/>
    </row>
    <row r="18" spans="1:12" x14ac:dyDescent="0.25">
      <c r="A18" s="6">
        <v>37956</v>
      </c>
      <c r="B18" s="7">
        <v>99.74</v>
      </c>
      <c r="C18" s="7">
        <v>101.94</v>
      </c>
      <c r="D18" s="7">
        <v>102.20837228177901</v>
      </c>
      <c r="E18" s="7">
        <v>102.20837228177901</v>
      </c>
      <c r="F18" s="7">
        <v>102.20837228177901</v>
      </c>
      <c r="G18" s="7">
        <v>101.944293480882</v>
      </c>
      <c r="H18" s="7">
        <v>101.944293480882</v>
      </c>
      <c r="I18" s="9"/>
      <c r="J18" s="9">
        <f t="shared" si="0"/>
        <v>2.6326494190602734E-3</v>
      </c>
      <c r="K18" s="9">
        <f t="shared" si="1"/>
        <v>4.2117724955881286E-5</v>
      </c>
      <c r="L18" s="9"/>
    </row>
    <row r="19" spans="1:12" x14ac:dyDescent="0.25">
      <c r="A19" s="6">
        <v>37987</v>
      </c>
      <c r="B19" s="7">
        <v>98.59</v>
      </c>
      <c r="C19" s="7">
        <v>103.64</v>
      </c>
      <c r="D19" s="7">
        <v>104.008506996698</v>
      </c>
      <c r="E19" s="7">
        <v>104.008506996698</v>
      </c>
      <c r="F19" s="7">
        <v>104.008506996698</v>
      </c>
      <c r="G19" s="7">
        <v>103.641966338876</v>
      </c>
      <c r="H19" s="7">
        <v>103.641966338876</v>
      </c>
      <c r="I19" s="9"/>
      <c r="J19" s="9">
        <f t="shared" si="0"/>
        <v>3.555644506927802E-3</v>
      </c>
      <c r="K19" s="9">
        <f t="shared" si="1"/>
        <v>1.8972779583181776E-5</v>
      </c>
      <c r="L19" s="9"/>
    </row>
    <row r="20" spans="1:12" x14ac:dyDescent="0.25">
      <c r="A20" s="6">
        <v>38018</v>
      </c>
      <c r="B20" s="7">
        <v>99.45</v>
      </c>
      <c r="C20" s="7">
        <v>104.52</v>
      </c>
      <c r="D20" s="7">
        <v>105.287738669766</v>
      </c>
      <c r="E20" s="7">
        <v>105.287738669766</v>
      </c>
      <c r="F20" s="7">
        <v>105.287738669766</v>
      </c>
      <c r="G20" s="7">
        <v>104.524414879421</v>
      </c>
      <c r="H20" s="7">
        <v>104.524414879421</v>
      </c>
      <c r="I20" s="9"/>
      <c r="J20" s="9">
        <f t="shared" si="0"/>
        <v>7.3453757153272292E-3</v>
      </c>
      <c r="K20" s="9">
        <f t="shared" si="1"/>
        <v>4.2239565834378823E-5</v>
      </c>
      <c r="L20" s="9"/>
    </row>
    <row r="21" spans="1:12" x14ac:dyDescent="0.25">
      <c r="A21" s="6">
        <v>38047</v>
      </c>
      <c r="B21" s="7">
        <v>111.98</v>
      </c>
      <c r="C21" s="7">
        <v>105.83</v>
      </c>
      <c r="D21" s="7">
        <v>106.664206473405</v>
      </c>
      <c r="E21" s="7">
        <v>106.664206473405</v>
      </c>
      <c r="F21" s="7">
        <v>106.664206473405</v>
      </c>
      <c r="G21" s="7">
        <v>105.826083499398</v>
      </c>
      <c r="H21" s="7">
        <v>105.826083499398</v>
      </c>
      <c r="I21" s="9"/>
      <c r="J21" s="9">
        <f t="shared" si="0"/>
        <v>7.8825141586034153E-3</v>
      </c>
      <c r="K21" s="9">
        <f t="shared" si="1"/>
        <v>-3.7007470490402206E-5</v>
      </c>
      <c r="L21" s="9"/>
    </row>
    <row r="22" spans="1:12" x14ac:dyDescent="0.25">
      <c r="A22" s="6">
        <v>38078</v>
      </c>
      <c r="B22" s="7">
        <v>107.36</v>
      </c>
      <c r="C22" s="7">
        <v>106.41</v>
      </c>
      <c r="D22" s="7">
        <v>106.364140002222</v>
      </c>
      <c r="E22" s="7">
        <v>106.364140002222</v>
      </c>
      <c r="F22" s="7">
        <v>106.364140002222</v>
      </c>
      <c r="G22" s="7">
        <v>106.409254807826</v>
      </c>
      <c r="H22" s="7">
        <v>106.409254807826</v>
      </c>
      <c r="I22" s="9"/>
      <c r="J22" s="9">
        <f t="shared" si="0"/>
        <v>-4.3097451158724542E-4</v>
      </c>
      <c r="K22" s="9">
        <f t="shared" si="1"/>
        <v>-7.0030276665411506E-6</v>
      </c>
      <c r="L22" s="9"/>
    </row>
    <row r="23" spans="1:12" x14ac:dyDescent="0.25">
      <c r="A23" s="6">
        <v>38108</v>
      </c>
      <c r="B23" s="7">
        <v>106.03</v>
      </c>
      <c r="C23" s="7">
        <v>106.33</v>
      </c>
      <c r="D23" s="7">
        <v>105.772180323491</v>
      </c>
      <c r="E23" s="7">
        <v>105.772180323491</v>
      </c>
      <c r="F23" s="7">
        <v>105.772180323491</v>
      </c>
      <c r="G23" s="7">
        <v>106.32997432472099</v>
      </c>
      <c r="H23" s="7">
        <v>106.32997432472099</v>
      </c>
      <c r="I23" s="9"/>
      <c r="J23" s="9">
        <f t="shared" si="0"/>
        <v>-5.2461175257123571E-3</v>
      </c>
      <c r="K23" s="9">
        <f t="shared" si="1"/>
        <v>-2.4146787369616618E-7</v>
      </c>
      <c r="L23" s="9"/>
    </row>
    <row r="24" spans="1:12" x14ac:dyDescent="0.25">
      <c r="A24" s="6">
        <v>38139</v>
      </c>
      <c r="B24" s="7">
        <v>107</v>
      </c>
      <c r="C24" s="7">
        <v>107.19</v>
      </c>
      <c r="D24" s="7">
        <v>107.492023223755</v>
      </c>
      <c r="E24" s="7">
        <v>107.492023223755</v>
      </c>
      <c r="F24" s="7">
        <v>107.492023223755</v>
      </c>
      <c r="G24" s="7">
        <v>107.190442895611</v>
      </c>
      <c r="H24" s="7">
        <v>107.190442895611</v>
      </c>
      <c r="I24" s="9"/>
      <c r="J24" s="9">
        <f t="shared" si="0"/>
        <v>2.8176436585036768E-3</v>
      </c>
      <c r="K24" s="9">
        <f t="shared" si="1"/>
        <v>4.1318743446705497E-6</v>
      </c>
      <c r="L24" s="9"/>
    </row>
    <row r="25" spans="1:12" x14ac:dyDescent="0.25">
      <c r="A25" s="6">
        <v>38169</v>
      </c>
      <c r="B25" s="7">
        <v>111.47</v>
      </c>
      <c r="C25" s="7">
        <v>107.67</v>
      </c>
      <c r="D25" s="7">
        <v>108.391768570547</v>
      </c>
      <c r="E25" s="7">
        <v>108.391768570547</v>
      </c>
      <c r="F25" s="7">
        <v>108.391768570547</v>
      </c>
      <c r="G25" s="7">
        <v>107.67284501667299</v>
      </c>
      <c r="H25" s="7">
        <v>107.67284501667299</v>
      </c>
      <c r="I25" s="9"/>
      <c r="J25" s="9">
        <f t="shared" si="0"/>
        <v>6.7035253138942874E-3</v>
      </c>
      <c r="K25" s="9">
        <f t="shared" si="1"/>
        <v>2.6423485399718061E-5</v>
      </c>
      <c r="L25" s="9"/>
    </row>
    <row r="26" spans="1:12" x14ac:dyDescent="0.25">
      <c r="A26" s="6">
        <v>38200</v>
      </c>
      <c r="B26" s="7">
        <v>110.65</v>
      </c>
      <c r="C26" s="7">
        <v>108.18</v>
      </c>
      <c r="D26" s="7">
        <v>106.94233851640401</v>
      </c>
      <c r="E26" s="7">
        <v>106.94233851640401</v>
      </c>
      <c r="F26" s="7">
        <v>106.94233851640401</v>
      </c>
      <c r="G26" s="7">
        <v>108.182759670122</v>
      </c>
      <c r="H26" s="7">
        <v>108.182759670122</v>
      </c>
      <c r="I26" s="9"/>
      <c r="J26" s="9">
        <f t="shared" si="0"/>
        <v>-1.1440760617452361E-2</v>
      </c>
      <c r="K26" s="9">
        <f t="shared" si="1"/>
        <v>2.5509984488802928E-5</v>
      </c>
      <c r="L26" s="9"/>
    </row>
    <row r="27" spans="1:12" x14ac:dyDescent="0.25">
      <c r="A27" s="6">
        <v>38231</v>
      </c>
      <c r="B27" s="7">
        <v>109.21</v>
      </c>
      <c r="C27" s="7">
        <v>109.16</v>
      </c>
      <c r="D27" s="7">
        <v>109.028190102924</v>
      </c>
      <c r="E27" s="7">
        <v>109.028190102924</v>
      </c>
      <c r="F27" s="7">
        <v>109.028190102924</v>
      </c>
      <c r="G27" s="7">
        <v>109.16007241929699</v>
      </c>
      <c r="H27" s="7">
        <v>109.16007241929699</v>
      </c>
      <c r="I27" s="9"/>
      <c r="J27" s="9">
        <f t="shared" si="0"/>
        <v>-1.2074926445218015E-3</v>
      </c>
      <c r="K27" s="9">
        <f t="shared" si="1"/>
        <v>6.6342338778113685E-7</v>
      </c>
      <c r="L27" s="9"/>
    </row>
    <row r="28" spans="1:12" x14ac:dyDescent="0.25">
      <c r="A28" s="6">
        <v>38261</v>
      </c>
      <c r="B28" s="7">
        <v>108.89</v>
      </c>
      <c r="C28" s="7">
        <v>108.73</v>
      </c>
      <c r="D28" s="7">
        <v>107.666748935939</v>
      </c>
      <c r="E28" s="7">
        <v>107.666748935939</v>
      </c>
      <c r="F28" s="7">
        <v>107.666748935939</v>
      </c>
      <c r="G28" s="7">
        <v>108.72824232172</v>
      </c>
      <c r="H28" s="7">
        <v>108.72824232172</v>
      </c>
      <c r="I28" s="9"/>
      <c r="J28" s="9">
        <f t="shared" si="0"/>
        <v>-9.7788196823416218E-3</v>
      </c>
      <c r="K28" s="9">
        <f t="shared" si="1"/>
        <v>-1.6165531867895488E-5</v>
      </c>
      <c r="L28" s="9"/>
    </row>
    <row r="29" spans="1:12" x14ac:dyDescent="0.25">
      <c r="A29" s="6">
        <v>38292</v>
      </c>
      <c r="B29" s="7">
        <v>109.59</v>
      </c>
      <c r="C29" s="7">
        <v>109.67</v>
      </c>
      <c r="D29" s="7">
        <v>109.815818583194</v>
      </c>
      <c r="E29" s="7">
        <v>109.815818583194</v>
      </c>
      <c r="F29" s="7">
        <v>109.815818583194</v>
      </c>
      <c r="G29" s="7">
        <v>109.667154943344</v>
      </c>
      <c r="H29" s="7">
        <v>109.667154943344</v>
      </c>
      <c r="I29" s="9"/>
      <c r="J29" s="9">
        <f t="shared" si="0"/>
        <v>1.3296123205435162E-3</v>
      </c>
      <c r="K29" s="9">
        <f t="shared" si="1"/>
        <v>-2.5941977350174561E-5</v>
      </c>
      <c r="L29" s="9"/>
    </row>
    <row r="30" spans="1:12" x14ac:dyDescent="0.25">
      <c r="A30" s="6">
        <v>38322</v>
      </c>
      <c r="B30" s="7">
        <v>107.56</v>
      </c>
      <c r="C30" s="7">
        <v>109.08</v>
      </c>
      <c r="D30" s="7">
        <v>110.171386613293</v>
      </c>
      <c r="E30" s="7">
        <v>110.171386613293</v>
      </c>
      <c r="F30" s="7">
        <v>110.171386613293</v>
      </c>
      <c r="G30" s="7">
        <v>109.075424049484</v>
      </c>
      <c r="H30" s="7">
        <v>109.075424049484</v>
      </c>
      <c r="I30" s="9"/>
      <c r="J30" s="9">
        <f t="shared" si="0"/>
        <v>1.0005377826301842E-2</v>
      </c>
      <c r="K30" s="9">
        <f t="shared" si="1"/>
        <v>-4.1950408104174386E-5</v>
      </c>
      <c r="L30" s="9"/>
    </row>
    <row r="31" spans="1:12" x14ac:dyDescent="0.25">
      <c r="A31" s="6">
        <v>38353</v>
      </c>
      <c r="B31" s="7">
        <v>103.52</v>
      </c>
      <c r="C31" s="7">
        <v>109.54</v>
      </c>
      <c r="D31" s="7">
        <v>108.92704379737999</v>
      </c>
      <c r="E31" s="7">
        <v>108.92704379737999</v>
      </c>
      <c r="F31" s="7">
        <v>108.92704379737999</v>
      </c>
      <c r="G31" s="7">
        <v>109.54202501012099</v>
      </c>
      <c r="H31" s="7">
        <v>109.54202501012099</v>
      </c>
      <c r="I31" s="9"/>
      <c r="J31" s="9">
        <f t="shared" si="0"/>
        <v>-5.5957294378310429E-3</v>
      </c>
      <c r="K31" s="9">
        <f t="shared" si="1"/>
        <v>1.8486490058311489E-5</v>
      </c>
      <c r="L31" s="9"/>
    </row>
    <row r="32" spans="1:12" x14ac:dyDescent="0.25">
      <c r="A32" s="6">
        <v>38384</v>
      </c>
      <c r="B32" s="7">
        <v>104</v>
      </c>
      <c r="C32" s="7">
        <v>110.2</v>
      </c>
      <c r="D32" s="7">
        <v>110.01447818288</v>
      </c>
      <c r="E32" s="7">
        <v>110.01447818288</v>
      </c>
      <c r="F32" s="7">
        <v>110.01447818288</v>
      </c>
      <c r="G32" s="7">
        <v>110.200667865112</v>
      </c>
      <c r="H32" s="7">
        <v>110.200667865112</v>
      </c>
      <c r="I32" s="9"/>
      <c r="J32" s="9">
        <f t="shared" si="0"/>
        <v>-1.6835010627949121E-3</v>
      </c>
      <c r="K32" s="9">
        <f t="shared" si="1"/>
        <v>6.0604819600573734E-6</v>
      </c>
      <c r="L32" s="9"/>
    </row>
    <row r="33" spans="1:12" x14ac:dyDescent="0.25">
      <c r="A33" s="6">
        <v>38412</v>
      </c>
      <c r="B33" s="7">
        <v>115.42</v>
      </c>
      <c r="C33" s="7">
        <v>110.38</v>
      </c>
      <c r="D33" s="7">
        <v>110.280953009857</v>
      </c>
      <c r="E33" s="7">
        <v>110.280953009857</v>
      </c>
      <c r="F33" s="7">
        <v>110.280953009857</v>
      </c>
      <c r="G33" s="7">
        <v>110.37752973365301</v>
      </c>
      <c r="H33" s="7">
        <v>110.37752973365301</v>
      </c>
      <c r="I33" s="9"/>
      <c r="J33" s="9">
        <f t="shared" si="0"/>
        <v>-8.9732732508607249E-4</v>
      </c>
      <c r="K33" s="9">
        <f t="shared" si="1"/>
        <v>-2.2379655254534114E-5</v>
      </c>
      <c r="L33" s="9"/>
    </row>
    <row r="34" spans="1:12" x14ac:dyDescent="0.25">
      <c r="A34" s="6">
        <v>38443</v>
      </c>
      <c r="B34" s="7">
        <v>112.35</v>
      </c>
      <c r="C34" s="7">
        <v>111.11</v>
      </c>
      <c r="D34" s="7">
        <v>111.77800043754701</v>
      </c>
      <c r="E34" s="7">
        <v>111.77800043754701</v>
      </c>
      <c r="F34" s="7">
        <v>111.77800043754701</v>
      </c>
      <c r="G34" s="7">
        <v>111.113485643758</v>
      </c>
      <c r="H34" s="7">
        <v>111.113485643758</v>
      </c>
      <c r="I34" s="9"/>
      <c r="J34" s="9">
        <f t="shared" si="0"/>
        <v>6.0120640585636931E-3</v>
      </c>
      <c r="K34" s="9">
        <f t="shared" si="1"/>
        <v>3.1371107533040288E-5</v>
      </c>
      <c r="L34" s="9"/>
    </row>
    <row r="35" spans="1:12" x14ac:dyDescent="0.25">
      <c r="A35" s="6">
        <v>38473</v>
      </c>
      <c r="B35" s="7">
        <v>110.86</v>
      </c>
      <c r="C35" s="7">
        <v>111</v>
      </c>
      <c r="D35" s="7">
        <v>110.523992583858</v>
      </c>
      <c r="E35" s="7">
        <v>110.523992583858</v>
      </c>
      <c r="F35" s="7">
        <v>110.523992583858</v>
      </c>
      <c r="G35" s="7">
        <v>111.003262743888</v>
      </c>
      <c r="H35" s="7">
        <v>111.003262743888</v>
      </c>
      <c r="I35" s="9"/>
      <c r="J35" s="9">
        <f t="shared" si="0"/>
        <v>-4.2883551003783937E-3</v>
      </c>
      <c r="K35" s="9">
        <f t="shared" si="1"/>
        <v>2.9394089081202779E-5</v>
      </c>
      <c r="L35" s="9"/>
    </row>
    <row r="36" spans="1:12" x14ac:dyDescent="0.25">
      <c r="A36" s="6">
        <v>38504</v>
      </c>
      <c r="B36" s="7">
        <v>111.5</v>
      </c>
      <c r="C36" s="7">
        <v>110.33</v>
      </c>
      <c r="D36" s="7">
        <v>111.876282588127</v>
      </c>
      <c r="E36" s="7">
        <v>111.876282588127</v>
      </c>
      <c r="F36" s="7">
        <v>111.876282588127</v>
      </c>
      <c r="G36" s="7">
        <v>110.325098717816</v>
      </c>
      <c r="H36" s="7">
        <v>110.325098717816</v>
      </c>
      <c r="I36" s="9"/>
      <c r="J36" s="9">
        <f t="shared" si="0"/>
        <v>1.4015069229828647E-2</v>
      </c>
      <c r="K36" s="9">
        <f t="shared" si="1"/>
        <v>-4.4423839245855135E-5</v>
      </c>
      <c r="L36" s="9"/>
    </row>
    <row r="37" spans="1:12" x14ac:dyDescent="0.25">
      <c r="A37" s="6">
        <v>38534</v>
      </c>
      <c r="B37" s="7">
        <v>113.15</v>
      </c>
      <c r="C37" s="7">
        <v>110.43</v>
      </c>
      <c r="D37" s="7">
        <v>109.656864924526</v>
      </c>
      <c r="E37" s="7">
        <v>109.656864924526</v>
      </c>
      <c r="F37" s="7">
        <v>109.656864924526</v>
      </c>
      <c r="G37" s="7">
        <v>110.434888213349</v>
      </c>
      <c r="H37" s="7">
        <v>110.434888213349</v>
      </c>
      <c r="I37" s="9"/>
      <c r="J37" s="9">
        <f t="shared" si="0"/>
        <v>-7.0011326222403358E-3</v>
      </c>
      <c r="K37" s="9">
        <f t="shared" si="1"/>
        <v>4.4265266222920374E-5</v>
      </c>
      <c r="L37" s="9"/>
    </row>
    <row r="38" spans="1:12" x14ac:dyDescent="0.25">
      <c r="A38" s="6">
        <v>38565</v>
      </c>
      <c r="B38" s="7">
        <v>115.15</v>
      </c>
      <c r="C38" s="7">
        <v>111.22</v>
      </c>
      <c r="D38" s="7">
        <v>111.19609054819701</v>
      </c>
      <c r="E38" s="7">
        <v>111.19609054819701</v>
      </c>
      <c r="F38" s="7">
        <v>111.19609054819701</v>
      </c>
      <c r="G38" s="7">
        <v>111.221020070115</v>
      </c>
      <c r="H38" s="7">
        <v>111.221020070115</v>
      </c>
      <c r="I38" s="9"/>
      <c r="J38" s="9">
        <f t="shared" si="0"/>
        <v>-2.1497439132345253E-4</v>
      </c>
      <c r="K38" s="9">
        <f t="shared" si="1"/>
        <v>9.1716428249899451E-6</v>
      </c>
      <c r="L38" s="9"/>
    </row>
    <row r="39" spans="1:12" x14ac:dyDescent="0.25">
      <c r="A39" s="6">
        <v>38596</v>
      </c>
      <c r="B39" s="7">
        <v>110.95</v>
      </c>
      <c r="C39" s="7">
        <v>110.72</v>
      </c>
      <c r="D39" s="7">
        <v>110.810673475393</v>
      </c>
      <c r="E39" s="7">
        <v>110.810673475393</v>
      </c>
      <c r="F39" s="7">
        <v>110.810673475393</v>
      </c>
      <c r="G39" s="7">
        <v>110.71752293603301</v>
      </c>
      <c r="H39" s="7">
        <v>110.71752293603301</v>
      </c>
      <c r="I39" s="9"/>
      <c r="J39" s="9">
        <f t="shared" si="0"/>
        <v>8.1894396128068259E-4</v>
      </c>
      <c r="K39" s="9">
        <f t="shared" si="1"/>
        <v>-2.2372326291431044E-5</v>
      </c>
      <c r="L39" s="9"/>
    </row>
    <row r="40" spans="1:12" x14ac:dyDescent="0.25">
      <c r="A40" s="6">
        <v>38626</v>
      </c>
      <c r="B40" s="7">
        <v>111.33</v>
      </c>
      <c r="C40" s="7">
        <v>111.1</v>
      </c>
      <c r="D40" s="7">
        <v>109.813722052901</v>
      </c>
      <c r="E40" s="7">
        <v>109.813722052901</v>
      </c>
      <c r="F40" s="7">
        <v>109.813722052901</v>
      </c>
      <c r="G40" s="7">
        <v>111.095930967173</v>
      </c>
      <c r="H40" s="7">
        <v>111.095930967173</v>
      </c>
      <c r="I40" s="9"/>
      <c r="J40" s="9">
        <f t="shared" si="0"/>
        <v>-1.1577659289819908E-2</v>
      </c>
      <c r="K40" s="9">
        <f t="shared" si="1"/>
        <v>-3.6624957938657943E-5</v>
      </c>
      <c r="L40" s="9"/>
    </row>
    <row r="41" spans="1:12" x14ac:dyDescent="0.25">
      <c r="A41" s="6">
        <v>38657</v>
      </c>
      <c r="B41" s="7">
        <v>111.73</v>
      </c>
      <c r="C41" s="7">
        <v>111.85</v>
      </c>
      <c r="D41" s="7">
        <v>111.90740010911399</v>
      </c>
      <c r="E41" s="7">
        <v>111.90740010911399</v>
      </c>
      <c r="F41" s="7">
        <v>111.90740010911399</v>
      </c>
      <c r="G41" s="7">
        <v>111.850257142864</v>
      </c>
      <c r="H41" s="7">
        <v>111.850257142864</v>
      </c>
      <c r="I41" s="9"/>
      <c r="J41" s="9">
        <f t="shared" si="0"/>
        <v>5.1318827996427174E-4</v>
      </c>
      <c r="K41" s="9">
        <f t="shared" si="1"/>
        <v>2.2989974430842608E-6</v>
      </c>
      <c r="L41" s="9"/>
    </row>
    <row r="42" spans="1:12" x14ac:dyDescent="0.25">
      <c r="A42" s="6">
        <v>38687</v>
      </c>
      <c r="B42" s="7">
        <v>111.25</v>
      </c>
      <c r="C42" s="7">
        <v>112.92</v>
      </c>
      <c r="D42" s="7">
        <v>114.06288164801801</v>
      </c>
      <c r="E42" s="7">
        <v>114.06288164801801</v>
      </c>
      <c r="F42" s="7">
        <v>114.06288164801801</v>
      </c>
      <c r="G42" s="7">
        <v>112.917577546777</v>
      </c>
      <c r="H42" s="7">
        <v>112.917577546777</v>
      </c>
      <c r="I42" s="9"/>
      <c r="J42" s="9">
        <f t="shared" si="0"/>
        <v>1.0121162309759235E-2</v>
      </c>
      <c r="K42" s="9">
        <f t="shared" si="1"/>
        <v>-2.1452826983736628E-5</v>
      </c>
      <c r="L42" s="9"/>
    </row>
    <row r="43" spans="1:12" x14ac:dyDescent="0.25">
      <c r="A43" s="6">
        <v>38718</v>
      </c>
      <c r="B43" s="7">
        <v>108.55</v>
      </c>
      <c r="C43" s="7">
        <v>113.5</v>
      </c>
      <c r="D43" s="7">
        <v>114.146964206155</v>
      </c>
      <c r="E43" s="7">
        <v>114.146964206155</v>
      </c>
      <c r="F43" s="7">
        <v>114.146964206155</v>
      </c>
      <c r="G43" s="7">
        <v>113.50256128742799</v>
      </c>
      <c r="H43" s="7">
        <v>113.50256128742799</v>
      </c>
      <c r="I43" s="9"/>
      <c r="J43" s="9">
        <f t="shared" si="0"/>
        <v>5.7001251643613582E-3</v>
      </c>
      <c r="K43" s="9">
        <f t="shared" si="1"/>
        <v>2.256640905717866E-5</v>
      </c>
      <c r="L43" s="9"/>
    </row>
    <row r="44" spans="1:12" x14ac:dyDescent="0.25">
      <c r="A44" s="6">
        <v>38749</v>
      </c>
      <c r="B44" s="7">
        <v>107.8</v>
      </c>
      <c r="C44" s="7">
        <v>113.72</v>
      </c>
      <c r="D44" s="7">
        <v>114.10774382041301</v>
      </c>
      <c r="E44" s="7">
        <v>114.10774382041301</v>
      </c>
      <c r="F44" s="7">
        <v>114.10774382041301</v>
      </c>
      <c r="G44" s="7">
        <v>113.717276203648</v>
      </c>
      <c r="H44" s="7">
        <v>113.717276203648</v>
      </c>
      <c r="I44" s="9"/>
      <c r="J44" s="9">
        <f t="shared" si="0"/>
        <v>3.4096361274447151E-3</v>
      </c>
      <c r="K44" s="9">
        <f t="shared" si="1"/>
        <v>-2.3951779387965111E-5</v>
      </c>
      <c r="L44" s="9"/>
    </row>
    <row r="45" spans="1:12" x14ac:dyDescent="0.25">
      <c r="A45" s="6">
        <v>38777</v>
      </c>
      <c r="B45" s="7">
        <v>119.09</v>
      </c>
      <c r="C45" s="7">
        <v>113.48</v>
      </c>
      <c r="D45" s="7">
        <v>114.18950042551199</v>
      </c>
      <c r="E45" s="7">
        <v>114.18950042551199</v>
      </c>
      <c r="F45" s="7">
        <v>114.18950042551199</v>
      </c>
      <c r="G45" s="7">
        <v>113.48415480166599</v>
      </c>
      <c r="H45" s="7">
        <v>113.48415480166599</v>
      </c>
      <c r="I45" s="9"/>
      <c r="J45" s="9">
        <f t="shared" si="0"/>
        <v>6.2522067810362181E-3</v>
      </c>
      <c r="K45" s="9">
        <f t="shared" si="1"/>
        <v>3.661263364462819E-5</v>
      </c>
      <c r="L45" s="9"/>
    </row>
    <row r="46" spans="1:12" x14ac:dyDescent="0.25">
      <c r="A46" s="6">
        <v>38808</v>
      </c>
      <c r="B46" s="7">
        <v>112.61</v>
      </c>
      <c r="C46" s="7">
        <v>114.36</v>
      </c>
      <c r="D46" s="7">
        <v>112.43710225452</v>
      </c>
      <c r="E46" s="7">
        <v>112.43710225452</v>
      </c>
      <c r="F46" s="7">
        <v>112.43710225452</v>
      </c>
      <c r="G46" s="7">
        <v>114.362208803863</v>
      </c>
      <c r="H46" s="7">
        <v>114.362208803863</v>
      </c>
      <c r="I46" s="9"/>
      <c r="J46" s="9">
        <f t="shared" si="0"/>
        <v>-1.681442589611748E-2</v>
      </c>
      <c r="K46" s="9">
        <f t="shared" si="1"/>
        <v>1.93144793896316E-5</v>
      </c>
      <c r="L46" s="9"/>
    </row>
    <row r="47" spans="1:12" x14ac:dyDescent="0.25">
      <c r="A47" s="6">
        <v>38838</v>
      </c>
      <c r="B47" s="7">
        <v>117.19</v>
      </c>
      <c r="C47" s="7">
        <v>115.67</v>
      </c>
      <c r="D47" s="7">
        <v>116.77877886311801</v>
      </c>
      <c r="E47" s="7">
        <v>116.77877886311801</v>
      </c>
      <c r="F47" s="7">
        <v>116.77877886311801</v>
      </c>
      <c r="G47" s="7">
        <v>115.67093826770601</v>
      </c>
      <c r="H47" s="7">
        <v>115.67093826770601</v>
      </c>
      <c r="I47" s="9"/>
      <c r="J47" s="9">
        <f t="shared" si="0"/>
        <v>9.5857081621681939E-3</v>
      </c>
      <c r="K47" s="9">
        <f t="shared" si="1"/>
        <v>8.1115907841766699E-6</v>
      </c>
      <c r="L47" s="9"/>
    </row>
    <row r="48" spans="1:12" x14ac:dyDescent="0.25">
      <c r="A48" s="6">
        <v>38869</v>
      </c>
      <c r="B48" s="7">
        <v>114.4</v>
      </c>
      <c r="C48" s="7">
        <v>114.35</v>
      </c>
      <c r="D48" s="7">
        <v>114.56994650676801</v>
      </c>
      <c r="E48" s="7">
        <v>114.56994650676801</v>
      </c>
      <c r="F48" s="7">
        <v>114.56994650676801</v>
      </c>
      <c r="G48" s="7">
        <v>114.34747645397501</v>
      </c>
      <c r="H48" s="7">
        <v>114.34747645397501</v>
      </c>
      <c r="I48" s="9"/>
      <c r="J48" s="9">
        <f t="shared" si="0"/>
        <v>1.9234499935987248E-3</v>
      </c>
      <c r="K48" s="9">
        <f t="shared" si="1"/>
        <v>-2.2068614123238461E-5</v>
      </c>
      <c r="L48" s="9"/>
    </row>
    <row r="49" spans="1:12" x14ac:dyDescent="0.25">
      <c r="A49" s="6">
        <v>38899</v>
      </c>
      <c r="B49" s="7">
        <v>119.41</v>
      </c>
      <c r="C49" s="7">
        <v>116.57</v>
      </c>
      <c r="D49" s="7">
        <v>115.422027227356</v>
      </c>
      <c r="E49" s="7">
        <v>115.422027227356</v>
      </c>
      <c r="F49" s="7">
        <v>115.422027227356</v>
      </c>
      <c r="G49" s="7">
        <v>116.57031039044</v>
      </c>
      <c r="H49" s="7">
        <v>116.57031039044</v>
      </c>
      <c r="I49" s="9"/>
      <c r="J49" s="9">
        <f t="shared" si="0"/>
        <v>-9.847926333053092E-3</v>
      </c>
      <c r="K49" s="9">
        <f t="shared" si="1"/>
        <v>2.662695719468644E-6</v>
      </c>
      <c r="L49" s="9"/>
    </row>
    <row r="50" spans="1:12" x14ac:dyDescent="0.25">
      <c r="A50" s="6">
        <v>38930</v>
      </c>
      <c r="B50" s="7">
        <v>121.06</v>
      </c>
      <c r="C50" s="7">
        <v>116.62</v>
      </c>
      <c r="D50" s="7">
        <v>116.85343511029301</v>
      </c>
      <c r="E50" s="7">
        <v>116.85343511029301</v>
      </c>
      <c r="F50" s="7">
        <v>116.85343511029301</v>
      </c>
      <c r="G50" s="7">
        <v>116.61781814128</v>
      </c>
      <c r="H50" s="7">
        <v>116.61781814128</v>
      </c>
      <c r="I50" s="9"/>
      <c r="J50" s="9">
        <f t="shared" si="0"/>
        <v>2.0016730431573482E-3</v>
      </c>
      <c r="K50" s="9">
        <f t="shared" si="1"/>
        <v>-1.8709129823379911E-5</v>
      </c>
      <c r="L50" s="9"/>
    </row>
    <row r="51" spans="1:12" x14ac:dyDescent="0.25">
      <c r="A51" s="6">
        <v>38961</v>
      </c>
      <c r="B51" s="7">
        <v>116.21</v>
      </c>
      <c r="C51" s="7">
        <v>116.69</v>
      </c>
      <c r="D51" s="7">
        <v>116.00314420087599</v>
      </c>
      <c r="E51" s="7">
        <v>116.00314420087599</v>
      </c>
      <c r="F51" s="7">
        <v>116.00314420087599</v>
      </c>
      <c r="G51" s="7">
        <v>116.68837789805001</v>
      </c>
      <c r="H51" s="7">
        <v>116.68837789805001</v>
      </c>
      <c r="I51" s="9"/>
      <c r="J51" s="9">
        <f t="shared" si="0"/>
        <v>-5.8861581894249504E-3</v>
      </c>
      <c r="K51" s="9">
        <f t="shared" si="1"/>
        <v>-1.3900950809775381E-5</v>
      </c>
      <c r="L51" s="9"/>
    </row>
    <row r="52" spans="1:12" x14ac:dyDescent="0.25">
      <c r="A52" s="6">
        <v>38991</v>
      </c>
      <c r="B52" s="7">
        <v>119.33</v>
      </c>
      <c r="C52" s="7">
        <v>118.11</v>
      </c>
      <c r="D52" s="7">
        <v>117.38327396678</v>
      </c>
      <c r="E52" s="7">
        <v>117.38327396678</v>
      </c>
      <c r="F52" s="7">
        <v>117.38327396678</v>
      </c>
      <c r="G52" s="7">
        <v>118.113543668548</v>
      </c>
      <c r="H52" s="7">
        <v>118.113543668548</v>
      </c>
      <c r="I52" s="9"/>
      <c r="J52" s="9">
        <f t="shared" si="0"/>
        <v>-6.1529593871815225E-3</v>
      </c>
      <c r="K52" s="9">
        <f t="shared" si="1"/>
        <v>3.0003120379262782E-5</v>
      </c>
      <c r="L52" s="9"/>
    </row>
    <row r="53" spans="1:12" x14ac:dyDescent="0.25">
      <c r="A53" s="6">
        <v>39022</v>
      </c>
      <c r="B53" s="7">
        <v>118.67</v>
      </c>
      <c r="C53" s="7">
        <v>118.91</v>
      </c>
      <c r="D53" s="7">
        <v>118.96404239538199</v>
      </c>
      <c r="E53" s="7">
        <v>118.96404239538199</v>
      </c>
      <c r="F53" s="7">
        <v>118.96404239538199</v>
      </c>
      <c r="G53" s="7">
        <v>118.90538367011</v>
      </c>
      <c r="H53" s="7">
        <v>118.90538367011</v>
      </c>
      <c r="I53" s="9"/>
      <c r="J53" s="9">
        <f t="shared" si="0"/>
        <v>4.5448150182481051E-4</v>
      </c>
      <c r="K53" s="9">
        <f t="shared" si="1"/>
        <v>-3.8822049365005995E-5</v>
      </c>
      <c r="L53" s="9"/>
    </row>
    <row r="54" spans="1:12" x14ac:dyDescent="0.25">
      <c r="A54" s="6">
        <v>39052</v>
      </c>
      <c r="B54" s="7">
        <v>116.3</v>
      </c>
      <c r="C54" s="7">
        <v>120.7</v>
      </c>
      <c r="D54" s="7">
        <v>119.382160951567</v>
      </c>
      <c r="E54" s="7">
        <v>119.382160951567</v>
      </c>
      <c r="F54" s="7">
        <v>119.382160951567</v>
      </c>
      <c r="G54" s="7">
        <v>120.69833203535801</v>
      </c>
      <c r="H54" s="7">
        <v>120.69833203535801</v>
      </c>
      <c r="I54" s="9"/>
      <c r="J54" s="9">
        <f t="shared" si="0"/>
        <v>-1.0918301975418432E-2</v>
      </c>
      <c r="K54" s="9">
        <f t="shared" si="1"/>
        <v>-1.3819093968470142E-5</v>
      </c>
      <c r="L54" s="9"/>
    </row>
    <row r="55" spans="1:12" x14ac:dyDescent="0.25">
      <c r="A55" s="6">
        <v>39083</v>
      </c>
      <c r="B55" s="7">
        <v>114.79</v>
      </c>
      <c r="C55" s="7">
        <v>119.93</v>
      </c>
      <c r="D55" s="7">
        <v>120.708623393037</v>
      </c>
      <c r="E55" s="7">
        <v>120.708623393037</v>
      </c>
      <c r="F55" s="7">
        <v>120.708623393037</v>
      </c>
      <c r="G55" s="7">
        <v>119.926280278324</v>
      </c>
      <c r="H55" s="7">
        <v>119.926280278324</v>
      </c>
      <c r="I55" s="9"/>
      <c r="J55" s="9">
        <f t="shared" si="0"/>
        <v>6.4923154593261589E-3</v>
      </c>
      <c r="K55" s="9">
        <f t="shared" si="1"/>
        <v>-3.1015773167775151E-5</v>
      </c>
      <c r="L55" s="9"/>
    </row>
    <row r="56" spans="1:12" x14ac:dyDescent="0.25">
      <c r="A56" s="6">
        <v>39114</v>
      </c>
      <c r="B56" s="7">
        <v>113.33</v>
      </c>
      <c r="C56" s="7">
        <v>120.36</v>
      </c>
      <c r="D56" s="7">
        <v>119.905067067544</v>
      </c>
      <c r="E56" s="7">
        <v>119.905067067544</v>
      </c>
      <c r="F56" s="7">
        <v>119.905067067544</v>
      </c>
      <c r="G56" s="7">
        <v>120.364971170201</v>
      </c>
      <c r="H56" s="7">
        <v>120.364971170201</v>
      </c>
      <c r="I56" s="9"/>
      <c r="J56" s="9">
        <f t="shared" si="0"/>
        <v>-3.7797684650714425E-3</v>
      </c>
      <c r="K56" s="9">
        <f t="shared" si="1"/>
        <v>4.1302510809249071E-5</v>
      </c>
      <c r="L56" s="9"/>
    </row>
    <row r="57" spans="1:12" x14ac:dyDescent="0.25">
      <c r="A57" s="6">
        <v>39142</v>
      </c>
      <c r="B57" s="7">
        <v>125.11</v>
      </c>
      <c r="C57" s="7">
        <v>119.48</v>
      </c>
      <c r="D57" s="7">
        <v>120.407015287372</v>
      </c>
      <c r="E57" s="7">
        <v>120.407015287372</v>
      </c>
      <c r="F57" s="7">
        <v>120.407015287372</v>
      </c>
      <c r="G57" s="7">
        <v>119.48136391150901</v>
      </c>
      <c r="H57" s="7">
        <v>119.48136391150901</v>
      </c>
      <c r="I57" s="9"/>
      <c r="J57" s="9">
        <f t="shared" si="0"/>
        <v>7.7587486388683846E-3</v>
      </c>
      <c r="K57" s="9">
        <f t="shared" si="1"/>
        <v>1.1415395957614649E-5</v>
      </c>
      <c r="L57" s="9"/>
    </row>
    <row r="58" spans="1:12" x14ac:dyDescent="0.25">
      <c r="A58" s="6">
        <v>39173</v>
      </c>
      <c r="B58" s="7">
        <v>120.29</v>
      </c>
      <c r="C58" s="7">
        <v>121.1</v>
      </c>
      <c r="D58" s="7">
        <v>120.402947638491</v>
      </c>
      <c r="E58" s="7">
        <v>120.402947638491</v>
      </c>
      <c r="F58" s="7">
        <v>120.402947638491</v>
      </c>
      <c r="G58" s="7">
        <v>121.097987457031</v>
      </c>
      <c r="H58" s="7">
        <v>121.097987457031</v>
      </c>
      <c r="I58" s="9"/>
      <c r="J58" s="9">
        <f t="shared" si="0"/>
        <v>-5.7560062882658913E-3</v>
      </c>
      <c r="K58" s="9">
        <f t="shared" si="1"/>
        <v>-1.6618851932270751E-5</v>
      </c>
      <c r="L58" s="9"/>
    </row>
    <row r="59" spans="1:12" x14ac:dyDescent="0.25">
      <c r="A59" s="6">
        <v>39203</v>
      </c>
      <c r="B59" s="7">
        <v>123.9</v>
      </c>
      <c r="C59" s="7">
        <v>122.21</v>
      </c>
      <c r="D59" s="7">
        <v>123.484650691436</v>
      </c>
      <c r="E59" s="7">
        <v>123.484650691436</v>
      </c>
      <c r="F59" s="7">
        <v>123.484650691436</v>
      </c>
      <c r="G59" s="7">
        <v>122.210991556615</v>
      </c>
      <c r="H59" s="7">
        <v>122.210991556615</v>
      </c>
      <c r="I59" s="9"/>
      <c r="J59" s="9">
        <f t="shared" si="0"/>
        <v>1.0430003202978488E-2</v>
      </c>
      <c r="K59" s="9">
        <f t="shared" si="1"/>
        <v>8.1135472955740084E-6</v>
      </c>
      <c r="L59" s="9"/>
    </row>
    <row r="60" spans="1:12" x14ac:dyDescent="0.25">
      <c r="A60" s="6">
        <v>39234</v>
      </c>
      <c r="B60" s="7">
        <v>122.38</v>
      </c>
      <c r="C60" s="7">
        <v>122.99</v>
      </c>
      <c r="D60" s="7">
        <v>122.415125239744</v>
      </c>
      <c r="E60" s="7">
        <v>122.415125239744</v>
      </c>
      <c r="F60" s="7">
        <v>122.415125239744</v>
      </c>
      <c r="G60" s="7">
        <v>122.992866765816</v>
      </c>
      <c r="H60" s="7">
        <v>122.992866765816</v>
      </c>
      <c r="I60" s="9"/>
      <c r="J60" s="9">
        <f t="shared" si="0"/>
        <v>-4.6741585515569506E-3</v>
      </c>
      <c r="K60" s="9">
        <f t="shared" si="1"/>
        <v>2.3308934189891772E-5</v>
      </c>
      <c r="L60" s="9"/>
    </row>
    <row r="61" spans="1:12" x14ac:dyDescent="0.25">
      <c r="A61" s="6">
        <v>39264</v>
      </c>
      <c r="B61" s="7">
        <v>127.85</v>
      </c>
      <c r="C61" s="7">
        <v>123.81</v>
      </c>
      <c r="D61" s="7">
        <v>123.28558515571901</v>
      </c>
      <c r="E61" s="7">
        <v>123.28558515571901</v>
      </c>
      <c r="F61" s="7">
        <v>123.28558515571901</v>
      </c>
      <c r="G61" s="7">
        <v>123.81083599166701</v>
      </c>
      <c r="H61" s="7">
        <v>123.81083599166701</v>
      </c>
      <c r="I61" s="9"/>
      <c r="J61" s="9">
        <f t="shared" si="0"/>
        <v>-4.235642066723222E-3</v>
      </c>
      <c r="K61" s="9">
        <f t="shared" si="1"/>
        <v>6.7522144173715049E-6</v>
      </c>
      <c r="L61" s="9"/>
    </row>
    <row r="62" spans="1:12" x14ac:dyDescent="0.25">
      <c r="A62" s="6">
        <v>39295</v>
      </c>
      <c r="B62" s="7">
        <v>129.05000000000001</v>
      </c>
      <c r="C62" s="7">
        <v>124.24</v>
      </c>
      <c r="D62" s="7">
        <v>124.668214966938</v>
      </c>
      <c r="E62" s="7">
        <v>124.668214966938</v>
      </c>
      <c r="F62" s="7">
        <v>124.668214966938</v>
      </c>
      <c r="G62" s="7">
        <v>124.239161792114</v>
      </c>
      <c r="H62" s="7">
        <v>124.239161792114</v>
      </c>
      <c r="I62" s="9"/>
      <c r="J62" s="9">
        <f t="shared" si="0"/>
        <v>3.4466755226818524E-3</v>
      </c>
      <c r="K62" s="9">
        <f t="shared" si="1"/>
        <v>-6.7466829201112688E-6</v>
      </c>
      <c r="L62" s="9"/>
    </row>
    <row r="63" spans="1:12" x14ac:dyDescent="0.25">
      <c r="A63" s="6">
        <v>39326</v>
      </c>
      <c r="B63" s="7">
        <v>123.24</v>
      </c>
      <c r="C63" s="7">
        <v>125.04</v>
      </c>
      <c r="D63" s="7">
        <v>122.80076498049</v>
      </c>
      <c r="E63" s="7">
        <v>122.80076498049</v>
      </c>
      <c r="F63" s="7">
        <v>122.80076498049</v>
      </c>
      <c r="G63" s="7">
        <v>125.04017684457</v>
      </c>
      <c r="H63" s="7">
        <v>125.04017684457</v>
      </c>
      <c r="I63" s="9"/>
      <c r="J63" s="9">
        <f t="shared" si="0"/>
        <v>-1.7908149548224617E-2</v>
      </c>
      <c r="K63" s="9">
        <f t="shared" si="1"/>
        <v>1.4143039825942338E-6</v>
      </c>
      <c r="L63" s="9"/>
    </row>
    <row r="64" spans="1:12" x14ac:dyDescent="0.25">
      <c r="A64" s="6">
        <v>39356</v>
      </c>
      <c r="B64" s="7">
        <v>129.16999999999999</v>
      </c>
      <c r="C64" s="7">
        <v>126.27</v>
      </c>
      <c r="D64" s="7">
        <v>126.938234458244</v>
      </c>
      <c r="E64" s="7">
        <v>126.938234458244</v>
      </c>
      <c r="F64" s="7">
        <v>126.938234458244</v>
      </c>
      <c r="G64" s="7">
        <v>126.272125523989</v>
      </c>
      <c r="H64" s="7">
        <v>126.272125523989</v>
      </c>
      <c r="I64" s="9"/>
      <c r="J64" s="9">
        <f t="shared" si="0"/>
        <v>5.2921078501939611E-3</v>
      </c>
      <c r="K64" s="9">
        <f t="shared" si="1"/>
        <v>1.6833166935903421E-5</v>
      </c>
      <c r="L64" s="9"/>
    </row>
    <row r="65" spans="1:12" x14ac:dyDescent="0.25">
      <c r="A65" s="6">
        <v>39387</v>
      </c>
      <c r="B65" s="7">
        <v>125.88</v>
      </c>
      <c r="C65" s="7">
        <v>126.23</v>
      </c>
      <c r="D65" s="7">
        <v>126.231111689119</v>
      </c>
      <c r="E65" s="7">
        <v>126.231111689119</v>
      </c>
      <c r="F65" s="7">
        <v>126.231111689119</v>
      </c>
      <c r="G65" s="7">
        <v>126.226725718007</v>
      </c>
      <c r="H65" s="7">
        <v>126.226725718007</v>
      </c>
      <c r="I65" s="9"/>
      <c r="J65" s="9">
        <f t="shared" si="0"/>
        <v>8.8068535133434267E-6</v>
      </c>
      <c r="K65" s="9">
        <f t="shared" si="1"/>
        <v>-2.593901602632176E-5</v>
      </c>
      <c r="L65" s="9"/>
    </row>
    <row r="66" spans="1:12" x14ac:dyDescent="0.25">
      <c r="A66" s="6">
        <v>39417</v>
      </c>
      <c r="B66" s="7">
        <v>122.43</v>
      </c>
      <c r="C66" s="7">
        <v>127.6</v>
      </c>
      <c r="D66" s="7">
        <v>125.769499320544</v>
      </c>
      <c r="E66" s="7">
        <v>125.769499320544</v>
      </c>
      <c r="F66" s="7">
        <v>125.769499320544</v>
      </c>
      <c r="G66" s="7">
        <v>127.597394027669</v>
      </c>
      <c r="H66" s="7">
        <v>127.597394027669</v>
      </c>
      <c r="I66" s="9"/>
      <c r="J66" s="9">
        <f t="shared" si="0"/>
        <v>-1.4345616610156653E-2</v>
      </c>
      <c r="K66" s="9">
        <f t="shared" si="1"/>
        <v>-2.0422980650414146E-5</v>
      </c>
      <c r="L66" s="9"/>
    </row>
    <row r="67" spans="1:12" x14ac:dyDescent="0.25">
      <c r="A67" s="6">
        <v>39448</v>
      </c>
      <c r="B67" s="7">
        <v>121.86</v>
      </c>
      <c r="C67" s="7">
        <v>127.44</v>
      </c>
      <c r="D67" s="7">
        <v>128.24591869402599</v>
      </c>
      <c r="E67" s="7">
        <v>128.24591869402599</v>
      </c>
      <c r="F67" s="7">
        <v>128.24591869402599</v>
      </c>
      <c r="G67" s="7">
        <v>127.4385936468</v>
      </c>
      <c r="H67" s="7">
        <v>127.4385936468</v>
      </c>
      <c r="I67" s="9"/>
      <c r="J67" s="9">
        <f t="shared" si="0"/>
        <v>6.3239068897205097E-3</v>
      </c>
      <c r="K67" s="9">
        <f t="shared" si="1"/>
        <v>-1.1035414312576819E-5</v>
      </c>
      <c r="L67" s="9"/>
    </row>
    <row r="68" spans="1:12" x14ac:dyDescent="0.25">
      <c r="A68" s="6">
        <v>39479</v>
      </c>
      <c r="B68" s="7">
        <v>121.91</v>
      </c>
      <c r="C68" s="7">
        <v>127.11</v>
      </c>
      <c r="D68" s="7">
        <v>128.594204104422</v>
      </c>
      <c r="E68" s="7">
        <v>128.594204104422</v>
      </c>
      <c r="F68" s="7">
        <v>128.594204104422</v>
      </c>
      <c r="G68" s="7">
        <v>127.11403800402699</v>
      </c>
      <c r="H68" s="7">
        <v>127.11403800402699</v>
      </c>
      <c r="I68" s="9"/>
      <c r="J68" s="9">
        <f t="shared" si="0"/>
        <v>1.1676532959027597E-2</v>
      </c>
      <c r="K68" s="9">
        <f t="shared" si="1"/>
        <v>3.1767791888848151E-5</v>
      </c>
      <c r="L68" s="9"/>
    </row>
    <row r="69" spans="1:12" x14ac:dyDescent="0.25">
      <c r="A69" s="6">
        <v>39508</v>
      </c>
      <c r="B69" s="7">
        <v>128.99</v>
      </c>
      <c r="C69" s="7">
        <v>126.39</v>
      </c>
      <c r="D69" s="7">
        <v>124.50011527901199</v>
      </c>
      <c r="E69" s="7">
        <v>124.50011527901199</v>
      </c>
      <c r="F69" s="7">
        <v>124.50011527901199</v>
      </c>
      <c r="G69" s="7">
        <v>126.39079822270899</v>
      </c>
      <c r="H69" s="7">
        <v>126.39079822270899</v>
      </c>
      <c r="I69" s="9"/>
      <c r="J69" s="9">
        <f t="shared" si="0"/>
        <v>-1.495280260295917E-2</v>
      </c>
      <c r="K69" s="9">
        <f t="shared" si="1"/>
        <v>6.3155527256775201E-6</v>
      </c>
      <c r="L69" s="9"/>
    </row>
    <row r="70" spans="1:12" x14ac:dyDescent="0.25">
      <c r="A70" s="6">
        <v>39539</v>
      </c>
      <c r="B70" s="7">
        <v>129.47999999999999</v>
      </c>
      <c r="C70" s="7">
        <v>128.02000000000001</v>
      </c>
      <c r="D70" s="7">
        <v>129.77680400134801</v>
      </c>
      <c r="E70" s="7">
        <v>129.77680400134801</v>
      </c>
      <c r="F70" s="7">
        <v>129.77680400134801</v>
      </c>
      <c r="G70" s="7">
        <v>128.02176345534099</v>
      </c>
      <c r="H70" s="7">
        <v>128.02176345534099</v>
      </c>
      <c r="I70" s="9"/>
      <c r="J70" s="9">
        <f t="shared" si="0"/>
        <v>1.3722887059428146E-2</v>
      </c>
      <c r="K70" s="9">
        <f t="shared" si="1"/>
        <v>1.377484253217709E-5</v>
      </c>
      <c r="L70" s="9"/>
    </row>
    <row r="71" spans="1:12" x14ac:dyDescent="0.25">
      <c r="A71" s="6">
        <v>39569</v>
      </c>
      <c r="B71" s="7">
        <v>128.91999999999999</v>
      </c>
      <c r="C71" s="7">
        <v>129.38999999999999</v>
      </c>
      <c r="D71" s="7">
        <v>128.38148788363699</v>
      </c>
      <c r="E71" s="7">
        <v>128.38148788363699</v>
      </c>
      <c r="F71" s="7">
        <v>128.38148788363699</v>
      </c>
      <c r="G71" s="7">
        <v>129.38688928469901</v>
      </c>
      <c r="H71" s="7">
        <v>129.38688928469901</v>
      </c>
      <c r="I71" s="9"/>
      <c r="J71" s="9">
        <f t="shared" ref="J71:J134" si="2">E71/$C71-1</f>
        <v>-7.7943590413710462E-3</v>
      </c>
      <c r="K71" s="9">
        <f t="shared" ref="K71:K134" si="3">G71/$C71-1</f>
        <v>-2.4041388832052313E-5</v>
      </c>
      <c r="L71" s="9"/>
    </row>
    <row r="72" spans="1:12" x14ac:dyDescent="0.25">
      <c r="A72" s="6">
        <v>39600</v>
      </c>
      <c r="B72" s="7">
        <v>130.59</v>
      </c>
      <c r="C72" s="7">
        <v>130.47999999999999</v>
      </c>
      <c r="D72" s="7">
        <v>130.553782918021</v>
      </c>
      <c r="E72" s="7">
        <v>130.553782918021</v>
      </c>
      <c r="F72" s="7">
        <v>130.553782918021</v>
      </c>
      <c r="G72" s="7">
        <v>130.482870752601</v>
      </c>
      <c r="H72" s="7">
        <v>130.482870752601</v>
      </c>
      <c r="I72" s="9"/>
      <c r="J72" s="9">
        <f t="shared" si="2"/>
        <v>5.6547300751841334E-4</v>
      </c>
      <c r="K72" s="9">
        <f t="shared" si="3"/>
        <v>2.2001476096100703E-5</v>
      </c>
      <c r="L72" s="9"/>
    </row>
    <row r="73" spans="1:12" x14ac:dyDescent="0.25">
      <c r="A73" s="6">
        <v>39630</v>
      </c>
      <c r="B73" s="7">
        <v>136.53</v>
      </c>
      <c r="C73" s="7">
        <v>130.53</v>
      </c>
      <c r="D73" s="7">
        <v>131.67556224363699</v>
      </c>
      <c r="E73" s="7">
        <v>131.67556224363699</v>
      </c>
      <c r="F73" s="7">
        <v>131.67556224363699</v>
      </c>
      <c r="G73" s="7">
        <v>130.53219907306899</v>
      </c>
      <c r="H73" s="7">
        <v>130.53219907306899</v>
      </c>
      <c r="I73" s="9"/>
      <c r="J73" s="9">
        <f t="shared" si="2"/>
        <v>8.7762372147168755E-3</v>
      </c>
      <c r="K73" s="9">
        <f t="shared" si="3"/>
        <v>1.6847261694596938E-5</v>
      </c>
      <c r="L73" s="9"/>
    </row>
    <row r="74" spans="1:12" x14ac:dyDescent="0.25">
      <c r="A74" s="6">
        <v>39661</v>
      </c>
      <c r="B74" s="7">
        <v>133.87</v>
      </c>
      <c r="C74" s="7">
        <v>131.08000000000001</v>
      </c>
      <c r="D74" s="7">
        <v>129.32479265406701</v>
      </c>
      <c r="E74" s="7">
        <v>129.32479265406701</v>
      </c>
      <c r="F74" s="7">
        <v>129.32479265406701</v>
      </c>
      <c r="G74" s="7">
        <v>131.079469606592</v>
      </c>
      <c r="H74" s="7">
        <v>131.079469606592</v>
      </c>
      <c r="I74" s="9"/>
      <c r="J74" s="9">
        <f t="shared" si="2"/>
        <v>-1.339035204404182E-2</v>
      </c>
      <c r="K74" s="9">
        <f t="shared" si="3"/>
        <v>-4.0463335978513371E-6</v>
      </c>
      <c r="L74" s="9"/>
    </row>
    <row r="75" spans="1:12" x14ac:dyDescent="0.25">
      <c r="A75" s="6">
        <v>39692</v>
      </c>
      <c r="B75" s="7">
        <v>132.6</v>
      </c>
      <c r="C75" s="7">
        <v>130.53</v>
      </c>
      <c r="D75" s="7">
        <v>131.89005952488699</v>
      </c>
      <c r="E75" s="7">
        <v>131.89005952488699</v>
      </c>
      <c r="F75" s="7">
        <v>131.89005952488699</v>
      </c>
      <c r="G75" s="7">
        <v>130.52526248567801</v>
      </c>
      <c r="H75" s="7">
        <v>130.52526248567801</v>
      </c>
      <c r="I75" s="9"/>
      <c r="J75" s="9">
        <f t="shared" si="2"/>
        <v>1.0419516776886573E-2</v>
      </c>
      <c r="K75" s="9">
        <f t="shared" si="3"/>
        <v>-3.6294448188090023E-5</v>
      </c>
      <c r="L75" s="9"/>
    </row>
    <row r="76" spans="1:12" x14ac:dyDescent="0.25">
      <c r="A76" s="6">
        <v>39722</v>
      </c>
      <c r="B76" s="7">
        <v>132.80000000000001</v>
      </c>
      <c r="C76" s="7">
        <v>128.13</v>
      </c>
      <c r="D76" s="7">
        <v>130.368466200619</v>
      </c>
      <c r="E76" s="7">
        <v>130.368466200619</v>
      </c>
      <c r="F76" s="7">
        <v>130.368466200619</v>
      </c>
      <c r="G76" s="7">
        <v>128.128426541148</v>
      </c>
      <c r="H76" s="7">
        <v>128.128426541148</v>
      </c>
      <c r="I76" s="9"/>
      <c r="J76" s="9">
        <f t="shared" si="2"/>
        <v>1.7470273945360271E-2</v>
      </c>
      <c r="K76" s="9">
        <f t="shared" si="3"/>
        <v>-1.2280175228251977E-5</v>
      </c>
      <c r="L76" s="9"/>
    </row>
    <row r="77" spans="1:12" x14ac:dyDescent="0.25">
      <c r="A77" s="6">
        <v>39753</v>
      </c>
      <c r="B77" s="7">
        <v>124.58</v>
      </c>
      <c r="C77" s="7">
        <v>125.02</v>
      </c>
      <c r="D77" s="7">
        <v>124.99787044012599</v>
      </c>
      <c r="E77" s="7">
        <v>124.99787044012599</v>
      </c>
      <c r="F77" s="7">
        <v>124.99787044012599</v>
      </c>
      <c r="G77" s="7">
        <v>125.01737981471</v>
      </c>
      <c r="H77" s="7">
        <v>125.01737981471</v>
      </c>
      <c r="I77" s="9"/>
      <c r="J77" s="9">
        <f t="shared" si="2"/>
        <v>-1.7700815768684208E-4</v>
      </c>
      <c r="K77" s="9">
        <f t="shared" si="3"/>
        <v>-2.0958129019366112E-5</v>
      </c>
      <c r="L77" s="9"/>
    </row>
    <row r="78" spans="1:12" x14ac:dyDescent="0.25">
      <c r="A78" s="6">
        <v>39783</v>
      </c>
      <c r="B78" s="7">
        <v>118.9</v>
      </c>
      <c r="C78" s="7">
        <v>121.66</v>
      </c>
      <c r="D78" s="7">
        <v>122.401471416115</v>
      </c>
      <c r="E78" s="7">
        <v>122.401471416115</v>
      </c>
      <c r="F78" s="7">
        <v>122.401471416115</v>
      </c>
      <c r="G78" s="7">
        <v>121.662232724525</v>
      </c>
      <c r="H78" s="7">
        <v>121.662232724525</v>
      </c>
      <c r="I78" s="9"/>
      <c r="J78" s="9">
        <f t="shared" si="2"/>
        <v>6.0946195636610856E-3</v>
      </c>
      <c r="K78" s="9">
        <f t="shared" si="3"/>
        <v>1.83521660777064E-5</v>
      </c>
      <c r="L78" s="9"/>
    </row>
    <row r="79" spans="1:12" x14ac:dyDescent="0.25">
      <c r="A79" s="6">
        <v>39814</v>
      </c>
      <c r="B79" s="7">
        <v>115.2</v>
      </c>
      <c r="C79" s="7">
        <v>121.23</v>
      </c>
      <c r="D79" s="7">
        <v>122.093366568937</v>
      </c>
      <c r="E79" s="7">
        <v>122.093366568937</v>
      </c>
      <c r="F79" s="7">
        <v>122.093366568937</v>
      </c>
      <c r="G79" s="7">
        <v>121.232291304507</v>
      </c>
      <c r="H79" s="7">
        <v>121.232291304507</v>
      </c>
      <c r="I79" s="9"/>
      <c r="J79" s="9">
        <f t="shared" si="2"/>
        <v>7.1217237394787247E-3</v>
      </c>
      <c r="K79" s="9">
        <f t="shared" si="3"/>
        <v>1.8900474362704145E-5</v>
      </c>
      <c r="L79" s="9"/>
    </row>
    <row r="80" spans="1:12" x14ac:dyDescent="0.25">
      <c r="A80" s="6">
        <v>39845</v>
      </c>
      <c r="B80" s="7">
        <v>115.26</v>
      </c>
      <c r="C80" s="7">
        <v>122.4</v>
      </c>
      <c r="D80" s="7">
        <v>121.848636802307</v>
      </c>
      <c r="E80" s="7">
        <v>121.848636802307</v>
      </c>
      <c r="F80" s="7">
        <v>121.848636802307</v>
      </c>
      <c r="G80" s="7">
        <v>122.403302462987</v>
      </c>
      <c r="H80" s="7">
        <v>122.403302462987</v>
      </c>
      <c r="I80" s="9"/>
      <c r="J80" s="9">
        <f t="shared" si="2"/>
        <v>-4.5046012883415143E-3</v>
      </c>
      <c r="K80" s="9">
        <f t="shared" si="3"/>
        <v>2.6980906756568501E-5</v>
      </c>
      <c r="L80" s="9"/>
    </row>
    <row r="81" spans="1:12" x14ac:dyDescent="0.25">
      <c r="A81" s="6">
        <v>39873</v>
      </c>
      <c r="B81" s="7">
        <v>127.81</v>
      </c>
      <c r="C81" s="7">
        <v>122.96</v>
      </c>
      <c r="D81" s="7">
        <v>123.39678313839499</v>
      </c>
      <c r="E81" s="7">
        <v>123.39678313839499</v>
      </c>
      <c r="F81" s="7">
        <v>123.39678313839499</v>
      </c>
      <c r="G81" s="7">
        <v>122.96356357827</v>
      </c>
      <c r="H81" s="7">
        <v>122.96356357827</v>
      </c>
      <c r="I81" s="9"/>
      <c r="J81" s="9">
        <f t="shared" si="2"/>
        <v>3.5522376252032917E-3</v>
      </c>
      <c r="K81" s="9">
        <f t="shared" si="3"/>
        <v>2.8981605969535806E-5</v>
      </c>
      <c r="L81" s="9"/>
    </row>
    <row r="82" spans="1:12" x14ac:dyDescent="0.25">
      <c r="A82" s="6">
        <v>39904</v>
      </c>
      <c r="B82" s="7">
        <v>123.09</v>
      </c>
      <c r="C82" s="7">
        <v>123.53</v>
      </c>
      <c r="D82" s="7">
        <v>123.523212237099</v>
      </c>
      <c r="E82" s="7">
        <v>123.523212237099</v>
      </c>
      <c r="F82" s="7">
        <v>123.523212237099</v>
      </c>
      <c r="G82" s="7">
        <v>123.531681392558</v>
      </c>
      <c r="H82" s="7">
        <v>123.531681392558</v>
      </c>
      <c r="I82" s="9"/>
      <c r="J82" s="9">
        <f t="shared" si="2"/>
        <v>-5.4948295159062965E-5</v>
      </c>
      <c r="K82" s="9">
        <f t="shared" si="3"/>
        <v>1.3611208273367481E-5</v>
      </c>
      <c r="L82" s="9"/>
    </row>
    <row r="83" spans="1:12" x14ac:dyDescent="0.25">
      <c r="A83" s="6">
        <v>39934</v>
      </c>
      <c r="B83" s="7">
        <v>124.41</v>
      </c>
      <c r="C83" s="7">
        <v>124.81</v>
      </c>
      <c r="D83" s="7">
        <v>123.80319898335399</v>
      </c>
      <c r="E83" s="7">
        <v>123.80319898335399</v>
      </c>
      <c r="F83" s="7">
        <v>123.80319898335399</v>
      </c>
      <c r="G83" s="7">
        <v>124.814948508726</v>
      </c>
      <c r="H83" s="7">
        <v>124.814948508726</v>
      </c>
      <c r="I83" s="9"/>
      <c r="J83" s="9">
        <f t="shared" si="2"/>
        <v>-8.0666694707636211E-3</v>
      </c>
      <c r="K83" s="9">
        <f t="shared" si="3"/>
        <v>3.964833527758671E-5</v>
      </c>
      <c r="L83" s="9"/>
    </row>
    <row r="84" spans="1:12" x14ac:dyDescent="0.25">
      <c r="A84" s="6">
        <v>39965</v>
      </c>
      <c r="B84" s="7">
        <v>125.61</v>
      </c>
      <c r="C84" s="7">
        <v>125.44</v>
      </c>
      <c r="D84" s="7">
        <v>125.60331318337801</v>
      </c>
      <c r="E84" s="7">
        <v>125.60331318337801</v>
      </c>
      <c r="F84" s="7">
        <v>125.60331318337801</v>
      </c>
      <c r="G84" s="7">
        <v>125.436827243016</v>
      </c>
      <c r="H84" s="7">
        <v>125.436827243016</v>
      </c>
      <c r="I84" s="9"/>
      <c r="J84" s="9">
        <f t="shared" si="2"/>
        <v>1.3019226991231037E-3</v>
      </c>
      <c r="K84" s="9">
        <f t="shared" si="3"/>
        <v>-2.5293024425998567E-5</v>
      </c>
      <c r="L84" s="9"/>
    </row>
    <row r="85" spans="1:12" x14ac:dyDescent="0.25">
      <c r="A85" s="6">
        <v>39995</v>
      </c>
      <c r="B85" s="7">
        <v>131.44</v>
      </c>
      <c r="C85" s="7">
        <v>125.84</v>
      </c>
      <c r="D85" s="7">
        <v>126.472813044508</v>
      </c>
      <c r="E85" s="7">
        <v>126.472813044508</v>
      </c>
      <c r="F85" s="7">
        <v>126.472813044508</v>
      </c>
      <c r="G85" s="7">
        <v>125.837999271012</v>
      </c>
      <c r="H85" s="7">
        <v>125.837999271012</v>
      </c>
      <c r="I85" s="9"/>
      <c r="J85" s="9">
        <f t="shared" si="2"/>
        <v>5.0287114153528822E-3</v>
      </c>
      <c r="K85" s="9">
        <f t="shared" si="3"/>
        <v>-1.589899068665801E-5</v>
      </c>
      <c r="L85" s="9"/>
    </row>
    <row r="86" spans="1:12" x14ac:dyDescent="0.25">
      <c r="A86" s="6">
        <v>40026</v>
      </c>
      <c r="B86" s="7">
        <v>130.69999999999999</v>
      </c>
      <c r="C86" s="7">
        <v>128.07</v>
      </c>
      <c r="D86" s="7">
        <v>126.029696707368</v>
      </c>
      <c r="E86" s="7">
        <v>126.029696707368</v>
      </c>
      <c r="F86" s="7">
        <v>126.029696707368</v>
      </c>
      <c r="G86" s="7">
        <v>128.07473115824899</v>
      </c>
      <c r="H86" s="7">
        <v>128.07473115824899</v>
      </c>
      <c r="I86" s="9"/>
      <c r="J86" s="9">
        <f t="shared" si="2"/>
        <v>-1.5931157122136219E-2</v>
      </c>
      <c r="K86" s="9">
        <f t="shared" si="3"/>
        <v>3.6941971179871302E-5</v>
      </c>
      <c r="L86" s="9"/>
    </row>
    <row r="87" spans="1:12" x14ac:dyDescent="0.25">
      <c r="A87" s="6">
        <v>40057</v>
      </c>
      <c r="B87" s="7">
        <v>129.81</v>
      </c>
      <c r="C87" s="7">
        <v>128.88999999999999</v>
      </c>
      <c r="D87" s="7">
        <v>128.84672771541801</v>
      </c>
      <c r="E87" s="7">
        <v>128.84672771541801</v>
      </c>
      <c r="F87" s="7">
        <v>128.84672771541801</v>
      </c>
      <c r="G87" s="7">
        <v>128.89091267841499</v>
      </c>
      <c r="H87" s="7">
        <v>128.89091267841499</v>
      </c>
      <c r="I87" s="9"/>
      <c r="J87" s="9">
        <f t="shared" si="2"/>
        <v>-3.3573034821920977E-4</v>
      </c>
      <c r="K87" s="9">
        <f t="shared" si="3"/>
        <v>7.0810645900198921E-6</v>
      </c>
      <c r="L87" s="9"/>
    </row>
    <row r="88" spans="1:12" x14ac:dyDescent="0.25">
      <c r="A88" s="6">
        <v>40087</v>
      </c>
      <c r="B88" s="7">
        <v>132.47999999999999</v>
      </c>
      <c r="C88" s="7">
        <v>129.97</v>
      </c>
      <c r="D88" s="7">
        <v>130.055002643991</v>
      </c>
      <c r="E88" s="7">
        <v>130.055002643991</v>
      </c>
      <c r="F88" s="7">
        <v>130.055002643991</v>
      </c>
      <c r="G88" s="7">
        <v>129.97047558265601</v>
      </c>
      <c r="H88" s="7">
        <v>129.97047558265601</v>
      </c>
      <c r="I88" s="9"/>
      <c r="J88" s="9">
        <f t="shared" si="2"/>
        <v>6.5401741933523994E-4</v>
      </c>
      <c r="K88" s="9">
        <f t="shared" si="3"/>
        <v>3.6591725476320391E-6</v>
      </c>
      <c r="L88" s="9"/>
    </row>
    <row r="89" spans="1:12" x14ac:dyDescent="0.25">
      <c r="A89" s="6">
        <v>40118</v>
      </c>
      <c r="B89" s="7">
        <v>129.62</v>
      </c>
      <c r="C89" s="7">
        <v>130.07</v>
      </c>
      <c r="D89" s="7">
        <v>129.96400297292101</v>
      </c>
      <c r="E89" s="7">
        <v>129.96400297292101</v>
      </c>
      <c r="F89" s="7">
        <v>129.96400297292101</v>
      </c>
      <c r="G89" s="7">
        <v>130.07154980872801</v>
      </c>
      <c r="H89" s="7">
        <v>130.07154980872801</v>
      </c>
      <c r="I89" s="9"/>
      <c r="J89" s="9">
        <f t="shared" si="2"/>
        <v>-8.1492294210028238E-4</v>
      </c>
      <c r="K89" s="9">
        <f t="shared" si="3"/>
        <v>1.1915189728650688E-5</v>
      </c>
      <c r="L89" s="9"/>
    </row>
    <row r="90" spans="1:12" x14ac:dyDescent="0.25">
      <c r="A90" s="6">
        <v>40148</v>
      </c>
      <c r="B90" s="7">
        <v>129.22999999999999</v>
      </c>
      <c r="C90" s="7">
        <v>132.08000000000001</v>
      </c>
      <c r="D90" s="7">
        <v>132.78818771749499</v>
      </c>
      <c r="E90" s="7">
        <v>132.78818771749499</v>
      </c>
      <c r="F90" s="7">
        <v>132.78818771749499</v>
      </c>
      <c r="G90" s="7">
        <v>132.08193362559601</v>
      </c>
      <c r="H90" s="7">
        <v>132.08193362559601</v>
      </c>
      <c r="I90" s="9"/>
      <c r="J90" s="9">
        <f t="shared" si="2"/>
        <v>5.3618088847287027E-3</v>
      </c>
      <c r="K90" s="9">
        <f t="shared" si="3"/>
        <v>1.463980614779814E-5</v>
      </c>
      <c r="L90" s="9"/>
    </row>
    <row r="91" spans="1:12" x14ac:dyDescent="0.25">
      <c r="A91" s="6">
        <v>40179</v>
      </c>
      <c r="B91" s="7">
        <v>125.81</v>
      </c>
      <c r="C91" s="7">
        <v>133.88</v>
      </c>
      <c r="D91" s="7">
        <v>133.038478160361</v>
      </c>
      <c r="E91" s="7">
        <v>133.038478160361</v>
      </c>
      <c r="F91" s="7">
        <v>133.038478160361</v>
      </c>
      <c r="G91" s="7">
        <v>133.87675127408599</v>
      </c>
      <c r="H91" s="7">
        <v>133.87675127408599</v>
      </c>
      <c r="I91" s="9"/>
      <c r="J91" s="9">
        <f t="shared" si="2"/>
        <v>-6.2856426623767447E-3</v>
      </c>
      <c r="K91" s="9">
        <f t="shared" si="3"/>
        <v>-2.4265953943891638E-5</v>
      </c>
      <c r="L91" s="9"/>
    </row>
    <row r="92" spans="1:12" x14ac:dyDescent="0.25">
      <c r="A92" s="6">
        <v>40210</v>
      </c>
      <c r="B92" s="7">
        <v>127.61</v>
      </c>
      <c r="C92" s="7">
        <v>135.35</v>
      </c>
      <c r="D92" s="7">
        <v>134.034535095812</v>
      </c>
      <c r="E92" s="7">
        <v>134.034535095812</v>
      </c>
      <c r="F92" s="7">
        <v>134.034535095812</v>
      </c>
      <c r="G92" s="7">
        <v>135.35157732884099</v>
      </c>
      <c r="H92" s="7">
        <v>135.35157732884099</v>
      </c>
      <c r="I92" s="9"/>
      <c r="J92" s="9">
        <f t="shared" si="2"/>
        <v>-9.7189871014997653E-3</v>
      </c>
      <c r="K92" s="9">
        <f t="shared" si="3"/>
        <v>1.1653704033998125E-5</v>
      </c>
      <c r="L92" s="9"/>
    </row>
    <row r="93" spans="1:12" x14ac:dyDescent="0.25">
      <c r="A93" s="6">
        <v>40238</v>
      </c>
      <c r="B93" s="7">
        <v>143.44</v>
      </c>
      <c r="C93" s="7">
        <v>136.52000000000001</v>
      </c>
      <c r="D93" s="7">
        <v>139.128178233493</v>
      </c>
      <c r="E93" s="7">
        <v>139.128178233493</v>
      </c>
      <c r="F93" s="7">
        <v>139.128178233493</v>
      </c>
      <c r="G93" s="7">
        <v>136.51807989592999</v>
      </c>
      <c r="H93" s="7">
        <v>136.51807989592999</v>
      </c>
      <c r="I93" s="9"/>
      <c r="J93" s="9">
        <f t="shared" si="2"/>
        <v>1.9104733617733682E-2</v>
      </c>
      <c r="K93" s="9">
        <f t="shared" si="3"/>
        <v>-1.4064635731170227E-5</v>
      </c>
      <c r="L93" s="9"/>
    </row>
    <row r="94" spans="1:12" x14ac:dyDescent="0.25">
      <c r="A94" s="6">
        <v>40269</v>
      </c>
      <c r="B94" s="7">
        <v>136.87</v>
      </c>
      <c r="C94" s="7">
        <v>137.13</v>
      </c>
      <c r="D94" s="7">
        <v>137.37003011271099</v>
      </c>
      <c r="E94" s="7">
        <v>137.37003011271099</v>
      </c>
      <c r="F94" s="7">
        <v>137.37003011271099</v>
      </c>
      <c r="G94" s="7">
        <v>137.134582713935</v>
      </c>
      <c r="H94" s="7">
        <v>137.134582713935</v>
      </c>
      <c r="I94" s="9"/>
      <c r="J94" s="9">
        <f t="shared" si="2"/>
        <v>1.7503836703200992E-3</v>
      </c>
      <c r="K94" s="9">
        <f t="shared" si="3"/>
        <v>3.3418755451153359E-5</v>
      </c>
      <c r="L94" s="9"/>
    </row>
    <row r="95" spans="1:12" x14ac:dyDescent="0.25">
      <c r="A95" s="6">
        <v>40299</v>
      </c>
      <c r="B95" s="7">
        <v>136.52000000000001</v>
      </c>
      <c r="C95" s="7">
        <v>136.21</v>
      </c>
      <c r="D95" s="7">
        <v>135.72522866429799</v>
      </c>
      <c r="E95" s="7">
        <v>135.72522866429799</v>
      </c>
      <c r="F95" s="7">
        <v>135.72522866429799</v>
      </c>
      <c r="G95" s="7">
        <v>136.20665525160999</v>
      </c>
      <c r="H95" s="7">
        <v>136.20665525160999</v>
      </c>
      <c r="I95" s="9"/>
      <c r="J95" s="9">
        <f t="shared" si="2"/>
        <v>-3.5589996013657421E-3</v>
      </c>
      <c r="K95" s="9">
        <f t="shared" si="3"/>
        <v>-2.4555821085292528E-5</v>
      </c>
      <c r="L95" s="9"/>
    </row>
    <row r="96" spans="1:12" x14ac:dyDescent="0.25">
      <c r="A96" s="6">
        <v>40330</v>
      </c>
      <c r="B96" s="7">
        <v>136.09</v>
      </c>
      <c r="C96" s="7">
        <v>135.88999999999999</v>
      </c>
      <c r="D96" s="7">
        <v>136.195077018261</v>
      </c>
      <c r="E96" s="7">
        <v>136.195077018261</v>
      </c>
      <c r="F96" s="7">
        <v>136.195077018261</v>
      </c>
      <c r="G96" s="7">
        <v>135.88901392759601</v>
      </c>
      <c r="H96" s="7">
        <v>135.88901392759601</v>
      </c>
      <c r="I96" s="9"/>
      <c r="J96" s="9">
        <f t="shared" si="2"/>
        <v>2.2450292020090856E-3</v>
      </c>
      <c r="K96" s="9">
        <f t="shared" si="3"/>
        <v>-7.2564015304310558E-6</v>
      </c>
      <c r="L96" s="9"/>
    </row>
    <row r="97" spans="1:12" x14ac:dyDescent="0.25">
      <c r="A97" s="6">
        <v>40360</v>
      </c>
      <c r="B97" s="7">
        <v>141.63999999999999</v>
      </c>
      <c r="C97" s="7">
        <v>136.72</v>
      </c>
      <c r="D97" s="7">
        <v>136.849839054114</v>
      </c>
      <c r="E97" s="7">
        <v>136.849839054114</v>
      </c>
      <c r="F97" s="7">
        <v>136.849839054114</v>
      </c>
      <c r="G97" s="7">
        <v>136.71518023462099</v>
      </c>
      <c r="H97" s="7">
        <v>136.71518023462099</v>
      </c>
      <c r="I97" s="9"/>
      <c r="J97" s="9">
        <f t="shared" si="2"/>
        <v>9.4967125595379898E-4</v>
      </c>
      <c r="K97" s="9">
        <f t="shared" si="3"/>
        <v>-3.5252818746389636E-5</v>
      </c>
      <c r="L97" s="9"/>
    </row>
    <row r="98" spans="1:12" x14ac:dyDescent="0.25">
      <c r="A98" s="6">
        <v>40391</v>
      </c>
      <c r="B98" s="7">
        <v>141.55000000000001</v>
      </c>
      <c r="C98" s="7">
        <v>137.71</v>
      </c>
      <c r="D98" s="7">
        <v>136.79382373191299</v>
      </c>
      <c r="E98" s="7">
        <v>136.79382373191299</v>
      </c>
      <c r="F98" s="7">
        <v>136.79382373191299</v>
      </c>
      <c r="G98" s="7">
        <v>137.70502463562701</v>
      </c>
      <c r="H98" s="7">
        <v>137.70502463562701</v>
      </c>
      <c r="I98" s="9"/>
      <c r="J98" s="9">
        <f t="shared" si="2"/>
        <v>-6.652939278825154E-3</v>
      </c>
      <c r="K98" s="9">
        <f t="shared" si="3"/>
        <v>-3.6129288889630296E-5</v>
      </c>
      <c r="L98" s="9"/>
    </row>
    <row r="99" spans="1:12" x14ac:dyDescent="0.25">
      <c r="A99" s="6">
        <v>40422</v>
      </c>
      <c r="B99" s="7">
        <v>139.46</v>
      </c>
      <c r="C99" s="7">
        <v>138.85</v>
      </c>
      <c r="D99" s="7">
        <v>138.52771106442901</v>
      </c>
      <c r="E99" s="7">
        <v>138.52771106442901</v>
      </c>
      <c r="F99" s="7">
        <v>138.52771106442901</v>
      </c>
      <c r="G99" s="7">
        <v>138.84664101423201</v>
      </c>
      <c r="H99" s="7">
        <v>138.84664101423201</v>
      </c>
      <c r="I99" s="9"/>
      <c r="J99" s="9">
        <f t="shared" si="2"/>
        <v>-2.3211302525817379E-3</v>
      </c>
      <c r="K99" s="9">
        <f t="shared" si="3"/>
        <v>-2.4191471141410403E-5</v>
      </c>
      <c r="L99" s="9"/>
    </row>
    <row r="100" spans="1:12" x14ac:dyDescent="0.25">
      <c r="A100" s="6">
        <v>40452</v>
      </c>
      <c r="B100" s="7">
        <v>139.33000000000001</v>
      </c>
      <c r="C100" s="7">
        <v>138.68</v>
      </c>
      <c r="D100" s="7">
        <v>136.914580633631</v>
      </c>
      <c r="E100" s="7">
        <v>136.914580633631</v>
      </c>
      <c r="F100" s="7">
        <v>136.914580633631</v>
      </c>
      <c r="G100" s="7">
        <v>138.67763767626701</v>
      </c>
      <c r="H100" s="7">
        <v>138.67763767626701</v>
      </c>
      <c r="I100" s="9"/>
      <c r="J100" s="9">
        <f t="shared" si="2"/>
        <v>-1.2730165606929633E-2</v>
      </c>
      <c r="K100" s="9">
        <f t="shared" si="3"/>
        <v>-1.7034350540789944E-5</v>
      </c>
      <c r="L100" s="9"/>
    </row>
    <row r="101" spans="1:12" x14ac:dyDescent="0.25">
      <c r="A101" s="6">
        <v>40483</v>
      </c>
      <c r="B101" s="7">
        <v>139.68</v>
      </c>
      <c r="C101" s="7">
        <v>140.13999999999999</v>
      </c>
      <c r="D101" s="7">
        <v>139.99092353657099</v>
      </c>
      <c r="E101" s="7">
        <v>139.99092353657099</v>
      </c>
      <c r="F101" s="7">
        <v>139.99092353657099</v>
      </c>
      <c r="G101" s="7">
        <v>140.13939295647501</v>
      </c>
      <c r="H101" s="7">
        <v>140.13939295647501</v>
      </c>
      <c r="I101" s="9"/>
      <c r="J101" s="9">
        <f t="shared" si="2"/>
        <v>-1.0637681135221566E-3</v>
      </c>
      <c r="K101" s="9">
        <f t="shared" si="3"/>
        <v>-4.3316934849046973E-6</v>
      </c>
      <c r="L101" s="9"/>
    </row>
    <row r="102" spans="1:12" x14ac:dyDescent="0.25">
      <c r="A102" s="6">
        <v>40513</v>
      </c>
      <c r="B102" s="7">
        <v>136.69</v>
      </c>
      <c r="C102" s="7">
        <v>138.66999999999999</v>
      </c>
      <c r="D102" s="7">
        <v>140.06240943899201</v>
      </c>
      <c r="E102" s="7">
        <v>140.06240943899201</v>
      </c>
      <c r="F102" s="7">
        <v>140.06240943899201</v>
      </c>
      <c r="G102" s="7">
        <v>138.667758009311</v>
      </c>
      <c r="H102" s="7">
        <v>138.667758009311</v>
      </c>
      <c r="I102" s="9"/>
      <c r="J102" s="9">
        <f t="shared" si="2"/>
        <v>1.0041172849152735E-2</v>
      </c>
      <c r="K102" s="9">
        <f t="shared" si="3"/>
        <v>-1.6167813434719847E-5</v>
      </c>
      <c r="L102" s="9"/>
    </row>
    <row r="103" spans="1:12" x14ac:dyDescent="0.25">
      <c r="A103" s="6">
        <v>40544</v>
      </c>
      <c r="B103" s="7">
        <v>132.66</v>
      </c>
      <c r="C103" s="7">
        <v>140.26</v>
      </c>
      <c r="D103" s="7">
        <v>139.87027980796401</v>
      </c>
      <c r="E103" s="7">
        <v>139.87027980796401</v>
      </c>
      <c r="F103" s="7">
        <v>139.87027980796401</v>
      </c>
      <c r="G103" s="7">
        <v>140.25574276618701</v>
      </c>
      <c r="H103" s="7">
        <v>140.25574276618701</v>
      </c>
      <c r="I103" s="9"/>
      <c r="J103" s="9">
        <f t="shared" si="2"/>
        <v>-2.7785554829315995E-3</v>
      </c>
      <c r="K103" s="9">
        <f t="shared" si="3"/>
        <v>-3.0352444125081313E-5</v>
      </c>
      <c r="L103" s="9"/>
    </row>
    <row r="104" spans="1:12" x14ac:dyDescent="0.25">
      <c r="A104" s="6">
        <v>40575</v>
      </c>
      <c r="B104" s="7">
        <v>136.18</v>
      </c>
      <c r="C104" s="7">
        <v>140.93</v>
      </c>
      <c r="D104" s="7">
        <v>142.34331020685201</v>
      </c>
      <c r="E104" s="7">
        <v>142.34331020685201</v>
      </c>
      <c r="F104" s="7">
        <v>142.34331020685201</v>
      </c>
      <c r="G104" s="7">
        <v>140.92945182145201</v>
      </c>
      <c r="H104" s="7">
        <v>140.92945182145201</v>
      </c>
      <c r="I104" s="9"/>
      <c r="J104" s="9">
        <f t="shared" si="2"/>
        <v>1.0028455310097328E-2</v>
      </c>
      <c r="K104" s="9">
        <f t="shared" si="3"/>
        <v>-3.8897221883438249E-6</v>
      </c>
      <c r="L104" s="9"/>
    </row>
    <row r="105" spans="1:12" x14ac:dyDescent="0.25">
      <c r="A105" s="6">
        <v>40603</v>
      </c>
      <c r="B105" s="7">
        <v>144.93</v>
      </c>
      <c r="C105" s="7">
        <v>141.06</v>
      </c>
      <c r="D105" s="7">
        <v>140.72039624014101</v>
      </c>
      <c r="E105" s="7">
        <v>140.72039624014101</v>
      </c>
      <c r="F105" s="7">
        <v>140.72039624014101</v>
      </c>
      <c r="G105" s="7">
        <v>141.059227673289</v>
      </c>
      <c r="H105" s="7">
        <v>141.059227673289</v>
      </c>
      <c r="I105" s="9"/>
      <c r="J105" s="9">
        <f t="shared" si="2"/>
        <v>-2.4075128304196225E-3</v>
      </c>
      <c r="K105" s="9">
        <f t="shared" si="3"/>
        <v>-5.475164546964173E-6</v>
      </c>
      <c r="L105" s="9"/>
    </row>
    <row r="106" spans="1:12" x14ac:dyDescent="0.25">
      <c r="A106" s="6">
        <v>40634</v>
      </c>
      <c r="B106" s="7">
        <v>139.88999999999999</v>
      </c>
      <c r="C106" s="7">
        <v>140.97</v>
      </c>
      <c r="D106" s="7">
        <v>140.38514189459801</v>
      </c>
      <c r="E106" s="7">
        <v>140.38514189459801</v>
      </c>
      <c r="F106" s="7">
        <v>140.38514189459801</v>
      </c>
      <c r="G106" s="7">
        <v>140.97493550101501</v>
      </c>
      <c r="H106" s="7">
        <v>140.97493550101501</v>
      </c>
      <c r="I106" s="9"/>
      <c r="J106" s="9">
        <f t="shared" si="2"/>
        <v>-4.1488125516208063E-3</v>
      </c>
      <c r="K106" s="9">
        <f t="shared" si="3"/>
        <v>3.5011002447404849E-5</v>
      </c>
      <c r="L106" s="9"/>
    </row>
    <row r="107" spans="1:12" x14ac:dyDescent="0.25">
      <c r="A107" s="6">
        <v>40664</v>
      </c>
      <c r="B107" s="7">
        <v>143.22999999999999</v>
      </c>
      <c r="C107" s="7">
        <v>141.18</v>
      </c>
      <c r="D107" s="7">
        <v>142.29109501824399</v>
      </c>
      <c r="E107" s="7">
        <v>142.29109501824399</v>
      </c>
      <c r="F107" s="7">
        <v>142.29109501824399</v>
      </c>
      <c r="G107" s="7">
        <v>141.18030540991799</v>
      </c>
      <c r="H107" s="7">
        <v>141.18030540991799</v>
      </c>
      <c r="I107" s="9"/>
      <c r="J107" s="9">
        <f t="shared" si="2"/>
        <v>7.8700596277374579E-3</v>
      </c>
      <c r="K107" s="9">
        <f t="shared" si="3"/>
        <v>2.1632661706405543E-6</v>
      </c>
      <c r="L107" s="9"/>
    </row>
    <row r="108" spans="1:12" x14ac:dyDescent="0.25">
      <c r="A108" s="6">
        <v>40695</v>
      </c>
      <c r="B108" s="7">
        <v>141.75</v>
      </c>
      <c r="C108" s="7">
        <v>141.85</v>
      </c>
      <c r="D108" s="7">
        <v>142.19735564322301</v>
      </c>
      <c r="E108" s="7">
        <v>142.19735564322301</v>
      </c>
      <c r="F108" s="7">
        <v>142.19735564322301</v>
      </c>
      <c r="G108" s="7">
        <v>141.84581063992999</v>
      </c>
      <c r="H108" s="7">
        <v>141.84581063992999</v>
      </c>
      <c r="I108" s="9"/>
      <c r="J108" s="9">
        <f t="shared" si="2"/>
        <v>2.4487532127106526E-3</v>
      </c>
      <c r="K108" s="9">
        <f t="shared" si="3"/>
        <v>-2.9533733309827781E-5</v>
      </c>
      <c r="L108" s="9"/>
    </row>
    <row r="109" spans="1:12" x14ac:dyDescent="0.25">
      <c r="A109" s="6">
        <v>40725</v>
      </c>
      <c r="B109" s="7">
        <v>145.19</v>
      </c>
      <c r="C109" s="7">
        <v>142.1</v>
      </c>
      <c r="D109" s="7">
        <v>140.703380818596</v>
      </c>
      <c r="E109" s="7">
        <v>140.703380818596</v>
      </c>
      <c r="F109" s="7">
        <v>140.703380818596</v>
      </c>
      <c r="G109" s="7">
        <v>142.098136844294</v>
      </c>
      <c r="H109" s="7">
        <v>142.098136844294</v>
      </c>
      <c r="I109" s="9"/>
      <c r="J109" s="9">
        <f t="shared" si="2"/>
        <v>-9.8284249219140474E-3</v>
      </c>
      <c r="K109" s="9">
        <f t="shared" si="3"/>
        <v>-1.3111581322999832E-5</v>
      </c>
      <c r="L109" s="9"/>
    </row>
    <row r="110" spans="1:12" x14ac:dyDescent="0.25">
      <c r="A110" s="6">
        <v>40756</v>
      </c>
      <c r="B110" s="7">
        <v>147.51</v>
      </c>
      <c r="C110" s="7">
        <v>141.94</v>
      </c>
      <c r="D110" s="7">
        <v>142.847668556896</v>
      </c>
      <c r="E110" s="7">
        <v>142.847668556896</v>
      </c>
      <c r="F110" s="7">
        <v>142.847668556896</v>
      </c>
      <c r="G110" s="7">
        <v>141.93707278164399</v>
      </c>
      <c r="H110" s="7">
        <v>141.93707278164399</v>
      </c>
      <c r="I110" s="9"/>
      <c r="J110" s="9">
        <f t="shared" si="2"/>
        <v>6.3947340911369999E-3</v>
      </c>
      <c r="K110" s="9">
        <f t="shared" si="3"/>
        <v>-2.0622927687785619E-5</v>
      </c>
      <c r="L110" s="9"/>
    </row>
    <row r="111" spans="1:12" x14ac:dyDescent="0.25">
      <c r="A111" s="6">
        <v>40787</v>
      </c>
      <c r="B111" s="7">
        <v>142.30000000000001</v>
      </c>
      <c r="C111" s="7">
        <v>141.58000000000001</v>
      </c>
      <c r="D111" s="7">
        <v>141.46836139314701</v>
      </c>
      <c r="E111" s="7">
        <v>141.46836139314701</v>
      </c>
      <c r="F111" s="7">
        <v>141.46836139314701</v>
      </c>
      <c r="G111" s="7">
        <v>141.58484518630999</v>
      </c>
      <c r="H111" s="7">
        <v>141.58484518630999</v>
      </c>
      <c r="I111" s="9"/>
      <c r="J111" s="9">
        <f t="shared" si="2"/>
        <v>-7.8851961331405374E-4</v>
      </c>
      <c r="K111" s="9">
        <f t="shared" si="3"/>
        <v>3.4222251094728762E-5</v>
      </c>
      <c r="L111" s="9"/>
    </row>
    <row r="112" spans="1:12" x14ac:dyDescent="0.25">
      <c r="A112" s="6">
        <v>40817</v>
      </c>
      <c r="B112" s="7">
        <v>142.02000000000001</v>
      </c>
      <c r="C112" s="7">
        <v>141.61000000000001</v>
      </c>
      <c r="D112" s="7">
        <v>139.566500696041</v>
      </c>
      <c r="E112" s="7">
        <v>139.566500696041</v>
      </c>
      <c r="F112" s="7">
        <v>139.566500696041</v>
      </c>
      <c r="G112" s="7">
        <v>141.61480174461701</v>
      </c>
      <c r="H112" s="7">
        <v>141.61480174461701</v>
      </c>
      <c r="I112" s="9"/>
      <c r="J112" s="9">
        <f t="shared" si="2"/>
        <v>-1.4430473158385748E-2</v>
      </c>
      <c r="K112" s="9">
        <f t="shared" si="3"/>
        <v>3.3908231177104398E-5</v>
      </c>
      <c r="L112" s="9"/>
    </row>
    <row r="113" spans="1:12" x14ac:dyDescent="0.25">
      <c r="A113" s="6">
        <v>40848</v>
      </c>
      <c r="B113" s="7">
        <v>141.87</v>
      </c>
      <c r="C113" s="7">
        <v>142.31</v>
      </c>
      <c r="D113" s="7">
        <v>142.13812926859299</v>
      </c>
      <c r="E113" s="7">
        <v>142.13812926859299</v>
      </c>
      <c r="F113" s="7">
        <v>142.13812926859299</v>
      </c>
      <c r="G113" s="7">
        <v>142.3090976817</v>
      </c>
      <c r="H113" s="7">
        <v>142.3090976817</v>
      </c>
      <c r="I113" s="9"/>
      <c r="J113" s="9">
        <f t="shared" si="2"/>
        <v>-1.2077206900921178E-3</v>
      </c>
      <c r="K113" s="9">
        <f t="shared" si="3"/>
        <v>-6.340512262004161E-6</v>
      </c>
      <c r="L113" s="9"/>
    </row>
    <row r="114" spans="1:12" x14ac:dyDescent="0.25">
      <c r="A114" s="6">
        <v>40878</v>
      </c>
      <c r="B114" s="7">
        <v>139.22999999999999</v>
      </c>
      <c r="C114" s="7">
        <v>140.91999999999999</v>
      </c>
      <c r="D114" s="7">
        <v>142.26205880224899</v>
      </c>
      <c r="E114" s="7">
        <v>142.26205880224899</v>
      </c>
      <c r="F114" s="7">
        <v>142.26205880224899</v>
      </c>
      <c r="G114" s="7">
        <v>140.91686002636999</v>
      </c>
      <c r="H114" s="7">
        <v>140.91686002636999</v>
      </c>
      <c r="I114" s="9"/>
      <c r="J114" s="9">
        <f t="shared" si="2"/>
        <v>9.5235509668534224E-3</v>
      </c>
      <c r="K114" s="9">
        <f t="shared" si="3"/>
        <v>-2.2281958770964394E-5</v>
      </c>
      <c r="L114" s="9"/>
    </row>
    <row r="115" spans="1:12" x14ac:dyDescent="0.25">
      <c r="A115" s="6">
        <v>40909</v>
      </c>
      <c r="B115" s="7">
        <v>133.34</v>
      </c>
      <c r="C115" s="7">
        <v>139.04</v>
      </c>
      <c r="D115" s="7">
        <v>140.22677930031401</v>
      </c>
      <c r="E115" s="7">
        <v>140.22677930031401</v>
      </c>
      <c r="F115" s="7">
        <v>140.22677930031401</v>
      </c>
      <c r="G115" s="7">
        <v>139.040585400792</v>
      </c>
      <c r="H115" s="7">
        <v>139.040585400792</v>
      </c>
      <c r="I115" s="9"/>
      <c r="J115" s="9">
        <f t="shared" si="2"/>
        <v>8.5355243118097057E-3</v>
      </c>
      <c r="K115" s="9">
        <f t="shared" si="3"/>
        <v>4.210304890728267E-6</v>
      </c>
      <c r="L115" s="9"/>
    </row>
    <row r="116" spans="1:12" x14ac:dyDescent="0.25">
      <c r="A116" s="6">
        <v>40940</v>
      </c>
      <c r="B116" s="7">
        <v>135.35</v>
      </c>
      <c r="C116" s="7">
        <v>140.55000000000001</v>
      </c>
      <c r="D116" s="7">
        <v>141.354026026459</v>
      </c>
      <c r="E116" s="7">
        <v>141.354026026459</v>
      </c>
      <c r="F116" s="7">
        <v>141.354026026459</v>
      </c>
      <c r="G116" s="7">
        <v>140.546048729902</v>
      </c>
      <c r="H116" s="7">
        <v>140.546048729902</v>
      </c>
      <c r="I116" s="9"/>
      <c r="J116" s="9">
        <f t="shared" si="2"/>
        <v>5.7205693807114155E-3</v>
      </c>
      <c r="K116" s="9">
        <f t="shared" si="3"/>
        <v>-2.811291425131035E-5</v>
      </c>
      <c r="L116" s="9"/>
    </row>
    <row r="117" spans="1:12" x14ac:dyDescent="0.25">
      <c r="A117" s="6">
        <v>40969</v>
      </c>
      <c r="B117" s="7">
        <v>146.35</v>
      </c>
      <c r="C117" s="7">
        <v>140.13999999999999</v>
      </c>
      <c r="D117" s="7">
        <v>142.15483777070099</v>
      </c>
      <c r="E117" s="7">
        <v>142.15483777070099</v>
      </c>
      <c r="F117" s="7">
        <v>142.15483777070099</v>
      </c>
      <c r="G117" s="7">
        <v>140.143418086803</v>
      </c>
      <c r="H117" s="7">
        <v>140.143418086803</v>
      </c>
      <c r="I117" s="9"/>
      <c r="J117" s="9">
        <f t="shared" si="2"/>
        <v>1.4377321041108893E-2</v>
      </c>
      <c r="K117" s="9">
        <f t="shared" si="3"/>
        <v>2.4390515220629183E-5</v>
      </c>
      <c r="L117" s="9"/>
    </row>
    <row r="118" spans="1:12" x14ac:dyDescent="0.25">
      <c r="A118" s="6">
        <v>41000</v>
      </c>
      <c r="B118" s="7">
        <v>139.85</v>
      </c>
      <c r="C118" s="7">
        <v>140.76</v>
      </c>
      <c r="D118" s="7">
        <v>140.32311335392799</v>
      </c>
      <c r="E118" s="7">
        <v>140.32311335392799</v>
      </c>
      <c r="F118" s="7">
        <v>140.32311335392799</v>
      </c>
      <c r="G118" s="7">
        <v>140.76171093423699</v>
      </c>
      <c r="H118" s="7">
        <v>140.76171093423699</v>
      </c>
      <c r="I118" s="9"/>
      <c r="J118" s="9">
        <f t="shared" si="2"/>
        <v>-3.1037698641090961E-3</v>
      </c>
      <c r="K118" s="9">
        <f t="shared" si="3"/>
        <v>1.2154974687428322E-5</v>
      </c>
      <c r="L118" s="9"/>
    </row>
    <row r="119" spans="1:12" x14ac:dyDescent="0.25">
      <c r="A119" s="6">
        <v>41030</v>
      </c>
      <c r="B119" s="7">
        <v>144.56</v>
      </c>
      <c r="C119" s="7">
        <v>142.5</v>
      </c>
      <c r="D119" s="7">
        <v>143.58517021307699</v>
      </c>
      <c r="E119" s="7">
        <v>143.58517021307699</v>
      </c>
      <c r="F119" s="7">
        <v>143.58517021307699</v>
      </c>
      <c r="G119" s="7">
        <v>142.49769372993401</v>
      </c>
      <c r="H119" s="7">
        <v>142.49769372993401</v>
      </c>
      <c r="I119" s="9"/>
      <c r="J119" s="9">
        <f t="shared" si="2"/>
        <v>7.6152295654525748E-3</v>
      </c>
      <c r="K119" s="9">
        <f t="shared" si="3"/>
        <v>-1.6184351340209346E-5</v>
      </c>
      <c r="L119" s="9"/>
    </row>
    <row r="120" spans="1:12" x14ac:dyDescent="0.25">
      <c r="A120" s="6">
        <v>41061</v>
      </c>
      <c r="B120" s="7">
        <v>142.28</v>
      </c>
      <c r="C120" s="7">
        <v>143.55000000000001</v>
      </c>
      <c r="D120" s="7">
        <v>143.10340289339101</v>
      </c>
      <c r="E120" s="7">
        <v>143.10340289339101</v>
      </c>
      <c r="F120" s="7">
        <v>143.10340289339101</v>
      </c>
      <c r="G120" s="7">
        <v>143.54640769199801</v>
      </c>
      <c r="H120" s="7">
        <v>143.54640769199801</v>
      </c>
      <c r="I120" s="9"/>
      <c r="J120" s="9">
        <f t="shared" si="2"/>
        <v>-3.1110909551306243E-3</v>
      </c>
      <c r="K120" s="9">
        <f t="shared" si="3"/>
        <v>-2.5024785802796323E-5</v>
      </c>
      <c r="L120" s="9"/>
    </row>
    <row r="121" spans="1:12" x14ac:dyDescent="0.25">
      <c r="A121" s="6">
        <v>41091</v>
      </c>
      <c r="B121" s="7">
        <v>147.46</v>
      </c>
      <c r="C121" s="7">
        <v>143.82</v>
      </c>
      <c r="D121" s="7">
        <v>143.277838595231</v>
      </c>
      <c r="E121" s="7">
        <v>143.277838595231</v>
      </c>
      <c r="F121" s="7">
        <v>143.277838595231</v>
      </c>
      <c r="G121" s="7">
        <v>143.819825574584</v>
      </c>
      <c r="H121" s="7">
        <v>143.819825574584</v>
      </c>
      <c r="I121" s="9"/>
      <c r="J121" s="9">
        <f t="shared" si="2"/>
        <v>-3.7697219077248434E-3</v>
      </c>
      <c r="K121" s="9">
        <f t="shared" si="3"/>
        <v>-1.2128036155356625E-6</v>
      </c>
      <c r="L121" s="9"/>
    </row>
    <row r="122" spans="1:12" x14ac:dyDescent="0.25">
      <c r="A122" s="6">
        <v>41122</v>
      </c>
      <c r="B122" s="7">
        <v>149.91</v>
      </c>
      <c r="C122" s="7">
        <v>144.26</v>
      </c>
      <c r="D122" s="7">
        <v>145.514147724715</v>
      </c>
      <c r="E122" s="7">
        <v>145.514147724715</v>
      </c>
      <c r="F122" s="7">
        <v>145.514147724715</v>
      </c>
      <c r="G122" s="7">
        <v>144.25502696247699</v>
      </c>
      <c r="H122" s="7">
        <v>144.25502696247699</v>
      </c>
      <c r="I122" s="9"/>
      <c r="J122" s="9">
        <f t="shared" si="2"/>
        <v>8.6936623091293797E-3</v>
      </c>
      <c r="K122" s="9">
        <f t="shared" si="3"/>
        <v>-3.4472740350732778E-5</v>
      </c>
      <c r="L122" s="9"/>
    </row>
    <row r="123" spans="1:12" x14ac:dyDescent="0.25">
      <c r="A123" s="6">
        <v>41153</v>
      </c>
      <c r="B123" s="7">
        <v>141.6</v>
      </c>
      <c r="C123" s="7">
        <v>143.66</v>
      </c>
      <c r="D123" s="7">
        <v>141.00632851875099</v>
      </c>
      <c r="E123" s="7">
        <v>141.00632851875099</v>
      </c>
      <c r="F123" s="7">
        <v>141.00632851875099</v>
      </c>
      <c r="G123" s="7">
        <v>143.65616158928501</v>
      </c>
      <c r="H123" s="7">
        <v>143.65616158928501</v>
      </c>
      <c r="I123" s="9"/>
      <c r="J123" s="9">
        <f t="shared" si="2"/>
        <v>-1.8471888356181299E-2</v>
      </c>
      <c r="K123" s="9">
        <f t="shared" si="3"/>
        <v>-2.6718715822049433E-5</v>
      </c>
      <c r="L123" s="9"/>
    </row>
    <row r="124" spans="1:12" x14ac:dyDescent="0.25">
      <c r="A124" s="6">
        <v>41183</v>
      </c>
      <c r="B124" s="7">
        <v>147.71</v>
      </c>
      <c r="C124" s="7">
        <v>144.84</v>
      </c>
      <c r="D124" s="7">
        <v>145.06541506898199</v>
      </c>
      <c r="E124" s="7">
        <v>145.06541506898199</v>
      </c>
      <c r="F124" s="7">
        <v>145.06541506898199</v>
      </c>
      <c r="G124" s="7">
        <v>144.83581961280001</v>
      </c>
      <c r="H124" s="7">
        <v>144.83581961280001</v>
      </c>
      <c r="I124" s="9"/>
      <c r="J124" s="9">
        <f t="shared" si="2"/>
        <v>1.5563039835817527E-3</v>
      </c>
      <c r="K124" s="9">
        <f t="shared" si="3"/>
        <v>-2.8862104391014221E-5</v>
      </c>
      <c r="L124" s="9"/>
    </row>
    <row r="125" spans="1:12" x14ac:dyDescent="0.25">
      <c r="A125" s="6">
        <v>41214</v>
      </c>
      <c r="B125" s="7">
        <v>144.15</v>
      </c>
      <c r="C125" s="7">
        <v>144.63999999999999</v>
      </c>
      <c r="D125" s="7">
        <v>144.47844428959101</v>
      </c>
      <c r="E125" s="7">
        <v>144.47844428959101</v>
      </c>
      <c r="F125" s="7">
        <v>144.47844428959101</v>
      </c>
      <c r="G125" s="7">
        <v>144.63544527076499</v>
      </c>
      <c r="H125" s="7">
        <v>144.63544527076499</v>
      </c>
      <c r="I125" s="9"/>
      <c r="J125" s="9">
        <f t="shared" si="2"/>
        <v>-1.1169504314779699E-3</v>
      </c>
      <c r="K125" s="9">
        <f t="shared" si="3"/>
        <v>-3.149010809588848E-5</v>
      </c>
      <c r="L125" s="9"/>
    </row>
    <row r="126" spans="1:12" x14ac:dyDescent="0.25">
      <c r="A126" s="6">
        <v>41244</v>
      </c>
      <c r="B126" s="7">
        <v>139.52000000000001</v>
      </c>
      <c r="C126" s="7">
        <v>144.15</v>
      </c>
      <c r="D126" s="7">
        <v>142.020198339731</v>
      </c>
      <c r="E126" s="7">
        <v>142.020198339731</v>
      </c>
      <c r="F126" s="7">
        <v>142.020198339731</v>
      </c>
      <c r="G126" s="7">
        <v>144.15025693547801</v>
      </c>
      <c r="H126" s="7">
        <v>144.15025693547801</v>
      </c>
      <c r="I126" s="9"/>
      <c r="J126" s="9">
        <f t="shared" si="2"/>
        <v>-1.4774898787852986E-2</v>
      </c>
      <c r="K126" s="9">
        <f t="shared" si="3"/>
        <v>1.7824174680658444E-6</v>
      </c>
      <c r="L126" s="9"/>
    </row>
    <row r="127" spans="1:12" x14ac:dyDescent="0.25">
      <c r="A127" s="6">
        <v>41275</v>
      </c>
      <c r="B127" s="7">
        <v>139.32</v>
      </c>
      <c r="C127" s="7">
        <v>144.97999999999999</v>
      </c>
      <c r="D127" s="7">
        <v>145.933817899372</v>
      </c>
      <c r="E127" s="7">
        <v>145.933817899372</v>
      </c>
      <c r="F127" s="7">
        <v>145.933817899372</v>
      </c>
      <c r="G127" s="7">
        <v>144.983857517828</v>
      </c>
      <c r="H127" s="7">
        <v>144.983857517828</v>
      </c>
      <c r="I127" s="9"/>
      <c r="J127" s="9">
        <f t="shared" si="2"/>
        <v>6.5789619214513539E-3</v>
      </c>
      <c r="K127" s="9">
        <f t="shared" si="3"/>
        <v>2.660724119185609E-5</v>
      </c>
      <c r="L127" s="9"/>
    </row>
    <row r="128" spans="1:12" x14ac:dyDescent="0.25">
      <c r="A128" s="6">
        <v>41306</v>
      </c>
      <c r="B128" s="7">
        <v>136.13999999999999</v>
      </c>
      <c r="C128" s="7">
        <v>143.82</v>
      </c>
      <c r="D128" s="7">
        <v>141.995766928866</v>
      </c>
      <c r="E128" s="7">
        <v>141.995766928866</v>
      </c>
      <c r="F128" s="7">
        <v>141.995766928866</v>
      </c>
      <c r="G128" s="7">
        <v>143.82463884662599</v>
      </c>
      <c r="H128" s="7">
        <v>143.82463884662599</v>
      </c>
      <c r="I128" s="9"/>
      <c r="J128" s="9">
        <f t="shared" si="2"/>
        <v>-1.2684140391697851E-2</v>
      </c>
      <c r="K128" s="9">
        <f t="shared" si="3"/>
        <v>3.2254530843989215E-5</v>
      </c>
      <c r="L128" s="9"/>
    </row>
    <row r="129" spans="1:12" x14ac:dyDescent="0.25">
      <c r="A129" s="6">
        <v>41334</v>
      </c>
      <c r="B129" s="7">
        <v>148.01</v>
      </c>
      <c r="C129" s="7">
        <v>145.04</v>
      </c>
      <c r="D129" s="7">
        <v>143.682105702402</v>
      </c>
      <c r="E129" s="7">
        <v>143.682105702402</v>
      </c>
      <c r="F129" s="7">
        <v>143.682105702402</v>
      </c>
      <c r="G129" s="7">
        <v>145.04233166180899</v>
      </c>
      <c r="H129" s="7">
        <v>145.04233166180899</v>
      </c>
      <c r="I129" s="9"/>
      <c r="J129" s="9">
        <f t="shared" si="2"/>
        <v>-9.3622055818946004E-3</v>
      </c>
      <c r="K129" s="9">
        <f t="shared" si="3"/>
        <v>1.6075991512654042E-5</v>
      </c>
      <c r="L129" s="9"/>
    </row>
    <row r="130" spans="1:12" x14ac:dyDescent="0.25">
      <c r="A130" s="6">
        <v>41365</v>
      </c>
      <c r="B130" s="7">
        <v>149.79</v>
      </c>
      <c r="C130" s="7">
        <v>146.28</v>
      </c>
      <c r="D130" s="7">
        <v>150.10421912078399</v>
      </c>
      <c r="E130" s="7">
        <v>150.10421912078399</v>
      </c>
      <c r="F130" s="7">
        <v>150.10421912078399</v>
      </c>
      <c r="G130" s="7">
        <v>146.27543966841799</v>
      </c>
      <c r="H130" s="7">
        <v>146.27543966841799</v>
      </c>
      <c r="I130" s="9"/>
      <c r="J130" s="9">
        <f t="shared" si="2"/>
        <v>2.6143144112551253E-2</v>
      </c>
      <c r="K130" s="9">
        <f t="shared" si="3"/>
        <v>-3.1175359461399488E-5</v>
      </c>
      <c r="L130" s="9"/>
    </row>
    <row r="131" spans="1:12" x14ac:dyDescent="0.25">
      <c r="A131" s="6">
        <v>41395</v>
      </c>
      <c r="B131" s="7">
        <v>147.03</v>
      </c>
      <c r="C131" s="7">
        <v>146.79</v>
      </c>
      <c r="D131" s="7">
        <v>146.36001319389399</v>
      </c>
      <c r="E131" s="7">
        <v>146.36001319389399</v>
      </c>
      <c r="F131" s="7">
        <v>146.36001319389399</v>
      </c>
      <c r="G131" s="7">
        <v>146.789485564524</v>
      </c>
      <c r="H131" s="7">
        <v>146.789485564524</v>
      </c>
      <c r="I131" s="9"/>
      <c r="J131" s="9">
        <f t="shared" si="2"/>
        <v>-2.9292649779003588E-3</v>
      </c>
      <c r="K131" s="9">
        <f t="shared" si="3"/>
        <v>-3.5045675862432901E-6</v>
      </c>
      <c r="L131" s="9"/>
    </row>
    <row r="132" spans="1:12" x14ac:dyDescent="0.25">
      <c r="A132" s="6">
        <v>41426</v>
      </c>
      <c r="B132" s="7">
        <v>144.87</v>
      </c>
      <c r="C132" s="7">
        <v>146.35</v>
      </c>
      <c r="D132" s="7">
        <v>145.882563489874</v>
      </c>
      <c r="E132" s="7">
        <v>145.882563489874</v>
      </c>
      <c r="F132" s="7">
        <v>145.882563489874</v>
      </c>
      <c r="G132" s="7">
        <v>146.34731800040399</v>
      </c>
      <c r="H132" s="7">
        <v>146.34731800040399</v>
      </c>
      <c r="I132" s="9"/>
      <c r="J132" s="9">
        <f t="shared" si="2"/>
        <v>-3.1939631713425731E-3</v>
      </c>
      <c r="K132" s="9">
        <f t="shared" si="3"/>
        <v>-1.832592822692547E-5</v>
      </c>
      <c r="L132" s="9"/>
    </row>
    <row r="133" spans="1:12" x14ac:dyDescent="0.25">
      <c r="A133" s="6">
        <v>41456</v>
      </c>
      <c r="B133" s="7">
        <v>152.13</v>
      </c>
      <c r="C133" s="7">
        <v>146.93</v>
      </c>
      <c r="D133" s="7">
        <v>148.218440127695</v>
      </c>
      <c r="E133" s="7">
        <v>148.218440127695</v>
      </c>
      <c r="F133" s="7">
        <v>148.218440127695</v>
      </c>
      <c r="G133" s="7">
        <v>146.931717937092</v>
      </c>
      <c r="H133" s="7">
        <v>146.931717937092</v>
      </c>
      <c r="I133" s="9"/>
      <c r="J133" s="9">
        <f t="shared" si="2"/>
        <v>8.7690745776560775E-3</v>
      </c>
      <c r="K133" s="9">
        <f t="shared" si="3"/>
        <v>1.1692214605618645E-5</v>
      </c>
      <c r="L133" s="9"/>
    </row>
    <row r="134" spans="1:12" x14ac:dyDescent="0.25">
      <c r="A134" s="6">
        <v>41487</v>
      </c>
      <c r="B134" s="7">
        <v>151.81</v>
      </c>
      <c r="C134" s="7">
        <v>147.18</v>
      </c>
      <c r="D134" s="7">
        <v>147.77572211524</v>
      </c>
      <c r="E134" s="7">
        <v>147.77572211524</v>
      </c>
      <c r="F134" s="7">
        <v>147.77572211524</v>
      </c>
      <c r="G134" s="7">
        <v>147.17782843728699</v>
      </c>
      <c r="H134" s="7">
        <v>147.17782843728699</v>
      </c>
      <c r="I134" s="9"/>
      <c r="J134" s="9">
        <f t="shared" si="2"/>
        <v>4.0475751816821948E-3</v>
      </c>
      <c r="K134" s="9">
        <f t="shared" si="3"/>
        <v>-1.4754468766198237E-5</v>
      </c>
      <c r="L134" s="9"/>
    </row>
    <row r="135" spans="1:12" x14ac:dyDescent="0.25">
      <c r="A135" s="6">
        <v>41518</v>
      </c>
      <c r="B135" s="7">
        <v>147.27000000000001</v>
      </c>
      <c r="C135" s="7">
        <v>147.83000000000001</v>
      </c>
      <c r="D135" s="7">
        <v>146.80628011403201</v>
      </c>
      <c r="E135" s="7">
        <v>146.80628011403201</v>
      </c>
      <c r="F135" s="7">
        <v>146.80628011403201</v>
      </c>
      <c r="G135" s="7">
        <v>147.82922763796901</v>
      </c>
      <c r="H135" s="7">
        <v>147.82922763796901</v>
      </c>
      <c r="I135" s="9"/>
      <c r="J135" s="9">
        <f t="shared" ref="J135:J198" si="4">E135/$C135-1</f>
        <v>-6.924980626178745E-3</v>
      </c>
      <c r="K135" s="9">
        <f t="shared" ref="K135:K198" si="5">G135/$C135-1</f>
        <v>-5.2246636744746056E-6</v>
      </c>
      <c r="L135" s="9"/>
    </row>
    <row r="136" spans="1:12" x14ac:dyDescent="0.25">
      <c r="A136" s="6">
        <v>41548</v>
      </c>
      <c r="B136" s="7">
        <v>151.9</v>
      </c>
      <c r="C136" s="7">
        <v>147.99</v>
      </c>
      <c r="D136" s="7">
        <v>149.10551184622699</v>
      </c>
      <c r="E136" s="7">
        <v>149.10551184622699</v>
      </c>
      <c r="F136" s="7">
        <v>149.10551184622699</v>
      </c>
      <c r="G136" s="7">
        <v>147.99328165150399</v>
      </c>
      <c r="H136" s="7">
        <v>147.99328165150399</v>
      </c>
      <c r="I136" s="9"/>
      <c r="J136" s="9">
        <f t="shared" si="4"/>
        <v>7.5377515117709404E-3</v>
      </c>
      <c r="K136" s="9">
        <f t="shared" si="5"/>
        <v>2.2174819271469914E-5</v>
      </c>
      <c r="L136" s="9"/>
    </row>
    <row r="137" spans="1:12" x14ac:dyDescent="0.25">
      <c r="A137" s="6">
        <v>41579</v>
      </c>
      <c r="B137" s="7">
        <v>147.79</v>
      </c>
      <c r="C137" s="7">
        <v>148.36000000000001</v>
      </c>
      <c r="D137" s="7">
        <v>148.32223116080701</v>
      </c>
      <c r="E137" s="7">
        <v>148.32223116080701</v>
      </c>
      <c r="F137" s="7">
        <v>148.32223116080701</v>
      </c>
      <c r="G137" s="7">
        <v>148.36260311084499</v>
      </c>
      <c r="H137" s="7">
        <v>148.36260311084499</v>
      </c>
      <c r="I137" s="9"/>
      <c r="J137" s="9">
        <f t="shared" si="4"/>
        <v>-2.54575621414177E-4</v>
      </c>
      <c r="K137" s="9">
        <f t="shared" si="5"/>
        <v>1.7545907555760465E-5</v>
      </c>
      <c r="L137" s="9"/>
    </row>
    <row r="138" spans="1:12" x14ac:dyDescent="0.25">
      <c r="A138" s="6">
        <v>41609</v>
      </c>
      <c r="B138" s="7">
        <v>145.77000000000001</v>
      </c>
      <c r="C138" s="7">
        <v>148.76</v>
      </c>
      <c r="D138" s="7">
        <v>147.77292307279001</v>
      </c>
      <c r="E138" s="7">
        <v>147.77292307279001</v>
      </c>
      <c r="F138" s="7">
        <v>147.77292307279001</v>
      </c>
      <c r="G138" s="7">
        <v>148.76163121575399</v>
      </c>
      <c r="H138" s="7">
        <v>148.76163121575399</v>
      </c>
      <c r="I138" s="9"/>
      <c r="J138" s="9">
        <f t="shared" si="4"/>
        <v>-6.6353652003897645E-3</v>
      </c>
      <c r="K138" s="9">
        <f t="shared" si="5"/>
        <v>1.0965419158459611E-5</v>
      </c>
      <c r="L138" s="9"/>
    </row>
    <row r="139" spans="1:12" x14ac:dyDescent="0.25">
      <c r="A139" s="6">
        <v>41640</v>
      </c>
      <c r="B139" s="7">
        <v>142.72</v>
      </c>
      <c r="C139" s="7">
        <v>148.31</v>
      </c>
      <c r="D139" s="7">
        <v>149.065498001365</v>
      </c>
      <c r="E139" s="7">
        <v>149.065498001365</v>
      </c>
      <c r="F139" s="7">
        <v>149.065498001365</v>
      </c>
      <c r="G139" s="7">
        <v>148.31302677233401</v>
      </c>
      <c r="H139" s="7">
        <v>148.31302677233401</v>
      </c>
      <c r="I139" s="9"/>
      <c r="J139" s="9">
        <f t="shared" si="4"/>
        <v>5.0940462636706041E-3</v>
      </c>
      <c r="K139" s="9">
        <f t="shared" si="5"/>
        <v>2.040841705897023E-5</v>
      </c>
      <c r="L139" s="9"/>
    </row>
    <row r="140" spans="1:12" x14ac:dyDescent="0.25">
      <c r="A140" s="6">
        <v>41671</v>
      </c>
      <c r="B140" s="7">
        <v>143.53</v>
      </c>
      <c r="C140" s="7">
        <v>148</v>
      </c>
      <c r="D140" s="7">
        <v>149.37228439259499</v>
      </c>
      <c r="E140" s="7">
        <v>149.37228439259499</v>
      </c>
      <c r="F140" s="7">
        <v>149.37228439259499</v>
      </c>
      <c r="G140" s="7">
        <v>147.99763882641599</v>
      </c>
      <c r="H140" s="7">
        <v>147.99763882641599</v>
      </c>
      <c r="I140" s="9"/>
      <c r="J140" s="9">
        <f t="shared" si="4"/>
        <v>9.272191841858124E-3</v>
      </c>
      <c r="K140" s="9">
        <f t="shared" si="5"/>
        <v>-1.5953875567631393E-5</v>
      </c>
      <c r="L140" s="9"/>
    </row>
    <row r="141" spans="1:12" x14ac:dyDescent="0.25">
      <c r="A141" s="6">
        <v>41699</v>
      </c>
      <c r="B141" s="7">
        <v>149.03</v>
      </c>
      <c r="C141" s="7">
        <v>147.78</v>
      </c>
      <c r="D141" s="7">
        <v>144.347778819242</v>
      </c>
      <c r="E141" s="7">
        <v>144.347778819242</v>
      </c>
      <c r="F141" s="7">
        <v>144.347778819242</v>
      </c>
      <c r="G141" s="7">
        <v>147.77501073643899</v>
      </c>
      <c r="H141" s="7">
        <v>147.77501073643899</v>
      </c>
      <c r="I141" s="9"/>
      <c r="J141" s="9">
        <f t="shared" si="4"/>
        <v>-2.3225207611029974E-2</v>
      </c>
      <c r="K141" s="9">
        <f t="shared" si="5"/>
        <v>-3.3761426180944909E-5</v>
      </c>
      <c r="L141" s="9"/>
    </row>
    <row r="142" spans="1:12" x14ac:dyDescent="0.25">
      <c r="A142" s="6">
        <v>41730</v>
      </c>
      <c r="B142" s="7">
        <v>147.69</v>
      </c>
      <c r="C142" s="7">
        <v>147.07</v>
      </c>
      <c r="D142" s="7">
        <v>147.83115403308199</v>
      </c>
      <c r="E142" s="7">
        <v>147.83115403308199</v>
      </c>
      <c r="F142" s="7">
        <v>147.83115403308199</v>
      </c>
      <c r="G142" s="7">
        <v>147.06949976117301</v>
      </c>
      <c r="H142" s="7">
        <v>147.06949976117301</v>
      </c>
      <c r="I142" s="9"/>
      <c r="J142" s="9">
        <f t="shared" si="4"/>
        <v>5.1754540904467294E-3</v>
      </c>
      <c r="K142" s="9">
        <f t="shared" si="5"/>
        <v>-3.4013655196840631E-6</v>
      </c>
      <c r="L142" s="9"/>
    </row>
    <row r="143" spans="1:12" x14ac:dyDescent="0.25">
      <c r="A143" s="6">
        <v>41760</v>
      </c>
      <c r="B143" s="7">
        <v>147.13999999999999</v>
      </c>
      <c r="C143" s="7">
        <v>146.37</v>
      </c>
      <c r="D143" s="7">
        <v>146.84344701753599</v>
      </c>
      <c r="E143" s="7">
        <v>146.84344701753599</v>
      </c>
      <c r="F143" s="7">
        <v>146.84344701753599</v>
      </c>
      <c r="G143" s="7">
        <v>146.368697360482</v>
      </c>
      <c r="H143" s="7">
        <v>146.368697360482</v>
      </c>
      <c r="I143" s="9"/>
      <c r="J143" s="9">
        <f t="shared" si="4"/>
        <v>3.2345905413404541E-3</v>
      </c>
      <c r="K143" s="9">
        <f t="shared" si="5"/>
        <v>-8.8996346109260216E-6</v>
      </c>
      <c r="L143" s="9"/>
    </row>
    <row r="144" spans="1:12" x14ac:dyDescent="0.25">
      <c r="A144" s="6">
        <v>41791</v>
      </c>
      <c r="B144" s="7">
        <v>140.88</v>
      </c>
      <c r="C144" s="7">
        <v>143.43</v>
      </c>
      <c r="D144" s="7">
        <v>141.900380249714</v>
      </c>
      <c r="E144" s="7">
        <v>141.900380249714</v>
      </c>
      <c r="F144" s="7">
        <v>141.900380249714</v>
      </c>
      <c r="G144" s="7">
        <v>143.42722166786999</v>
      </c>
      <c r="H144" s="7">
        <v>143.42722166786999</v>
      </c>
      <c r="I144" s="9"/>
      <c r="J144" s="9">
        <f t="shared" si="4"/>
        <v>-1.0664573313016845E-2</v>
      </c>
      <c r="K144" s="9">
        <f t="shared" si="5"/>
        <v>-1.9370648609240426E-5</v>
      </c>
      <c r="L144" s="9"/>
    </row>
    <row r="145" spans="1:12" x14ac:dyDescent="0.25">
      <c r="A145" s="6">
        <v>41821</v>
      </c>
      <c r="B145" s="7">
        <v>149.85</v>
      </c>
      <c r="C145" s="7">
        <v>144.66999999999999</v>
      </c>
      <c r="D145" s="7">
        <v>146.12912907096899</v>
      </c>
      <c r="E145" s="7">
        <v>146.12912907096899</v>
      </c>
      <c r="F145" s="7">
        <v>146.12912907096899</v>
      </c>
      <c r="G145" s="7">
        <v>144.67450265190601</v>
      </c>
      <c r="H145" s="7">
        <v>144.67450265190601</v>
      </c>
      <c r="I145" s="9"/>
      <c r="J145" s="9">
        <f t="shared" si="4"/>
        <v>1.0085913257544821E-2</v>
      </c>
      <c r="K145" s="9">
        <f t="shared" si="5"/>
        <v>3.1123604797178572E-5</v>
      </c>
      <c r="L145" s="9"/>
    </row>
    <row r="146" spans="1:12" x14ac:dyDescent="0.25">
      <c r="A146" s="6">
        <v>41852</v>
      </c>
      <c r="B146" s="7">
        <v>148.27000000000001</v>
      </c>
      <c r="C146" s="7">
        <v>145.66</v>
      </c>
      <c r="D146" s="7">
        <v>144.565499594019</v>
      </c>
      <c r="E146" s="7">
        <v>144.565499594019</v>
      </c>
      <c r="F146" s="7">
        <v>144.565499594019</v>
      </c>
      <c r="G146" s="7">
        <v>145.65986981523301</v>
      </c>
      <c r="H146" s="7">
        <v>145.65986981523301</v>
      </c>
      <c r="I146" s="9"/>
      <c r="J146" s="9">
        <f t="shared" si="4"/>
        <v>-7.5140766578400964E-3</v>
      </c>
      <c r="K146" s="9">
        <f t="shared" si="5"/>
        <v>-8.9375784007028614E-7</v>
      </c>
      <c r="L146" s="9"/>
    </row>
    <row r="147" spans="1:12" x14ac:dyDescent="0.25">
      <c r="A147" s="6">
        <v>41883</v>
      </c>
      <c r="B147" s="7">
        <v>148.12</v>
      </c>
      <c r="C147" s="7">
        <v>146.22999999999999</v>
      </c>
      <c r="D147" s="7">
        <v>147.86220261057099</v>
      </c>
      <c r="E147" s="7">
        <v>147.86220261057099</v>
      </c>
      <c r="F147" s="7">
        <v>147.86220261057099</v>
      </c>
      <c r="G147" s="7">
        <v>146.22754777373299</v>
      </c>
      <c r="H147" s="7">
        <v>146.22754777373299</v>
      </c>
      <c r="I147" s="9"/>
      <c r="J147" s="9">
        <f t="shared" si="4"/>
        <v>1.1161886142180055E-2</v>
      </c>
      <c r="K147" s="9">
        <f t="shared" si="5"/>
        <v>-1.6769652376402711E-5</v>
      </c>
      <c r="L147" s="9"/>
    </row>
    <row r="148" spans="1:12" x14ac:dyDescent="0.25">
      <c r="A148" s="6">
        <v>41913</v>
      </c>
      <c r="B148" s="7">
        <v>149.69999999999999</v>
      </c>
      <c r="C148" s="7">
        <v>145.41</v>
      </c>
      <c r="D148" s="7">
        <v>146.97972544094</v>
      </c>
      <c r="E148" s="7">
        <v>146.97972544094</v>
      </c>
      <c r="F148" s="7">
        <v>146.97972544094</v>
      </c>
      <c r="G148" s="7">
        <v>145.40800368684299</v>
      </c>
      <c r="H148" s="7">
        <v>145.40800368684299</v>
      </c>
      <c r="I148" s="9"/>
      <c r="J148" s="9">
        <f t="shared" si="4"/>
        <v>1.0795168426793289E-2</v>
      </c>
      <c r="K148" s="9">
        <f t="shared" si="5"/>
        <v>-1.3728857417016904E-5</v>
      </c>
      <c r="L148" s="9"/>
    </row>
    <row r="149" spans="1:12" x14ac:dyDescent="0.25">
      <c r="A149" s="6">
        <v>41944</v>
      </c>
      <c r="B149" s="7">
        <v>144.91999999999999</v>
      </c>
      <c r="C149" s="7">
        <v>145.62</v>
      </c>
      <c r="D149" s="7">
        <v>145.70476262686799</v>
      </c>
      <c r="E149" s="7">
        <v>145.70476262686799</v>
      </c>
      <c r="F149" s="7">
        <v>145.70476262686799</v>
      </c>
      <c r="G149" s="7">
        <v>145.61876363385301</v>
      </c>
      <c r="H149" s="7">
        <v>145.61876363385301</v>
      </c>
      <c r="I149" s="9"/>
      <c r="J149" s="9">
        <f t="shared" si="4"/>
        <v>5.8208094264511345E-4</v>
      </c>
      <c r="K149" s="9">
        <f t="shared" si="5"/>
        <v>-8.4903594766982948E-6</v>
      </c>
      <c r="L149" s="9"/>
    </row>
    <row r="150" spans="1:12" x14ac:dyDescent="0.25">
      <c r="A150" s="6">
        <v>41974</v>
      </c>
      <c r="B150" s="7">
        <v>145.47999999999999</v>
      </c>
      <c r="C150" s="7">
        <v>146.28</v>
      </c>
      <c r="D150" s="7">
        <v>146.907237866956</v>
      </c>
      <c r="E150" s="7">
        <v>146.907237866956</v>
      </c>
      <c r="F150" s="7">
        <v>146.907237866956</v>
      </c>
      <c r="G150" s="7">
        <v>146.281804002695</v>
      </c>
      <c r="H150" s="7">
        <v>146.281804002695</v>
      </c>
      <c r="I150" s="9"/>
      <c r="J150" s="9">
        <f t="shared" si="4"/>
        <v>4.2879263532675793E-3</v>
      </c>
      <c r="K150" s="9">
        <f t="shared" si="5"/>
        <v>1.2332531412306835E-5</v>
      </c>
      <c r="L150" s="9"/>
    </row>
    <row r="151" spans="1:12" x14ac:dyDescent="0.25">
      <c r="A151" s="6">
        <v>42005</v>
      </c>
      <c r="B151" s="7">
        <v>138.82</v>
      </c>
      <c r="C151" s="7">
        <v>145.11000000000001</v>
      </c>
      <c r="D151" s="7">
        <v>144.94435716603101</v>
      </c>
      <c r="E151" s="7">
        <v>144.94435716603101</v>
      </c>
      <c r="F151" s="7">
        <v>144.94435716603101</v>
      </c>
      <c r="G151" s="7">
        <v>145.10762064564599</v>
      </c>
      <c r="H151" s="7">
        <v>145.10762064564599</v>
      </c>
      <c r="I151" s="9"/>
      <c r="J151" s="9">
        <f t="shared" si="4"/>
        <v>-1.1414984078905732E-3</v>
      </c>
      <c r="K151" s="9">
        <f t="shared" si="5"/>
        <v>-1.6396901343918024E-5</v>
      </c>
      <c r="L151" s="9"/>
    </row>
    <row r="152" spans="1:12" x14ac:dyDescent="0.25">
      <c r="A152" s="6">
        <v>42036</v>
      </c>
      <c r="B152" s="7">
        <v>136.63</v>
      </c>
      <c r="C152" s="7">
        <v>144.05000000000001</v>
      </c>
      <c r="D152" s="7">
        <v>142.43134705224</v>
      </c>
      <c r="E152" s="7">
        <v>142.43134705224</v>
      </c>
      <c r="F152" s="7">
        <v>142.43134705224</v>
      </c>
      <c r="G152" s="7">
        <v>144.05264647417499</v>
      </c>
      <c r="H152" s="7">
        <v>144.05264647417499</v>
      </c>
      <c r="I152" s="9"/>
      <c r="J152" s="9">
        <f t="shared" si="4"/>
        <v>-1.123674382339479E-2</v>
      </c>
      <c r="K152" s="9">
        <f t="shared" si="5"/>
        <v>1.8371913744985591E-5</v>
      </c>
      <c r="L152" s="9"/>
    </row>
    <row r="153" spans="1:12" x14ac:dyDescent="0.25">
      <c r="A153" s="6">
        <v>42064</v>
      </c>
      <c r="B153" s="7">
        <v>149.58000000000001</v>
      </c>
      <c r="C153" s="7">
        <v>143.72999999999999</v>
      </c>
      <c r="D153" s="7">
        <v>144.57631057235099</v>
      </c>
      <c r="E153" s="7">
        <v>144.57631057235099</v>
      </c>
      <c r="F153" s="7">
        <v>144.57631057235099</v>
      </c>
      <c r="G153" s="7">
        <v>143.73006148406299</v>
      </c>
      <c r="H153" s="7">
        <v>143.73006148406299</v>
      </c>
      <c r="I153" s="9"/>
      <c r="J153" s="9">
        <f t="shared" si="4"/>
        <v>5.8881971220412499E-3</v>
      </c>
      <c r="K153" s="9">
        <f t="shared" si="5"/>
        <v>4.2777473741040239E-7</v>
      </c>
      <c r="L153" s="9"/>
    </row>
    <row r="154" spans="1:12" x14ac:dyDescent="0.25">
      <c r="A154" s="6">
        <v>42095</v>
      </c>
      <c r="B154" s="7">
        <v>142.52000000000001</v>
      </c>
      <c r="C154" s="7">
        <v>142.02000000000001</v>
      </c>
      <c r="D154" s="7">
        <v>142.35701431684501</v>
      </c>
      <c r="E154" s="7">
        <v>142.35701431684501</v>
      </c>
      <c r="F154" s="7">
        <v>142.35701431684501</v>
      </c>
      <c r="G154" s="7">
        <v>142.02385214703699</v>
      </c>
      <c r="H154" s="7">
        <v>142.02385214703699</v>
      </c>
      <c r="I154" s="9"/>
      <c r="J154" s="9">
        <f t="shared" si="4"/>
        <v>2.3730060332700642E-3</v>
      </c>
      <c r="K154" s="9">
        <f t="shared" si="5"/>
        <v>2.7123975756770946E-5</v>
      </c>
      <c r="L154" s="9"/>
    </row>
    <row r="155" spans="1:12" x14ac:dyDescent="0.25">
      <c r="A155" s="6">
        <v>42125</v>
      </c>
      <c r="B155" s="7">
        <v>139.91</v>
      </c>
      <c r="C155" s="7">
        <v>141.07</v>
      </c>
      <c r="D155" s="7">
        <v>140.07664032866401</v>
      </c>
      <c r="E155" s="7">
        <v>140.07664032866401</v>
      </c>
      <c r="F155" s="7">
        <v>140.07664032866401</v>
      </c>
      <c r="G155" s="7">
        <v>141.07225888687799</v>
      </c>
      <c r="H155" s="7">
        <v>141.07225888687799</v>
      </c>
      <c r="I155" s="9"/>
      <c r="J155" s="9">
        <f t="shared" si="4"/>
        <v>-7.0416082181610218E-3</v>
      </c>
      <c r="K155" s="9">
        <f t="shared" si="5"/>
        <v>1.6012524831632291E-5</v>
      </c>
      <c r="L155" s="9"/>
    </row>
    <row r="156" spans="1:12" x14ac:dyDescent="0.25">
      <c r="A156" s="6">
        <v>42156</v>
      </c>
      <c r="B156" s="7">
        <v>138.63</v>
      </c>
      <c r="C156" s="7">
        <v>139.55000000000001</v>
      </c>
      <c r="D156" s="7">
        <v>139.558498119766</v>
      </c>
      <c r="E156" s="7">
        <v>139.558498119766</v>
      </c>
      <c r="F156" s="7">
        <v>139.558498119766</v>
      </c>
      <c r="G156" s="7">
        <v>139.547565572699</v>
      </c>
      <c r="H156" s="7">
        <v>139.547565572699</v>
      </c>
      <c r="I156" s="9"/>
      <c r="J156" s="9">
        <f t="shared" si="4"/>
        <v>6.0896594525239323E-5</v>
      </c>
      <c r="K156" s="9">
        <f t="shared" si="5"/>
        <v>-1.7444839133018419E-5</v>
      </c>
      <c r="L156" s="9"/>
    </row>
    <row r="157" spans="1:12" x14ac:dyDescent="0.25">
      <c r="A157" s="6">
        <v>42186</v>
      </c>
      <c r="B157" s="7">
        <v>143.26</v>
      </c>
      <c r="C157" s="7">
        <v>138.41999999999999</v>
      </c>
      <c r="D157" s="7">
        <v>139.81498981191001</v>
      </c>
      <c r="E157" s="7">
        <v>139.81498981191001</v>
      </c>
      <c r="F157" s="7">
        <v>139.81498981191001</v>
      </c>
      <c r="G157" s="7">
        <v>138.42215379248199</v>
      </c>
      <c r="H157" s="7">
        <v>138.42215379248199</v>
      </c>
      <c r="I157" s="9"/>
      <c r="J157" s="9">
        <f t="shared" si="4"/>
        <v>1.0077949804291553E-2</v>
      </c>
      <c r="K157" s="9">
        <f t="shared" si="5"/>
        <v>1.5559835876421957E-5</v>
      </c>
      <c r="L157" s="9"/>
    </row>
    <row r="158" spans="1:12" x14ac:dyDescent="0.25">
      <c r="A158" s="6">
        <v>42217</v>
      </c>
      <c r="B158" s="7">
        <v>140.93</v>
      </c>
      <c r="C158" s="7">
        <v>138.83000000000001</v>
      </c>
      <c r="D158" s="7">
        <v>137.34942113649799</v>
      </c>
      <c r="E158" s="7">
        <v>137.34942113649799</v>
      </c>
      <c r="F158" s="7">
        <v>137.34942113649799</v>
      </c>
      <c r="G158" s="7">
        <v>138.82836785589799</v>
      </c>
      <c r="H158" s="7">
        <v>138.82836785589799</v>
      </c>
      <c r="I158" s="9"/>
      <c r="J158" s="9">
        <f t="shared" si="4"/>
        <v>-1.0664689645624281E-2</v>
      </c>
      <c r="K158" s="9">
        <f t="shared" si="5"/>
        <v>-1.1756422257591659E-5</v>
      </c>
      <c r="L158" s="9"/>
    </row>
    <row r="159" spans="1:12" x14ac:dyDescent="0.25">
      <c r="A159" s="6">
        <v>42248</v>
      </c>
      <c r="B159" s="7">
        <v>138.16</v>
      </c>
      <c r="C159" s="7">
        <v>137.71</v>
      </c>
      <c r="D159" s="7">
        <v>138.100940492663</v>
      </c>
      <c r="E159" s="7">
        <v>138.100940492663</v>
      </c>
      <c r="F159" s="7">
        <v>138.100940492663</v>
      </c>
      <c r="G159" s="7">
        <v>137.70875376825501</v>
      </c>
      <c r="H159" s="7">
        <v>137.70875376825501</v>
      </c>
      <c r="I159" s="9"/>
      <c r="J159" s="9">
        <f t="shared" si="4"/>
        <v>2.8388678575483883E-3</v>
      </c>
      <c r="K159" s="9">
        <f t="shared" si="5"/>
        <v>-9.0496822671148891E-6</v>
      </c>
      <c r="L159" s="9"/>
    </row>
    <row r="160" spans="1:12" x14ac:dyDescent="0.25">
      <c r="A160" s="6">
        <v>42278</v>
      </c>
      <c r="B160" s="7">
        <v>140.30000000000001</v>
      </c>
      <c r="C160" s="7">
        <v>138.78</v>
      </c>
      <c r="D160" s="7">
        <v>137.875156776392</v>
      </c>
      <c r="E160" s="7">
        <v>137.875156776392</v>
      </c>
      <c r="F160" s="7">
        <v>137.875156776392</v>
      </c>
      <c r="G160" s="7">
        <v>138.78342126485899</v>
      </c>
      <c r="H160" s="7">
        <v>138.78342126485899</v>
      </c>
      <c r="I160" s="9"/>
      <c r="J160" s="9">
        <f t="shared" si="4"/>
        <v>-6.5199828765527545E-3</v>
      </c>
      <c r="K160" s="9">
        <f t="shared" si="5"/>
        <v>2.4652434493344089E-5</v>
      </c>
      <c r="L160" s="9"/>
    </row>
    <row r="161" spans="1:12" x14ac:dyDescent="0.25">
      <c r="A161" s="6">
        <v>42309</v>
      </c>
      <c r="B161" s="7">
        <v>136.04</v>
      </c>
      <c r="C161" s="7">
        <v>136.81</v>
      </c>
      <c r="D161" s="7">
        <v>136.93459914318001</v>
      </c>
      <c r="E161" s="7">
        <v>136.93459914318001</v>
      </c>
      <c r="F161" s="7">
        <v>136.93459914318001</v>
      </c>
      <c r="G161" s="7">
        <v>136.80904596292299</v>
      </c>
      <c r="H161" s="7">
        <v>136.80904596292299</v>
      </c>
      <c r="I161" s="9"/>
      <c r="J161" s="9">
        <f t="shared" si="4"/>
        <v>9.1074587515538319E-4</v>
      </c>
      <c r="K161" s="9">
        <f t="shared" si="5"/>
        <v>-6.9734454865022499E-6</v>
      </c>
      <c r="L161" s="9"/>
    </row>
    <row r="162" spans="1:12" x14ac:dyDescent="0.25">
      <c r="A162" s="6">
        <v>42339</v>
      </c>
      <c r="B162" s="7">
        <v>136.33000000000001</v>
      </c>
      <c r="C162" s="7">
        <v>136.47999999999999</v>
      </c>
      <c r="D162" s="7">
        <v>137.30276687779801</v>
      </c>
      <c r="E162" s="7">
        <v>137.30276687779801</v>
      </c>
      <c r="F162" s="7">
        <v>137.30276687779801</v>
      </c>
      <c r="G162" s="7">
        <v>136.47808354551199</v>
      </c>
      <c r="H162" s="7">
        <v>136.47808354551199</v>
      </c>
      <c r="I162" s="9"/>
      <c r="J162" s="9">
        <f t="shared" si="4"/>
        <v>6.028479468039416E-3</v>
      </c>
      <c r="K162" s="9">
        <f t="shared" si="5"/>
        <v>-1.4042017057458445E-5</v>
      </c>
      <c r="L162" s="9"/>
    </row>
    <row r="163" spans="1:12" x14ac:dyDescent="0.25">
      <c r="A163" s="6">
        <v>42370</v>
      </c>
      <c r="B163" s="7">
        <v>128.22</v>
      </c>
      <c r="C163" s="7">
        <v>135.58000000000001</v>
      </c>
      <c r="D163" s="7">
        <v>134.06744204439201</v>
      </c>
      <c r="E163" s="7">
        <v>134.06744204439201</v>
      </c>
      <c r="F163" s="7">
        <v>134.06744204439201</v>
      </c>
      <c r="G163" s="7">
        <v>135.57669810509501</v>
      </c>
      <c r="H163" s="7">
        <v>135.57669810509501</v>
      </c>
      <c r="I163" s="9"/>
      <c r="J163" s="9">
        <f t="shared" si="4"/>
        <v>-1.1156202652367608E-2</v>
      </c>
      <c r="K163" s="9">
        <f t="shared" si="5"/>
        <v>-2.4353849424785246E-5</v>
      </c>
      <c r="L163" s="9"/>
    </row>
    <row r="164" spans="1:12" x14ac:dyDescent="0.25">
      <c r="A164" s="6">
        <v>42401</v>
      </c>
      <c r="B164" s="7">
        <v>130.77000000000001</v>
      </c>
      <c r="C164" s="7">
        <v>135.41999999999999</v>
      </c>
      <c r="D164" s="7">
        <v>136.54056649949601</v>
      </c>
      <c r="E164" s="7">
        <v>136.54056649949601</v>
      </c>
      <c r="F164" s="7">
        <v>136.54056649949601</v>
      </c>
      <c r="G164" s="7">
        <v>135.42280950422901</v>
      </c>
      <c r="H164" s="7">
        <v>135.42280950422901</v>
      </c>
      <c r="I164" s="9"/>
      <c r="J164" s="9">
        <f t="shared" si="4"/>
        <v>8.27474892553548E-3</v>
      </c>
      <c r="K164" s="9">
        <f t="shared" si="5"/>
        <v>2.0746597467313777E-5</v>
      </c>
      <c r="L164" s="9"/>
    </row>
    <row r="165" spans="1:12" x14ac:dyDescent="0.25">
      <c r="A165" s="6">
        <v>42430</v>
      </c>
      <c r="B165" s="7">
        <v>140.25</v>
      </c>
      <c r="C165" s="7">
        <v>134.47</v>
      </c>
      <c r="D165" s="7">
        <v>134.90214683514799</v>
      </c>
      <c r="E165" s="7">
        <v>134.90214683514799</v>
      </c>
      <c r="F165" s="7">
        <v>134.90214683514799</v>
      </c>
      <c r="G165" s="7">
        <v>134.47234986229401</v>
      </c>
      <c r="H165" s="7">
        <v>134.47234986229401</v>
      </c>
      <c r="I165" s="9"/>
      <c r="J165" s="9">
        <f t="shared" si="4"/>
        <v>3.2137044333158116E-3</v>
      </c>
      <c r="K165" s="9">
        <f t="shared" si="5"/>
        <v>1.74749928907314E-5</v>
      </c>
      <c r="L165" s="9"/>
    </row>
    <row r="166" spans="1:12" x14ac:dyDescent="0.25">
      <c r="A166" s="6">
        <v>42461</v>
      </c>
      <c r="B166" s="7">
        <v>135.99</v>
      </c>
      <c r="C166" s="7">
        <v>134.49</v>
      </c>
      <c r="D166" s="7">
        <v>135.705860688391</v>
      </c>
      <c r="E166" s="7">
        <v>135.705860688391</v>
      </c>
      <c r="F166" s="7">
        <v>135.705860688391</v>
      </c>
      <c r="G166" s="7">
        <v>134.48579775720199</v>
      </c>
      <c r="H166" s="7">
        <v>134.48579775720199</v>
      </c>
      <c r="I166" s="9"/>
      <c r="J166" s="9">
        <f t="shared" si="4"/>
        <v>9.0405285775223554E-3</v>
      </c>
      <c r="K166" s="9">
        <f t="shared" si="5"/>
        <v>-3.1245763982612473E-5</v>
      </c>
      <c r="L166" s="9"/>
    </row>
    <row r="167" spans="1:12" x14ac:dyDescent="0.25">
      <c r="A167" s="6">
        <v>42491</v>
      </c>
      <c r="B167" s="7">
        <v>133.52000000000001</v>
      </c>
      <c r="C167" s="7">
        <v>134.07</v>
      </c>
      <c r="D167" s="7">
        <v>133.999561944888</v>
      </c>
      <c r="E167" s="7">
        <v>133.999561944888</v>
      </c>
      <c r="F167" s="7">
        <v>133.999561944888</v>
      </c>
      <c r="G167" s="7">
        <v>134.074713614036</v>
      </c>
      <c r="H167" s="7">
        <v>134.074713614036</v>
      </c>
      <c r="I167" s="9"/>
      <c r="J167" s="9">
        <f t="shared" si="4"/>
        <v>-5.2538267406576633E-4</v>
      </c>
      <c r="K167" s="9">
        <f t="shared" si="5"/>
        <v>3.5157858103929129E-5</v>
      </c>
      <c r="L167" s="9"/>
    </row>
    <row r="168" spans="1:12" x14ac:dyDescent="0.25">
      <c r="A168" s="6">
        <v>42522</v>
      </c>
      <c r="B168" s="7">
        <v>135.25</v>
      </c>
      <c r="C168" s="7">
        <v>134.57</v>
      </c>
      <c r="D168" s="7">
        <v>136.300491325933</v>
      </c>
      <c r="E168" s="7">
        <v>136.300491325933</v>
      </c>
      <c r="F168" s="7">
        <v>136.300491325933</v>
      </c>
      <c r="G168" s="7">
        <v>134.57412883945301</v>
      </c>
      <c r="H168" s="7">
        <v>134.57412883945301</v>
      </c>
      <c r="I168" s="9"/>
      <c r="J168" s="9">
        <f t="shared" si="4"/>
        <v>1.2859413880753623E-2</v>
      </c>
      <c r="K168" s="9">
        <f t="shared" si="5"/>
        <v>3.0681722917647036E-5</v>
      </c>
      <c r="L168" s="9"/>
    </row>
    <row r="169" spans="1:12" x14ac:dyDescent="0.25">
      <c r="A169" s="6">
        <v>42552</v>
      </c>
      <c r="B169" s="7">
        <v>136.66999999999999</v>
      </c>
      <c r="C169" s="7">
        <v>134.43</v>
      </c>
      <c r="D169" s="7">
        <v>133.42486902300399</v>
      </c>
      <c r="E169" s="7">
        <v>133.42486902300399</v>
      </c>
      <c r="F169" s="7">
        <v>133.42486902300399</v>
      </c>
      <c r="G169" s="7">
        <v>134.427123937163</v>
      </c>
      <c r="H169" s="7">
        <v>134.427123937163</v>
      </c>
      <c r="I169" s="9"/>
      <c r="J169" s="9">
        <f t="shared" si="4"/>
        <v>-7.476984132976372E-3</v>
      </c>
      <c r="K169" s="9">
        <f t="shared" si="5"/>
        <v>-2.1394501502625118E-5</v>
      </c>
      <c r="L169" s="9"/>
    </row>
    <row r="170" spans="1:12" x14ac:dyDescent="0.25">
      <c r="A170" s="6">
        <v>42583</v>
      </c>
      <c r="B170" s="7">
        <v>138.13999999999999</v>
      </c>
      <c r="C170" s="7">
        <v>133.72</v>
      </c>
      <c r="D170" s="7">
        <v>134.52880304807999</v>
      </c>
      <c r="E170" s="7">
        <v>134.52880304807999</v>
      </c>
      <c r="F170" s="7">
        <v>134.52880304807999</v>
      </c>
      <c r="G170" s="7">
        <v>133.71645113472101</v>
      </c>
      <c r="H170" s="7">
        <v>133.71645113472101</v>
      </c>
      <c r="I170" s="9"/>
      <c r="J170" s="9">
        <f t="shared" si="4"/>
        <v>6.0484822620401335E-3</v>
      </c>
      <c r="K170" s="9">
        <f t="shared" si="5"/>
        <v>-2.6539524970004003E-5</v>
      </c>
      <c r="L170" s="9"/>
    </row>
    <row r="171" spans="1:12" x14ac:dyDescent="0.25">
      <c r="A171" s="6">
        <v>42614</v>
      </c>
      <c r="B171" s="7">
        <v>133.85</v>
      </c>
      <c r="C171" s="7">
        <v>133.63999999999999</v>
      </c>
      <c r="D171" s="7">
        <v>134.11259952926599</v>
      </c>
      <c r="E171" s="7">
        <v>134.11259952926599</v>
      </c>
      <c r="F171" s="7">
        <v>134.11259952926599</v>
      </c>
      <c r="G171" s="7">
        <v>133.63825791925601</v>
      </c>
      <c r="H171" s="7">
        <v>133.63825791925601</v>
      </c>
      <c r="I171" s="9"/>
      <c r="J171" s="9">
        <f t="shared" si="4"/>
        <v>3.5363628349744936E-3</v>
      </c>
      <c r="K171" s="9">
        <f t="shared" si="5"/>
        <v>-1.303562364551869E-5</v>
      </c>
      <c r="L171" s="9"/>
    </row>
    <row r="172" spans="1:12" x14ac:dyDescent="0.25">
      <c r="A172" s="6">
        <v>42644</v>
      </c>
      <c r="B172" s="7">
        <v>132.71</v>
      </c>
      <c r="C172" s="7">
        <v>133.34</v>
      </c>
      <c r="D172" s="7">
        <v>130.50462813562299</v>
      </c>
      <c r="E172" s="7">
        <v>130.50462813562299</v>
      </c>
      <c r="F172" s="7">
        <v>130.50462813562299</v>
      </c>
      <c r="G172" s="7">
        <v>133.339498294084</v>
      </c>
      <c r="H172" s="7">
        <v>133.339498294084</v>
      </c>
      <c r="I172" s="9"/>
      <c r="J172" s="9">
        <f t="shared" si="4"/>
        <v>-2.1264225771538969E-2</v>
      </c>
      <c r="K172" s="9">
        <f t="shared" si="5"/>
        <v>-3.7626062397988491E-6</v>
      </c>
      <c r="L172" s="9"/>
    </row>
    <row r="173" spans="1:12" x14ac:dyDescent="0.25">
      <c r="A173" s="6">
        <v>42675</v>
      </c>
      <c r="B173" s="7">
        <v>132.34</v>
      </c>
      <c r="C173" s="7">
        <v>133.13999999999999</v>
      </c>
      <c r="D173" s="7">
        <v>133.04982897487901</v>
      </c>
      <c r="E173" s="7">
        <v>133.04982897487901</v>
      </c>
      <c r="F173" s="7">
        <v>133.04982897487901</v>
      </c>
      <c r="G173" s="7">
        <v>133.14180182955999</v>
      </c>
      <c r="H173" s="7">
        <v>133.14180182955999</v>
      </c>
      <c r="I173" s="9"/>
      <c r="J173" s="9">
        <f t="shared" si="4"/>
        <v>-6.7726472225460022E-4</v>
      </c>
      <c r="K173" s="9">
        <f t="shared" si="5"/>
        <v>1.3533345050387169E-5</v>
      </c>
      <c r="L173" s="9"/>
    </row>
    <row r="174" spans="1:12" x14ac:dyDescent="0.25">
      <c r="A174" s="6">
        <v>42705</v>
      </c>
      <c r="B174" s="7">
        <v>133.27000000000001</v>
      </c>
      <c r="C174" s="7">
        <v>132.54</v>
      </c>
      <c r="D174" s="7">
        <v>133.787911572387</v>
      </c>
      <c r="E174" s="7">
        <v>133.787911572387</v>
      </c>
      <c r="F174" s="7">
        <v>133.787911572387</v>
      </c>
      <c r="G174" s="7">
        <v>132.53944426053599</v>
      </c>
      <c r="H174" s="7">
        <v>132.53944426053599</v>
      </c>
      <c r="I174" s="9"/>
      <c r="J174" s="9">
        <f t="shared" si="4"/>
        <v>9.4153581740381576E-3</v>
      </c>
      <c r="K174" s="9">
        <f t="shared" si="5"/>
        <v>-4.1929942961038691E-6</v>
      </c>
      <c r="L174" s="9"/>
    </row>
    <row r="175" spans="1:12" x14ac:dyDescent="0.25">
      <c r="A175" s="6">
        <v>42736</v>
      </c>
      <c r="B175" s="7">
        <v>128.56</v>
      </c>
      <c r="C175" s="7">
        <v>133.61000000000001</v>
      </c>
      <c r="D175" s="7">
        <v>134.23611902391499</v>
      </c>
      <c r="E175" s="7">
        <v>134.23611902391499</v>
      </c>
      <c r="F175" s="7">
        <v>134.23611902391499</v>
      </c>
      <c r="G175" s="7">
        <v>133.61295213875201</v>
      </c>
      <c r="H175" s="7">
        <v>133.61295213875201</v>
      </c>
      <c r="I175" s="9"/>
      <c r="J175" s="9">
        <f t="shared" si="4"/>
        <v>4.6861688789385791E-3</v>
      </c>
      <c r="K175" s="9">
        <f t="shared" si="5"/>
        <v>2.209519311424657E-5</v>
      </c>
      <c r="L175" s="9"/>
    </row>
    <row r="176" spans="1:12" x14ac:dyDescent="0.25">
      <c r="A176" s="6">
        <v>42767</v>
      </c>
      <c r="B176" s="7">
        <v>129.47</v>
      </c>
      <c r="C176" s="7">
        <v>135.55000000000001</v>
      </c>
      <c r="D176" s="7">
        <v>135.099054851978</v>
      </c>
      <c r="E176" s="7">
        <v>135.099054851978</v>
      </c>
      <c r="F176" s="7">
        <v>135.099054851978</v>
      </c>
      <c r="G176" s="7">
        <v>135.54513336406001</v>
      </c>
      <c r="H176" s="7">
        <v>135.54513336406001</v>
      </c>
      <c r="I176" s="9"/>
      <c r="J176" s="9">
        <f t="shared" si="4"/>
        <v>-3.3267808780672592E-3</v>
      </c>
      <c r="K176" s="9">
        <f t="shared" si="5"/>
        <v>-3.5902884101823851E-5</v>
      </c>
      <c r="L176" s="9"/>
    </row>
    <row r="177" spans="1:12" x14ac:dyDescent="0.25">
      <c r="A177" s="6">
        <v>42795</v>
      </c>
      <c r="B177" s="7">
        <v>141.97999999999999</v>
      </c>
      <c r="C177" s="7">
        <v>135.34</v>
      </c>
      <c r="D177" s="7">
        <v>136.53947579283201</v>
      </c>
      <c r="E177" s="7">
        <v>136.53947579283201</v>
      </c>
      <c r="F177" s="7">
        <v>136.53947579283201</v>
      </c>
      <c r="G177" s="7">
        <v>135.34204620765701</v>
      </c>
      <c r="H177" s="7">
        <v>135.34204620765701</v>
      </c>
      <c r="I177" s="9"/>
      <c r="J177" s="9">
        <f t="shared" si="4"/>
        <v>8.8626850364414977E-3</v>
      </c>
      <c r="K177" s="9">
        <f t="shared" si="5"/>
        <v>1.5119016233189342E-5</v>
      </c>
      <c r="L177" s="9"/>
    </row>
    <row r="178" spans="1:12" x14ac:dyDescent="0.25">
      <c r="A178" s="6">
        <v>42826</v>
      </c>
      <c r="B178" s="7">
        <v>133.84</v>
      </c>
      <c r="C178" s="7">
        <v>135.29</v>
      </c>
      <c r="D178" s="7">
        <v>133.59479944904899</v>
      </c>
      <c r="E178" s="7">
        <v>133.59479944904899</v>
      </c>
      <c r="F178" s="7">
        <v>133.59479944904899</v>
      </c>
      <c r="G178" s="7">
        <v>135.286901956533</v>
      </c>
      <c r="H178" s="7">
        <v>135.286901956533</v>
      </c>
      <c r="I178" s="9"/>
      <c r="J178" s="9">
        <f t="shared" si="4"/>
        <v>-1.2530124554298139E-2</v>
      </c>
      <c r="K178" s="9">
        <f t="shared" si="5"/>
        <v>-2.289927908194489E-5</v>
      </c>
      <c r="L178" s="9"/>
    </row>
    <row r="179" spans="1:12" x14ac:dyDescent="0.25">
      <c r="A179" s="6">
        <v>42856</v>
      </c>
      <c r="B179" s="7">
        <v>136.1</v>
      </c>
      <c r="C179" s="7">
        <v>135.06</v>
      </c>
      <c r="D179" s="7">
        <v>136.91467321796699</v>
      </c>
      <c r="E179" s="7">
        <v>136.91467321796699</v>
      </c>
      <c r="F179" s="7">
        <v>136.91467321796699</v>
      </c>
      <c r="G179" s="7">
        <v>135.06214921320401</v>
      </c>
      <c r="H179" s="7">
        <v>135.06214921320401</v>
      </c>
      <c r="I179" s="9"/>
      <c r="J179" s="9">
        <f t="shared" si="4"/>
        <v>1.3732216925566254E-2</v>
      </c>
      <c r="K179" s="9">
        <f t="shared" si="5"/>
        <v>1.5913025351643739E-5</v>
      </c>
      <c r="L179" s="9"/>
    </row>
    <row r="180" spans="1:12" x14ac:dyDescent="0.25">
      <c r="A180" s="6">
        <v>42887</v>
      </c>
      <c r="B180" s="7">
        <v>134.99</v>
      </c>
      <c r="C180" s="7">
        <v>135.94999999999999</v>
      </c>
      <c r="D180" s="7">
        <v>136.38042485209499</v>
      </c>
      <c r="E180" s="7">
        <v>136.38042485209499</v>
      </c>
      <c r="F180" s="7">
        <v>136.38042485209499</v>
      </c>
      <c r="G180" s="7">
        <v>135.94706569566699</v>
      </c>
      <c r="H180" s="7">
        <v>135.94706569566699</v>
      </c>
      <c r="I180" s="9"/>
      <c r="J180" s="9">
        <f t="shared" si="4"/>
        <v>3.1660526082750717E-3</v>
      </c>
      <c r="K180" s="9">
        <f t="shared" si="5"/>
        <v>-2.1583702339067479E-5</v>
      </c>
      <c r="L180" s="9"/>
    </row>
    <row r="181" spans="1:12" x14ac:dyDescent="0.25">
      <c r="A181" s="6">
        <v>42917</v>
      </c>
      <c r="B181" s="7">
        <v>138.51</v>
      </c>
      <c r="C181" s="7">
        <v>136.34</v>
      </c>
      <c r="D181" s="7">
        <v>135.37621503206</v>
      </c>
      <c r="E181" s="7">
        <v>135.37621503206</v>
      </c>
      <c r="F181" s="7">
        <v>135.37621503206</v>
      </c>
      <c r="G181" s="7">
        <v>136.34036551700399</v>
      </c>
      <c r="H181" s="7">
        <v>136.34036551700399</v>
      </c>
      <c r="I181" s="9"/>
      <c r="J181" s="9">
        <f t="shared" si="4"/>
        <v>-7.0689817217250983E-3</v>
      </c>
      <c r="K181" s="9">
        <f t="shared" si="5"/>
        <v>2.6809227224866561E-6</v>
      </c>
      <c r="L181" s="9"/>
    </row>
    <row r="182" spans="1:12" x14ac:dyDescent="0.25">
      <c r="A182" s="6">
        <v>42948</v>
      </c>
      <c r="B182" s="7">
        <v>140.22999999999999</v>
      </c>
      <c r="C182" s="7">
        <v>135.63999999999999</v>
      </c>
      <c r="D182" s="7">
        <v>136.48881024222001</v>
      </c>
      <c r="E182" s="7">
        <v>136.48881024222001</v>
      </c>
      <c r="F182" s="7">
        <v>136.48881024222001</v>
      </c>
      <c r="G182" s="7">
        <v>135.63648279114901</v>
      </c>
      <c r="H182" s="7">
        <v>135.63648279114901</v>
      </c>
      <c r="I182" s="9"/>
      <c r="J182" s="9">
        <f t="shared" si="4"/>
        <v>6.25781658964919E-3</v>
      </c>
      <c r="K182" s="9">
        <f t="shared" si="5"/>
        <v>-2.593046926402387E-5</v>
      </c>
      <c r="L182" s="9"/>
    </row>
    <row r="183" spans="1:12" x14ac:dyDescent="0.25">
      <c r="A183" s="6">
        <v>42979</v>
      </c>
      <c r="B183" s="7">
        <v>134.91999999999999</v>
      </c>
      <c r="C183" s="7">
        <v>135.63999999999999</v>
      </c>
      <c r="D183" s="7">
        <v>135.30294695818199</v>
      </c>
      <c r="E183" s="7">
        <v>135.30294695818199</v>
      </c>
      <c r="F183" s="7">
        <v>135.30294695818199</v>
      </c>
      <c r="G183" s="7">
        <v>135.636679218897</v>
      </c>
      <c r="H183" s="7">
        <v>135.636679218897</v>
      </c>
      <c r="I183" s="9"/>
      <c r="J183" s="9">
        <f t="shared" si="4"/>
        <v>-2.4849088898407645E-3</v>
      </c>
      <c r="K183" s="9">
        <f t="shared" si="5"/>
        <v>-2.4482314236129454E-5</v>
      </c>
      <c r="L183" s="9"/>
    </row>
    <row r="184" spans="1:12" x14ac:dyDescent="0.25">
      <c r="A184" s="6">
        <v>43009</v>
      </c>
      <c r="B184" s="7">
        <v>136.16999999999999</v>
      </c>
      <c r="C184" s="7">
        <v>136.04</v>
      </c>
      <c r="D184" s="7">
        <v>133.95446117880101</v>
      </c>
      <c r="E184" s="7">
        <v>133.95446117880101</v>
      </c>
      <c r="F184" s="7">
        <v>133.95446117880101</v>
      </c>
      <c r="G184" s="7">
        <v>136.03925363725801</v>
      </c>
      <c r="H184" s="7">
        <v>136.03925363725801</v>
      </c>
      <c r="I184" s="9"/>
      <c r="J184" s="9">
        <f t="shared" si="4"/>
        <v>-1.5330335351359747E-2</v>
      </c>
      <c r="K184" s="9">
        <f t="shared" si="5"/>
        <v>-5.4863477063626931E-6</v>
      </c>
      <c r="L184" s="9"/>
    </row>
    <row r="185" spans="1:12" x14ac:dyDescent="0.25">
      <c r="A185" s="6">
        <v>43040</v>
      </c>
      <c r="B185" s="7">
        <v>135.19</v>
      </c>
      <c r="C185" s="7">
        <v>135.99</v>
      </c>
      <c r="D185" s="7">
        <v>135.586155973182</v>
      </c>
      <c r="E185" s="7">
        <v>135.586155973182</v>
      </c>
      <c r="F185" s="7">
        <v>135.586155973182</v>
      </c>
      <c r="G185" s="7">
        <v>135.994806841014</v>
      </c>
      <c r="H185" s="7">
        <v>135.994806841014</v>
      </c>
      <c r="I185" s="9"/>
      <c r="J185" s="9">
        <f t="shared" si="4"/>
        <v>-2.9696597309949446E-3</v>
      </c>
      <c r="K185" s="9">
        <f t="shared" si="5"/>
        <v>3.5347018265907693E-5</v>
      </c>
      <c r="L185" s="9"/>
    </row>
    <row r="186" spans="1:12" x14ac:dyDescent="0.25">
      <c r="A186" s="6">
        <v>43070</v>
      </c>
      <c r="B186" s="7">
        <v>135.88</v>
      </c>
      <c r="C186" s="7">
        <v>138.11000000000001</v>
      </c>
      <c r="D186" s="7">
        <v>136.15839799262699</v>
      </c>
      <c r="E186" s="7">
        <v>136.15839799262699</v>
      </c>
      <c r="F186" s="7">
        <v>136.15839799262699</v>
      </c>
      <c r="G186" s="7">
        <v>138.11409045180901</v>
      </c>
      <c r="H186" s="7">
        <v>138.11409045180901</v>
      </c>
      <c r="I186" s="9"/>
      <c r="J186" s="9">
        <f t="shared" si="4"/>
        <v>-1.4130779866577514E-2</v>
      </c>
      <c r="K186" s="9">
        <f t="shared" si="5"/>
        <v>2.9617347107269154E-5</v>
      </c>
      <c r="L186" s="9"/>
    </row>
    <row r="187" spans="1:12" x14ac:dyDescent="0.25">
      <c r="A187" s="6">
        <v>43101</v>
      </c>
      <c r="B187" s="7">
        <v>132.22</v>
      </c>
      <c r="C187" s="7">
        <v>137.41999999999999</v>
      </c>
      <c r="D187" s="7">
        <v>137.804333441371</v>
      </c>
      <c r="E187" s="7">
        <v>137.804333441371</v>
      </c>
      <c r="F187" s="7">
        <v>137.804333441371</v>
      </c>
      <c r="G187" s="7">
        <v>137.415355907731</v>
      </c>
      <c r="H187" s="7">
        <v>137.415355907731</v>
      </c>
      <c r="I187" s="9"/>
      <c r="J187" s="9">
        <f t="shared" si="4"/>
        <v>2.7967795180541266E-3</v>
      </c>
      <c r="K187" s="9">
        <f t="shared" si="5"/>
        <v>-3.379487897681166E-5</v>
      </c>
      <c r="L187" s="9"/>
    </row>
    <row r="188" spans="1:12" x14ac:dyDescent="0.25">
      <c r="A188" s="6">
        <v>43132</v>
      </c>
      <c r="B188" s="7">
        <v>130.04</v>
      </c>
      <c r="C188" s="7">
        <v>136.83000000000001</v>
      </c>
      <c r="D188" s="7">
        <v>135.54666156027599</v>
      </c>
      <c r="E188" s="7">
        <v>135.54666156027599</v>
      </c>
      <c r="F188" s="7">
        <v>135.54666156027599</v>
      </c>
      <c r="G188" s="7">
        <v>136.83386832987401</v>
      </c>
      <c r="H188" s="7">
        <v>136.83386832987401</v>
      </c>
      <c r="I188" s="9"/>
      <c r="J188" s="9">
        <f t="shared" si="4"/>
        <v>-9.3790721312871916E-3</v>
      </c>
      <c r="K188" s="9">
        <f t="shared" si="5"/>
        <v>2.8271065365848003E-5</v>
      </c>
      <c r="L188" s="9"/>
    </row>
    <row r="189" spans="1:12" x14ac:dyDescent="0.25">
      <c r="A189" s="6">
        <v>43160</v>
      </c>
      <c r="B189" s="7">
        <v>141.68</v>
      </c>
      <c r="C189" s="7">
        <v>136.59</v>
      </c>
      <c r="D189" s="7">
        <v>136.22919539563799</v>
      </c>
      <c r="E189" s="7">
        <v>136.22919539563799</v>
      </c>
      <c r="F189" s="7">
        <v>136.22919539563799</v>
      </c>
      <c r="G189" s="7">
        <v>136.59123713456401</v>
      </c>
      <c r="H189" s="7">
        <v>136.59123713456401</v>
      </c>
      <c r="I189" s="9"/>
      <c r="J189" s="9">
        <f t="shared" si="4"/>
        <v>-2.6415155162311521E-3</v>
      </c>
      <c r="K189" s="9">
        <f t="shared" si="5"/>
        <v>9.0572850428571883E-6</v>
      </c>
      <c r="L189" s="9"/>
    </row>
    <row r="190" spans="1:12" x14ac:dyDescent="0.25">
      <c r="A190" s="6">
        <v>43191</v>
      </c>
      <c r="B190" s="7">
        <v>139.19999999999999</v>
      </c>
      <c r="C190" s="7">
        <v>137.28</v>
      </c>
      <c r="D190" s="7">
        <v>139.17761931629801</v>
      </c>
      <c r="E190" s="7">
        <v>139.17761931629801</v>
      </c>
      <c r="F190" s="7">
        <v>139.17761931629801</v>
      </c>
      <c r="G190" s="7">
        <v>137.27558069738399</v>
      </c>
      <c r="H190" s="7">
        <v>137.27558069738399</v>
      </c>
      <c r="I190" s="9"/>
      <c r="J190" s="9">
        <f t="shared" si="4"/>
        <v>1.3822984530142746E-2</v>
      </c>
      <c r="K190" s="9">
        <f t="shared" si="5"/>
        <v>-3.2191889685395658E-5</v>
      </c>
      <c r="L190" s="9"/>
    </row>
    <row r="191" spans="1:12" x14ac:dyDescent="0.25">
      <c r="A191" s="6">
        <v>43221</v>
      </c>
      <c r="B191" s="7">
        <v>132.38999999999999</v>
      </c>
      <c r="C191" s="7">
        <v>133.07</v>
      </c>
      <c r="D191" s="7">
        <v>133.388694440065</v>
      </c>
      <c r="E191" s="7">
        <v>133.388694440065</v>
      </c>
      <c r="F191" s="7">
        <v>133.388694440065</v>
      </c>
      <c r="G191" s="7">
        <v>133.07492198030499</v>
      </c>
      <c r="H191" s="7">
        <v>133.07492198030499</v>
      </c>
      <c r="I191" s="9"/>
      <c r="J191" s="9">
        <f t="shared" si="4"/>
        <v>2.3949383036372396E-3</v>
      </c>
      <c r="K191" s="9">
        <f t="shared" si="5"/>
        <v>3.6987903396790145E-5</v>
      </c>
      <c r="L191" s="9"/>
    </row>
    <row r="192" spans="1:12" x14ac:dyDescent="0.25">
      <c r="A192" s="6">
        <v>43252</v>
      </c>
      <c r="B192" s="7">
        <v>137.07</v>
      </c>
      <c r="C192" s="7">
        <v>137.38999999999999</v>
      </c>
      <c r="D192" s="7">
        <v>138.96259371585199</v>
      </c>
      <c r="E192" s="7">
        <v>138.96259371585199</v>
      </c>
      <c r="F192" s="7">
        <v>138.96259371585199</v>
      </c>
      <c r="G192" s="7">
        <v>137.39071032265301</v>
      </c>
      <c r="H192" s="7">
        <v>137.39071032265301</v>
      </c>
      <c r="I192" s="9"/>
      <c r="J192" s="9">
        <f t="shared" si="4"/>
        <v>1.1446202167930686E-2</v>
      </c>
      <c r="K192" s="9">
        <f t="shared" si="5"/>
        <v>5.1701190262321006E-6</v>
      </c>
      <c r="L192" s="9"/>
    </row>
    <row r="193" spans="1:12" x14ac:dyDescent="0.25">
      <c r="A193" s="6">
        <v>43282</v>
      </c>
      <c r="B193" s="7">
        <v>141.19999999999999</v>
      </c>
      <c r="C193" s="7">
        <v>137.91999999999999</v>
      </c>
      <c r="D193" s="7">
        <v>137.90192170637701</v>
      </c>
      <c r="E193" s="7">
        <v>137.90192170637701</v>
      </c>
      <c r="F193" s="7">
        <v>137.90192170637701</v>
      </c>
      <c r="G193" s="7">
        <v>137.92416600944301</v>
      </c>
      <c r="H193" s="7">
        <v>137.92416600944301</v>
      </c>
      <c r="I193" s="9"/>
      <c r="J193" s="9">
        <f t="shared" si="4"/>
        <v>-1.3107811501578137E-4</v>
      </c>
      <c r="K193" s="9">
        <f t="shared" si="5"/>
        <v>3.0205984940634423E-5</v>
      </c>
      <c r="L193" s="9"/>
    </row>
    <row r="194" spans="1:12" x14ac:dyDescent="0.25">
      <c r="A194" s="6">
        <v>43313</v>
      </c>
      <c r="B194" s="7">
        <v>143.54</v>
      </c>
      <c r="C194" s="7">
        <v>138.94999999999999</v>
      </c>
      <c r="D194" s="7">
        <v>139.76816119388201</v>
      </c>
      <c r="E194" s="7">
        <v>139.76816119388201</v>
      </c>
      <c r="F194" s="7">
        <v>139.76816119388201</v>
      </c>
      <c r="G194" s="7">
        <v>138.94881802414301</v>
      </c>
      <c r="H194" s="7">
        <v>138.94881802414301</v>
      </c>
      <c r="I194" s="9"/>
      <c r="J194" s="9">
        <f t="shared" si="4"/>
        <v>5.8881698012380745E-3</v>
      </c>
      <c r="K194" s="9">
        <f t="shared" si="5"/>
        <v>-8.506483317627378E-6</v>
      </c>
      <c r="L194" s="9"/>
    </row>
    <row r="195" spans="1:12" x14ac:dyDescent="0.25">
      <c r="A195" s="6">
        <v>43344</v>
      </c>
      <c r="B195" s="7">
        <v>135.9</v>
      </c>
      <c r="C195" s="7">
        <v>138.22</v>
      </c>
      <c r="D195" s="7">
        <v>136.27124572360901</v>
      </c>
      <c r="E195" s="7">
        <v>136.27124572360901</v>
      </c>
      <c r="F195" s="7">
        <v>136.27124572360901</v>
      </c>
      <c r="G195" s="7">
        <v>138.21696008123001</v>
      </c>
      <c r="H195" s="7">
        <v>138.21696008123001</v>
      </c>
      <c r="I195" s="9"/>
      <c r="J195" s="9">
        <f t="shared" si="4"/>
        <v>-1.4098931242880863E-2</v>
      </c>
      <c r="K195" s="9">
        <f t="shared" si="5"/>
        <v>-2.1993335045489282E-5</v>
      </c>
      <c r="L195" s="9"/>
    </row>
    <row r="196" spans="1:12" x14ac:dyDescent="0.25">
      <c r="A196" s="6">
        <v>43374</v>
      </c>
      <c r="B196" s="7">
        <v>139.99</v>
      </c>
      <c r="C196" s="7">
        <v>138.44</v>
      </c>
      <c r="D196" s="7">
        <v>137.795173143337</v>
      </c>
      <c r="E196" s="7">
        <v>137.795173143337</v>
      </c>
      <c r="F196" s="7">
        <v>137.795173143337</v>
      </c>
      <c r="G196" s="7">
        <v>138.437385898532</v>
      </c>
      <c r="H196" s="7">
        <v>138.437385898532</v>
      </c>
      <c r="I196" s="9"/>
      <c r="J196" s="9">
        <f t="shared" si="4"/>
        <v>-4.6578074014952398E-3</v>
      </c>
      <c r="K196" s="9">
        <f t="shared" si="5"/>
        <v>-1.8882559000288346E-5</v>
      </c>
      <c r="L196" s="9"/>
    </row>
    <row r="197" spans="1:12" x14ac:dyDescent="0.25">
      <c r="A197" s="6">
        <v>43405</v>
      </c>
      <c r="B197" s="7">
        <v>137.80000000000001</v>
      </c>
      <c r="C197" s="7">
        <v>138.61000000000001</v>
      </c>
      <c r="D197" s="7">
        <v>137.79847597720499</v>
      </c>
      <c r="E197" s="7">
        <v>137.79847597720499</v>
      </c>
      <c r="F197" s="7">
        <v>137.79847597720499</v>
      </c>
      <c r="G197" s="7">
        <v>138.61418888239899</v>
      </c>
      <c r="H197" s="7">
        <v>138.61418888239899</v>
      </c>
      <c r="I197" s="9"/>
      <c r="J197" s="9">
        <f t="shared" si="4"/>
        <v>-5.8547292604792522E-3</v>
      </c>
      <c r="K197" s="9">
        <f t="shared" si="5"/>
        <v>3.0220636310307469E-5</v>
      </c>
      <c r="L197" s="9"/>
    </row>
    <row r="198" spans="1:12" x14ac:dyDescent="0.25">
      <c r="A198" s="6">
        <v>43435</v>
      </c>
      <c r="B198" s="7">
        <v>136.44</v>
      </c>
      <c r="C198" s="7">
        <v>139.18</v>
      </c>
      <c r="D198" s="7">
        <v>136.41428287125001</v>
      </c>
      <c r="E198" s="7">
        <v>136.41428287125001</v>
      </c>
      <c r="F198" s="7">
        <v>136.41428287125001</v>
      </c>
      <c r="G198" s="7">
        <v>139.17972904037899</v>
      </c>
      <c r="H198" s="7">
        <v>139.17972904037899</v>
      </c>
      <c r="I198" s="9"/>
      <c r="J198" s="9">
        <f t="shared" si="4"/>
        <v>-1.9871512636513877E-2</v>
      </c>
      <c r="K198" s="9">
        <f t="shared" si="5"/>
        <v>-1.946828718346616E-6</v>
      </c>
      <c r="L198" s="9"/>
    </row>
    <row r="199" spans="1:12" x14ac:dyDescent="0.25">
      <c r="A199" s="6">
        <v>43466</v>
      </c>
      <c r="B199" s="7">
        <v>133.65</v>
      </c>
      <c r="C199" s="7">
        <v>139.28</v>
      </c>
      <c r="D199" s="7">
        <v>139.45619743065399</v>
      </c>
      <c r="E199" s="7">
        <v>139.45619743065399</v>
      </c>
      <c r="F199" s="7">
        <v>139.45619743065399</v>
      </c>
      <c r="G199" s="7">
        <v>139.27661895092501</v>
      </c>
      <c r="H199" s="7">
        <v>139.27661895092501</v>
      </c>
      <c r="I199" s="9"/>
      <c r="J199" s="9">
        <f t="shared" ref="J199:J226" si="6">E199/$C199-1</f>
        <v>1.2650590942990814E-3</v>
      </c>
      <c r="K199" s="9">
        <f t="shared" ref="K199:K226" si="7">G199/$C199-1</f>
        <v>-2.4275194392520127E-5</v>
      </c>
      <c r="L199" s="9"/>
    </row>
    <row r="200" spans="1:12" x14ac:dyDescent="0.25">
      <c r="A200" s="6">
        <v>43497</v>
      </c>
      <c r="B200" s="7">
        <v>134</v>
      </c>
      <c r="C200" s="7">
        <v>137.69</v>
      </c>
      <c r="D200" s="7">
        <v>139.36352331391799</v>
      </c>
      <c r="E200" s="7">
        <v>139.36352331391799</v>
      </c>
      <c r="F200" s="7">
        <v>139.36352331391799</v>
      </c>
      <c r="G200" s="7">
        <v>137.69048818440399</v>
      </c>
      <c r="H200" s="7">
        <v>137.69048818440399</v>
      </c>
      <c r="I200" s="9"/>
      <c r="J200" s="9">
        <f t="shared" si="6"/>
        <v>1.2154283636560459E-2</v>
      </c>
      <c r="K200" s="9">
        <f t="shared" si="7"/>
        <v>3.5455327473954412E-6</v>
      </c>
      <c r="L200" s="9"/>
    </row>
    <row r="201" spans="1:12" x14ac:dyDescent="0.25">
      <c r="A201" s="6">
        <v>43525</v>
      </c>
      <c r="B201" s="7">
        <v>139.13999999999999</v>
      </c>
      <c r="C201" s="7">
        <v>137</v>
      </c>
      <c r="D201" s="7">
        <v>133.77654614657101</v>
      </c>
      <c r="E201" s="7">
        <v>133.77654614657101</v>
      </c>
      <c r="F201" s="7">
        <v>133.77654614657101</v>
      </c>
      <c r="G201" s="7">
        <v>137.00252411303799</v>
      </c>
      <c r="H201" s="7">
        <v>137.00252411303799</v>
      </c>
      <c r="I201" s="9"/>
      <c r="J201" s="9">
        <f t="shared" si="6"/>
        <v>-2.3528860244007244E-2</v>
      </c>
      <c r="K201" s="9">
        <f t="shared" si="7"/>
        <v>1.8424182758991492E-5</v>
      </c>
      <c r="L201" s="9"/>
    </row>
    <row r="202" spans="1:12" x14ac:dyDescent="0.25">
      <c r="A202" s="6">
        <v>43556</v>
      </c>
      <c r="B202" s="7">
        <v>139.80000000000001</v>
      </c>
      <c r="C202" s="7">
        <v>136.87</v>
      </c>
      <c r="D202" s="7">
        <v>139.87505684277701</v>
      </c>
      <c r="E202" s="7">
        <v>139.87505684277701</v>
      </c>
      <c r="F202" s="7">
        <v>139.87505684277701</v>
      </c>
      <c r="G202" s="7">
        <v>136.869714975985</v>
      </c>
      <c r="H202" s="7">
        <v>136.869714975985</v>
      </c>
      <c r="I202" s="9"/>
      <c r="J202" s="9">
        <f t="shared" si="6"/>
        <v>2.1955555218652778E-2</v>
      </c>
      <c r="K202" s="9">
        <f t="shared" si="7"/>
        <v>-2.0824433039079437E-6</v>
      </c>
      <c r="L202" s="9"/>
    </row>
    <row r="203" spans="1:12" x14ac:dyDescent="0.25">
      <c r="A203" s="6">
        <v>43586</v>
      </c>
      <c r="B203" s="7">
        <v>139.54</v>
      </c>
      <c r="C203" s="7">
        <v>138.63999999999999</v>
      </c>
      <c r="D203" s="7">
        <v>140.773460595524</v>
      </c>
      <c r="E203" s="7">
        <v>140.773460595524</v>
      </c>
      <c r="F203" s="7">
        <v>140.773460595524</v>
      </c>
      <c r="G203" s="7">
        <v>138.63888495110899</v>
      </c>
      <c r="H203" s="7">
        <v>138.63888495110899</v>
      </c>
      <c r="I203" s="9"/>
      <c r="J203" s="9">
        <f t="shared" si="6"/>
        <v>1.5388492466272385E-2</v>
      </c>
      <c r="K203" s="9">
        <f t="shared" si="7"/>
        <v>-8.0427646493852478E-6</v>
      </c>
      <c r="L203" s="9"/>
    </row>
    <row r="204" spans="1:12" x14ac:dyDescent="0.25">
      <c r="A204" s="6">
        <v>43617</v>
      </c>
      <c r="B204" s="7">
        <v>135.25</v>
      </c>
      <c r="C204" s="7">
        <v>138.86000000000001</v>
      </c>
      <c r="D204" s="7">
        <v>137.55620845227401</v>
      </c>
      <c r="E204" s="7">
        <v>137.55620845227401</v>
      </c>
      <c r="F204" s="7">
        <v>137.55620845227401</v>
      </c>
      <c r="G204" s="7">
        <v>138.86175039247999</v>
      </c>
      <c r="H204" s="7">
        <v>138.86175039247999</v>
      </c>
      <c r="I204" s="9"/>
      <c r="J204" s="9">
        <f t="shared" si="6"/>
        <v>-9.3892521080657376E-3</v>
      </c>
      <c r="K204" s="9">
        <f t="shared" si="7"/>
        <v>1.2605447788915924E-5</v>
      </c>
      <c r="L204" s="9"/>
    </row>
    <row r="205" spans="1:12" x14ac:dyDescent="0.25">
      <c r="A205" s="6">
        <v>43647</v>
      </c>
      <c r="B205" s="7">
        <v>143.27000000000001</v>
      </c>
      <c r="C205" s="7">
        <v>138.29</v>
      </c>
      <c r="D205" s="7">
        <v>139.66803690648999</v>
      </c>
      <c r="E205" s="7">
        <v>139.66803690648999</v>
      </c>
      <c r="F205" s="7">
        <v>139.66803690648999</v>
      </c>
      <c r="G205" s="7">
        <v>138.28521801553299</v>
      </c>
      <c r="H205" s="7">
        <v>138.28521801553299</v>
      </c>
      <c r="I205" s="9"/>
      <c r="J205" s="9">
        <f t="shared" si="6"/>
        <v>9.9648340913298661E-3</v>
      </c>
      <c r="K205" s="9">
        <f t="shared" si="7"/>
        <v>-3.4579394511569106E-5</v>
      </c>
      <c r="L205" s="9"/>
    </row>
    <row r="206" spans="1:12" x14ac:dyDescent="0.25">
      <c r="A206" s="6">
        <v>43678</v>
      </c>
      <c r="B206" s="7">
        <v>142.06</v>
      </c>
      <c r="C206" s="7">
        <v>138.35</v>
      </c>
      <c r="D206" s="7">
        <v>138.22282754360799</v>
      </c>
      <c r="E206" s="7">
        <v>138.22282754360799</v>
      </c>
      <c r="F206" s="7">
        <v>138.22282754360799</v>
      </c>
      <c r="G206" s="7">
        <v>138.34707994124</v>
      </c>
      <c r="H206" s="7">
        <v>138.34707994124</v>
      </c>
      <c r="I206" s="9"/>
      <c r="J206" s="9">
        <f t="shared" si="6"/>
        <v>-9.1920821389235297E-4</v>
      </c>
      <c r="K206" s="9">
        <f t="shared" si="7"/>
        <v>-2.110631557639131E-5</v>
      </c>
      <c r="L206" s="9"/>
    </row>
    <row r="207" spans="1:12" x14ac:dyDescent="0.25">
      <c r="A207" s="6">
        <v>43709</v>
      </c>
      <c r="B207" s="7">
        <v>138.43</v>
      </c>
      <c r="C207" s="7">
        <v>139.16</v>
      </c>
      <c r="D207" s="7">
        <v>138.51635624945999</v>
      </c>
      <c r="E207" s="7">
        <v>138.51635624945999</v>
      </c>
      <c r="F207" s="7">
        <v>138.51635624945999</v>
      </c>
      <c r="G207" s="7">
        <v>139.15762439959201</v>
      </c>
      <c r="H207" s="7">
        <v>139.15762439959201</v>
      </c>
      <c r="I207" s="9"/>
      <c r="J207" s="9">
        <f t="shared" si="6"/>
        <v>-4.6252066006037262E-3</v>
      </c>
      <c r="K207" s="9">
        <f t="shared" si="7"/>
        <v>-1.7071000344870413E-5</v>
      </c>
      <c r="L207" s="9"/>
    </row>
    <row r="208" spans="1:12" x14ac:dyDescent="0.25">
      <c r="A208" s="6">
        <v>43739</v>
      </c>
      <c r="B208" s="7">
        <v>143.06</v>
      </c>
      <c r="C208" s="7">
        <v>140.56</v>
      </c>
      <c r="D208" s="7">
        <v>141.019658747265</v>
      </c>
      <c r="E208" s="7">
        <v>141.019658747265</v>
      </c>
      <c r="F208" s="7">
        <v>141.019658747265</v>
      </c>
      <c r="G208" s="7">
        <v>140.55848228574601</v>
      </c>
      <c r="H208" s="7">
        <v>140.55848228574601</v>
      </c>
      <c r="I208" s="9"/>
      <c r="J208" s="9">
        <f t="shared" si="6"/>
        <v>3.2701959822496462E-3</v>
      </c>
      <c r="K208" s="9">
        <f t="shared" si="7"/>
        <v>-1.0797625597525062E-5</v>
      </c>
      <c r="L208" s="9"/>
    </row>
    <row r="209" spans="1:12" x14ac:dyDescent="0.25">
      <c r="A209" s="6">
        <v>43770</v>
      </c>
      <c r="B209" s="7">
        <v>139.02000000000001</v>
      </c>
      <c r="C209" s="7">
        <v>139.88</v>
      </c>
      <c r="D209" s="7">
        <v>138.89685275948301</v>
      </c>
      <c r="E209" s="7">
        <v>138.89685275948301</v>
      </c>
      <c r="F209" s="7">
        <v>138.89685275948301</v>
      </c>
      <c r="G209" s="7">
        <v>139.87702014060801</v>
      </c>
      <c r="H209" s="7">
        <v>139.87702014060801</v>
      </c>
      <c r="I209" s="9"/>
      <c r="J209" s="9">
        <f t="shared" si="6"/>
        <v>-7.0285047220258745E-3</v>
      </c>
      <c r="K209" s="9">
        <f t="shared" si="7"/>
        <v>-2.1302969630987434E-5</v>
      </c>
      <c r="L209" s="9"/>
    </row>
    <row r="210" spans="1:12" x14ac:dyDescent="0.25">
      <c r="A210" s="6">
        <v>43800</v>
      </c>
      <c r="B210" s="7">
        <v>137.55000000000001</v>
      </c>
      <c r="C210" s="7">
        <v>139.28</v>
      </c>
      <c r="D210" s="7">
        <v>137.398510344952</v>
      </c>
      <c r="E210" s="7">
        <v>137.398510344952</v>
      </c>
      <c r="F210" s="7">
        <v>137.398510344952</v>
      </c>
      <c r="G210" s="7">
        <v>139.28137831414901</v>
      </c>
      <c r="H210" s="7">
        <v>139.28137831414901</v>
      </c>
      <c r="I210" s="9"/>
      <c r="J210" s="9">
        <f t="shared" si="6"/>
        <v>-1.3508685059218872E-2</v>
      </c>
      <c r="K210" s="9">
        <f t="shared" si="7"/>
        <v>9.8959947516519264E-6</v>
      </c>
      <c r="L210" s="9"/>
    </row>
    <row r="211" spans="1:12" x14ac:dyDescent="0.25">
      <c r="A211" s="6">
        <v>43831</v>
      </c>
      <c r="B211" s="7">
        <v>134.02000000000001</v>
      </c>
      <c r="C211" s="7">
        <v>140.05000000000001</v>
      </c>
      <c r="D211" s="7">
        <v>140.38330746981001</v>
      </c>
      <c r="E211" s="7">
        <v>140.38330746981001</v>
      </c>
      <c r="F211" s="7">
        <v>140.38330746981001</v>
      </c>
      <c r="G211" s="7">
        <v>140.052011574983</v>
      </c>
      <c r="H211" s="7">
        <v>140.052011574983</v>
      </c>
      <c r="I211" s="9"/>
      <c r="J211" s="9">
        <f t="shared" si="6"/>
        <v>2.3799176709031755E-3</v>
      </c>
      <c r="K211" s="9">
        <f t="shared" si="7"/>
        <v>1.4363262998751125E-5</v>
      </c>
      <c r="L211" s="9"/>
    </row>
    <row r="212" spans="1:12" x14ac:dyDescent="0.25">
      <c r="A212" s="6">
        <v>43862</v>
      </c>
      <c r="B212" s="7">
        <v>134.46</v>
      </c>
      <c r="C212" s="7">
        <v>139.65</v>
      </c>
      <c r="D212" s="7">
        <v>139.69403353979899</v>
      </c>
      <c r="E212" s="7">
        <v>139.69403353979899</v>
      </c>
      <c r="F212" s="7">
        <v>139.69403353979899</v>
      </c>
      <c r="G212" s="7">
        <v>139.64549173569901</v>
      </c>
      <c r="H212" s="7">
        <v>139.64549173569901</v>
      </c>
      <c r="I212" s="9"/>
      <c r="J212" s="9">
        <f t="shared" si="6"/>
        <v>3.1531356819902712E-4</v>
      </c>
      <c r="K212" s="9">
        <f t="shared" si="7"/>
        <v>-3.2282594350174776E-5</v>
      </c>
      <c r="L212" s="9"/>
    </row>
    <row r="213" spans="1:12" x14ac:dyDescent="0.25">
      <c r="A213" s="6">
        <v>43891</v>
      </c>
      <c r="B213" s="7">
        <v>136.13</v>
      </c>
      <c r="C213" s="7">
        <v>129.71</v>
      </c>
      <c r="D213" s="7">
        <v>130.605721750653</v>
      </c>
      <c r="E213" s="7">
        <v>130.605721750653</v>
      </c>
      <c r="F213" s="7">
        <v>130.605721750653</v>
      </c>
      <c r="G213" s="7">
        <v>129.71461513528001</v>
      </c>
      <c r="H213" s="7">
        <v>129.71461513528001</v>
      </c>
      <c r="I213" s="9"/>
      <c r="J213" s="9">
        <f t="shared" si="6"/>
        <v>6.9055720503661266E-3</v>
      </c>
      <c r="K213" s="9">
        <f t="shared" si="7"/>
        <v>3.5580412304447862E-5</v>
      </c>
      <c r="L213" s="9"/>
    </row>
    <row r="214" spans="1:12" x14ac:dyDescent="0.25">
      <c r="A214" s="6">
        <v>43922</v>
      </c>
      <c r="B214" s="7">
        <v>118.44</v>
      </c>
      <c r="C214" s="7">
        <v>117.19</v>
      </c>
      <c r="D214" s="7">
        <v>118.460860804391</v>
      </c>
      <c r="E214" s="7">
        <v>118.460860804391</v>
      </c>
      <c r="F214" s="7">
        <v>118.460860804391</v>
      </c>
      <c r="G214" s="7">
        <v>117.190243632727</v>
      </c>
      <c r="H214" s="7">
        <v>117.190243632727</v>
      </c>
      <c r="I214" s="9"/>
      <c r="J214" s="9">
        <f t="shared" si="6"/>
        <v>1.0844447515922839E-2</v>
      </c>
      <c r="K214" s="9">
        <f t="shared" si="7"/>
        <v>2.0789549193267476E-6</v>
      </c>
      <c r="L214" s="9"/>
    </row>
    <row r="215" spans="1:12" x14ac:dyDescent="0.25">
      <c r="A215" s="6">
        <v>43952</v>
      </c>
      <c r="B215" s="7">
        <v>119.57</v>
      </c>
      <c r="C215" s="7">
        <v>121.03</v>
      </c>
      <c r="D215" s="7">
        <v>120.80461884556</v>
      </c>
      <c r="E215" s="7">
        <v>120.80461884556</v>
      </c>
      <c r="F215" s="7">
        <v>120.80461884556</v>
      </c>
      <c r="G215" s="7">
        <v>121.03450051241801</v>
      </c>
      <c r="H215" s="7">
        <v>121.03450051241801</v>
      </c>
      <c r="I215" s="9"/>
      <c r="J215" s="9">
        <f t="shared" si="6"/>
        <v>-1.8621924683136504E-3</v>
      </c>
      <c r="K215" s="9">
        <f t="shared" si="7"/>
        <v>3.7185098058278854E-5</v>
      </c>
      <c r="L215" s="9"/>
    </row>
    <row r="216" spans="1:12" x14ac:dyDescent="0.25">
      <c r="A216" s="6">
        <v>43983</v>
      </c>
      <c r="B216" s="7">
        <v>125.94</v>
      </c>
      <c r="C216" s="7">
        <v>127.06</v>
      </c>
      <c r="D216" s="7">
        <v>128.43925867803799</v>
      </c>
      <c r="E216" s="7">
        <v>128.43925867803799</v>
      </c>
      <c r="F216" s="7">
        <v>128.43925867803799</v>
      </c>
      <c r="G216" s="7">
        <v>127.057328207127</v>
      </c>
      <c r="H216" s="7">
        <v>127.057328207127</v>
      </c>
      <c r="I216" s="9"/>
      <c r="J216" s="9">
        <f t="shared" si="6"/>
        <v>1.0855176121816301E-2</v>
      </c>
      <c r="K216" s="9">
        <f t="shared" si="7"/>
        <v>-2.1027804761541979E-5</v>
      </c>
      <c r="L216" s="9"/>
    </row>
    <row r="217" spans="1:12" x14ac:dyDescent="0.25">
      <c r="A217" s="6">
        <v>44013</v>
      </c>
      <c r="B217" s="7">
        <v>135.94999999999999</v>
      </c>
      <c r="C217" s="7">
        <v>130.99</v>
      </c>
      <c r="D217" s="7">
        <v>131.99113736783301</v>
      </c>
      <c r="E217" s="7">
        <v>131.99113736783301</v>
      </c>
      <c r="F217" s="7">
        <v>131.99113736783301</v>
      </c>
      <c r="G217" s="7">
        <v>130.99465707391801</v>
      </c>
      <c r="H217" s="7">
        <v>130.99465707391801</v>
      </c>
      <c r="I217" s="9"/>
      <c r="J217" s="9">
        <f t="shared" si="6"/>
        <v>7.6428534073822441E-3</v>
      </c>
      <c r="K217" s="9">
        <f t="shared" si="7"/>
        <v>3.5552896541668488E-5</v>
      </c>
      <c r="L217" s="9"/>
    </row>
    <row r="218" spans="1:12" x14ac:dyDescent="0.25">
      <c r="A218" s="6">
        <v>44044</v>
      </c>
      <c r="B218" s="7">
        <v>135.74</v>
      </c>
      <c r="C218" s="7">
        <v>133.86000000000001</v>
      </c>
      <c r="D218" s="7">
        <v>131.86118539378501</v>
      </c>
      <c r="E218" s="7">
        <v>131.86118539378501</v>
      </c>
      <c r="F218" s="7">
        <v>131.86118539378501</v>
      </c>
      <c r="G218" s="7">
        <v>133.86089883688999</v>
      </c>
      <c r="H218" s="7">
        <v>133.86089883688999</v>
      </c>
      <c r="I218" s="9"/>
      <c r="J218" s="9">
        <f t="shared" si="6"/>
        <v>-1.4932127642425019E-2</v>
      </c>
      <c r="K218" s="9">
        <f t="shared" si="7"/>
        <v>6.7147533988620722E-6</v>
      </c>
      <c r="L218" s="9"/>
    </row>
    <row r="219" spans="1:12" x14ac:dyDescent="0.25">
      <c r="A219" s="6">
        <v>44075</v>
      </c>
      <c r="B219" s="7">
        <v>137.16</v>
      </c>
      <c r="C219" s="7">
        <v>136.84</v>
      </c>
      <c r="D219" s="7">
        <v>137.02365092234899</v>
      </c>
      <c r="E219" s="7">
        <v>137.02365092234899</v>
      </c>
      <c r="F219" s="7">
        <v>137.02365092234899</v>
      </c>
      <c r="G219" s="7">
        <v>136.83592399013401</v>
      </c>
      <c r="H219" s="7">
        <v>136.83592399013401</v>
      </c>
      <c r="I219" s="9"/>
      <c r="J219" s="9">
        <f t="shared" si="6"/>
        <v>1.3420850800129891E-3</v>
      </c>
      <c r="K219" s="9">
        <f t="shared" si="7"/>
        <v>-2.9786684200505675E-5</v>
      </c>
      <c r="L219" s="9"/>
    </row>
    <row r="220" spans="1:12" x14ac:dyDescent="0.25">
      <c r="A220" s="6">
        <v>44105</v>
      </c>
      <c r="B220" s="7">
        <v>139.86000000000001</v>
      </c>
      <c r="C220" s="7">
        <v>139.32</v>
      </c>
      <c r="D220" s="7">
        <v>138.20246025344801</v>
      </c>
      <c r="E220" s="7">
        <v>138.20246025344801</v>
      </c>
      <c r="F220" s="7">
        <v>138.20246025344801</v>
      </c>
      <c r="G220" s="7">
        <v>139.32009498187099</v>
      </c>
      <c r="H220" s="7">
        <v>139.32009498187099</v>
      </c>
      <c r="I220" s="9"/>
      <c r="J220" s="9">
        <f t="shared" si="6"/>
        <v>-8.0213877874819595E-3</v>
      </c>
      <c r="K220" s="9">
        <f t="shared" si="7"/>
        <v>6.8175330891762087E-7</v>
      </c>
      <c r="L220" s="9"/>
    </row>
    <row r="221" spans="1:12" x14ac:dyDescent="0.25">
      <c r="A221" s="6">
        <v>44136</v>
      </c>
      <c r="B221" s="7">
        <v>138.19999999999999</v>
      </c>
      <c r="C221" s="7">
        <v>139.24</v>
      </c>
      <c r="D221" s="7">
        <v>138.15624810285399</v>
      </c>
      <c r="E221" s="7">
        <v>138.15624810285399</v>
      </c>
      <c r="F221" s="7">
        <v>138.15624810285399</v>
      </c>
      <c r="G221" s="7">
        <v>139.24090011279301</v>
      </c>
      <c r="H221" s="7">
        <v>139.24090011279301</v>
      </c>
      <c r="I221" s="9"/>
      <c r="J221" s="9">
        <f t="shared" si="6"/>
        <v>-7.7833373825482166E-3</v>
      </c>
      <c r="K221" s="9">
        <f t="shared" si="7"/>
        <v>6.4644699295790531E-6</v>
      </c>
      <c r="L221" s="9"/>
    </row>
    <row r="222" spans="1:12" x14ac:dyDescent="0.25">
      <c r="A222" s="6">
        <v>44166</v>
      </c>
      <c r="B222" s="7">
        <v>139.34</v>
      </c>
      <c r="C222" s="7">
        <v>139.54</v>
      </c>
      <c r="D222" s="7">
        <v>139.158725683592</v>
      </c>
      <c r="E222" s="7">
        <v>139.158725683592</v>
      </c>
      <c r="F222" s="7">
        <v>139.158725683592</v>
      </c>
      <c r="G222" s="7">
        <v>139.537884763927</v>
      </c>
      <c r="H222" s="7">
        <v>139.537884763927</v>
      </c>
      <c r="I222" s="9"/>
      <c r="J222" s="9">
        <f t="shared" si="6"/>
        <v>-2.7323657475132324E-3</v>
      </c>
      <c r="K222" s="9">
        <f t="shared" si="7"/>
        <v>-1.5158636039847018E-5</v>
      </c>
      <c r="L222" s="9"/>
    </row>
    <row r="223" spans="1:12" x14ac:dyDescent="0.25">
      <c r="A223" s="6">
        <v>44197</v>
      </c>
      <c r="B223" s="7">
        <v>131.19999999999999</v>
      </c>
      <c r="C223" s="7">
        <v>140.13</v>
      </c>
      <c r="D223" s="7">
        <v>138.186777397366</v>
      </c>
      <c r="E223" s="7">
        <v>138.186777397366</v>
      </c>
      <c r="F223" s="7">
        <v>138.186777397366</v>
      </c>
      <c r="G223" s="7">
        <v>140.12828967331501</v>
      </c>
      <c r="H223" s="7">
        <v>140.12828967331501</v>
      </c>
      <c r="I223" s="9"/>
      <c r="J223" s="9">
        <f t="shared" si="6"/>
        <v>-1.3867284683037107E-2</v>
      </c>
      <c r="K223" s="9">
        <f t="shared" si="7"/>
        <v>-1.220528569889634E-5</v>
      </c>
      <c r="L223" s="9"/>
    </row>
    <row r="224" spans="1:12" x14ac:dyDescent="0.25">
      <c r="A224" s="6">
        <v>44228</v>
      </c>
      <c r="B224" s="7">
        <v>134.24</v>
      </c>
      <c r="C224" s="7">
        <v>140.97999999999999</v>
      </c>
      <c r="D224" s="7">
        <v>139.29343114762</v>
      </c>
      <c r="E224" s="7">
        <v>139.29343114762</v>
      </c>
      <c r="F224" s="7">
        <v>139.29343114762</v>
      </c>
      <c r="G224" s="7">
        <v>140.98195138166801</v>
      </c>
      <c r="H224" s="7">
        <v>140.98195138166801</v>
      </c>
      <c r="I224" s="9"/>
      <c r="J224" s="9">
        <f t="shared" si="6"/>
        <v>-1.1963178127252005E-2</v>
      </c>
      <c r="K224" s="9">
        <f t="shared" si="7"/>
        <v>1.3841549638460293E-5</v>
      </c>
      <c r="L224" s="9"/>
    </row>
    <row r="225" spans="1:11" x14ac:dyDescent="0.25">
      <c r="A225" s="6">
        <v>44256</v>
      </c>
      <c r="B225" s="7">
        <v>144.76</v>
      </c>
      <c r="C225" s="7">
        <v>135.72</v>
      </c>
      <c r="D225" s="7">
        <v>139.02481990163199</v>
      </c>
      <c r="E225" s="7">
        <v>139.02481990163199</v>
      </c>
      <c r="F225" s="7">
        <v>139.02481990163199</v>
      </c>
      <c r="G225" s="7">
        <v>135.72142824275801</v>
      </c>
      <c r="H225" s="7">
        <v>135.72142824275801</v>
      </c>
      <c r="J225" s="9">
        <f t="shared" si="6"/>
        <v>2.4350279263424701E-2</v>
      </c>
      <c r="K225" s="9">
        <f t="shared" si="7"/>
        <v>1.0523450913790811E-5</v>
      </c>
    </row>
    <row r="226" spans="1:11" x14ac:dyDescent="0.25">
      <c r="A226" s="6">
        <v>44287</v>
      </c>
      <c r="B226" s="7">
        <v>139.30000000000001</v>
      </c>
      <c r="C226" s="7">
        <v>137.44</v>
      </c>
      <c r="D226" s="7">
        <v>139.14502979270699</v>
      </c>
      <c r="E226" s="7">
        <v>139.14502979270699</v>
      </c>
      <c r="F226" s="7">
        <v>139.14502979270699</v>
      </c>
      <c r="G226" s="7">
        <v>137.43996873705001</v>
      </c>
      <c r="H226" s="7">
        <v>137.43996873705001</v>
      </c>
      <c r="J226" s="9">
        <f t="shared" si="6"/>
        <v>1.2405630040068338E-2</v>
      </c>
      <c r="K226" s="9">
        <f t="shared" si="7"/>
        <v>-2.2746616701319056E-7</v>
      </c>
    </row>
    <row r="227" spans="1:11" x14ac:dyDescent="0.25">
      <c r="A227" s="6">
        <v>44317</v>
      </c>
      <c r="B227" s="7">
        <v>137.69999999999999</v>
      </c>
      <c r="C227" s="7">
        <v>138.74</v>
      </c>
      <c r="D227" s="7">
        <v>138.946458791564</v>
      </c>
      <c r="E227" s="7">
        <v>138.946458791564</v>
      </c>
      <c r="F227" s="7">
        <v>138.946458791564</v>
      </c>
      <c r="G227" s="7">
        <v>138.74169633961699</v>
      </c>
      <c r="H227" s="7">
        <v>138.74169633961699</v>
      </c>
      <c r="J227" s="9">
        <f t="shared" ref="J227:J259" si="8">E227/$C227-1</f>
        <v>1.4880985408964875E-3</v>
      </c>
      <c r="K227" s="9">
        <f t="shared" ref="K227:K259" si="9">G227/$C227-1</f>
        <v>1.2226752320820822E-5</v>
      </c>
    </row>
    <row r="228" spans="1:11" x14ac:dyDescent="0.25">
      <c r="A228" s="6">
        <v>44348</v>
      </c>
      <c r="B228" s="7">
        <v>137.91999999999999</v>
      </c>
      <c r="C228" s="7">
        <v>138.94999999999999</v>
      </c>
      <c r="D228" s="7">
        <v>140.342183584678</v>
      </c>
      <c r="E228" s="7">
        <v>140.342183584678</v>
      </c>
      <c r="F228" s="7">
        <v>140.342183584678</v>
      </c>
      <c r="G228" s="7">
        <v>138.946287999194</v>
      </c>
      <c r="H228" s="7">
        <v>138.946287999194</v>
      </c>
      <c r="J228" s="9">
        <f t="shared" si="8"/>
        <v>1.0019313311824485E-2</v>
      </c>
      <c r="K228" s="9">
        <f t="shared" si="9"/>
        <v>-2.6714651356507524E-5</v>
      </c>
    </row>
    <row r="229" spans="1:11" x14ac:dyDescent="0.25">
      <c r="A229" s="6">
        <v>44378</v>
      </c>
      <c r="B229" s="7">
        <v>143.07</v>
      </c>
      <c r="C229" s="7">
        <v>138.49</v>
      </c>
      <c r="D229" s="7">
        <v>138.83018504656499</v>
      </c>
      <c r="E229" s="7">
        <v>138.83018504656499</v>
      </c>
      <c r="F229" s="7">
        <v>138.83018504656499</v>
      </c>
      <c r="G229" s="7">
        <v>138.48593020405599</v>
      </c>
      <c r="H229" s="7">
        <v>138.48593020405599</v>
      </c>
      <c r="J229" s="9">
        <f t="shared" si="8"/>
        <v>2.4563870789586773E-3</v>
      </c>
      <c r="K229" s="9">
        <f t="shared" si="9"/>
        <v>-2.938693006004911E-5</v>
      </c>
    </row>
    <row r="230" spans="1:11" x14ac:dyDescent="0.25">
      <c r="A230" s="6">
        <v>44409</v>
      </c>
      <c r="B230" s="7">
        <v>141.94</v>
      </c>
      <c r="C230" s="7">
        <v>138.91999999999999</v>
      </c>
      <c r="D230" s="7">
        <v>137.879355171481</v>
      </c>
      <c r="E230" s="7">
        <v>137.879355171481</v>
      </c>
      <c r="F230" s="7">
        <v>137.879355171481</v>
      </c>
      <c r="G230" s="7">
        <v>138.921817166534</v>
      </c>
      <c r="H230" s="7">
        <v>138.921817166534</v>
      </c>
      <c r="J230" s="9">
        <f t="shared" si="8"/>
        <v>-7.4909647892239528E-3</v>
      </c>
      <c r="K230" s="9">
        <f t="shared" si="9"/>
        <v>1.3080668975096188E-5</v>
      </c>
    </row>
    <row r="231" spans="1:11" x14ac:dyDescent="0.25">
      <c r="A231" s="6">
        <v>44440</v>
      </c>
      <c r="B231" s="7">
        <v>138.72999999999999</v>
      </c>
      <c r="C231" s="7">
        <v>138.86000000000001</v>
      </c>
      <c r="D231" s="7">
        <v>138.312140493903</v>
      </c>
      <c r="E231" s="7">
        <v>138.312140493903</v>
      </c>
      <c r="F231" s="7">
        <v>138.312140493903</v>
      </c>
      <c r="G231" s="7">
        <v>138.86162047467101</v>
      </c>
      <c r="H231" s="7">
        <v>138.86162047467101</v>
      </c>
      <c r="J231" s="9">
        <f t="shared" si="8"/>
        <v>-3.9454090889889937E-3</v>
      </c>
      <c r="K231" s="9">
        <f t="shared" si="9"/>
        <v>1.1669844959039111E-5</v>
      </c>
    </row>
    <row r="232" spans="1:11" x14ac:dyDescent="0.25">
      <c r="A232" s="6">
        <v>44470</v>
      </c>
      <c r="B232" s="7">
        <v>138.01</v>
      </c>
      <c r="C232" s="7">
        <v>139.62</v>
      </c>
      <c r="D232" s="7">
        <v>136.86610564275</v>
      </c>
      <c r="E232" s="7">
        <v>136.86610564275</v>
      </c>
      <c r="F232" s="7">
        <v>136.86610564275</v>
      </c>
      <c r="G232" s="7">
        <v>139.61557576833701</v>
      </c>
      <c r="H232" s="7">
        <v>139.61557576833701</v>
      </c>
      <c r="J232" s="9">
        <f t="shared" si="8"/>
        <v>-1.9724211124838908E-2</v>
      </c>
      <c r="K232" s="9">
        <f t="shared" si="9"/>
        <v>-3.168766410965862E-5</v>
      </c>
    </row>
    <row r="233" spans="1:11" x14ac:dyDescent="0.25">
      <c r="A233" s="6">
        <v>44501</v>
      </c>
      <c r="B233" s="7">
        <v>139.69</v>
      </c>
      <c r="C233" s="7">
        <v>141.05000000000001</v>
      </c>
      <c r="D233" s="7">
        <v>139.98790716288201</v>
      </c>
      <c r="E233" s="7">
        <v>139.98790716288201</v>
      </c>
      <c r="F233" s="7">
        <v>139.98790716288201</v>
      </c>
      <c r="G233" s="7">
        <v>141.052036671558</v>
      </c>
      <c r="H233" s="7">
        <v>141.052036671558</v>
      </c>
      <c r="J233" s="9">
        <f t="shared" si="8"/>
        <v>-7.5299031344771006E-3</v>
      </c>
      <c r="K233" s="9">
        <f t="shared" si="9"/>
        <v>1.4439358794637869E-5</v>
      </c>
    </row>
    <row r="234" spans="1:11" x14ac:dyDescent="0.25">
      <c r="A234" s="6">
        <v>44531</v>
      </c>
      <c r="B234" s="7">
        <v>141.53</v>
      </c>
      <c r="C234" s="7">
        <v>141.22</v>
      </c>
      <c r="D234" s="7">
        <v>141.56319741331001</v>
      </c>
      <c r="E234" s="7">
        <v>141.56319741331001</v>
      </c>
      <c r="F234" s="7">
        <v>141.56319741331001</v>
      </c>
      <c r="G234" s="7">
        <v>141.21605732890799</v>
      </c>
      <c r="H234" s="7">
        <v>141.21605732890799</v>
      </c>
      <c r="J234" s="9">
        <f t="shared" si="8"/>
        <v>2.4302323559695083E-3</v>
      </c>
      <c r="K234" s="9">
        <f t="shared" si="9"/>
        <v>-2.7918645319369162E-5</v>
      </c>
    </row>
    <row r="235" spans="1:11" x14ac:dyDescent="0.25">
      <c r="A235" s="6">
        <v>44562</v>
      </c>
      <c r="B235" s="7">
        <v>131.54</v>
      </c>
      <c r="C235" s="7">
        <v>140.26</v>
      </c>
      <c r="D235" s="7">
        <v>139.06364089694199</v>
      </c>
      <c r="E235" s="7">
        <v>139.06364089694199</v>
      </c>
      <c r="F235" s="7">
        <v>139.06364089694199</v>
      </c>
      <c r="G235" s="7">
        <v>140.262886422588</v>
      </c>
      <c r="H235" s="7">
        <v>140.262886422588</v>
      </c>
      <c r="J235" s="9">
        <f t="shared" si="8"/>
        <v>-8.529581513318174E-3</v>
      </c>
      <c r="K235" s="9">
        <f t="shared" si="9"/>
        <v>2.057908589758739E-5</v>
      </c>
    </row>
    <row r="236" spans="1:11" x14ac:dyDescent="0.25">
      <c r="A236" s="6">
        <v>44593</v>
      </c>
      <c r="B236" s="7">
        <v>136.66999999999999</v>
      </c>
      <c r="C236" s="7">
        <v>140.82</v>
      </c>
      <c r="D236" s="7">
        <v>141.53356270136101</v>
      </c>
      <c r="E236" s="7">
        <v>141.53356270136101</v>
      </c>
      <c r="F236" s="7">
        <v>141.53356270136101</v>
      </c>
      <c r="G236" s="7">
        <v>140.81591994593401</v>
      </c>
      <c r="H236" s="7">
        <v>140.81591994593401</v>
      </c>
      <c r="J236" s="9">
        <f t="shared" si="8"/>
        <v>5.0671971407543204E-3</v>
      </c>
      <c r="K236" s="9">
        <f t="shared" si="9"/>
        <v>-2.8973541158827665E-5</v>
      </c>
    </row>
    <row r="237" spans="1:11" x14ac:dyDescent="0.25">
      <c r="A237" s="6">
        <v>44621</v>
      </c>
      <c r="B237" s="7">
        <v>149.61000000000001</v>
      </c>
      <c r="C237" s="7">
        <v>141.94</v>
      </c>
      <c r="D237" s="7">
        <v>143.57954375841899</v>
      </c>
      <c r="E237" s="7">
        <v>143.57954375841899</v>
      </c>
      <c r="F237" s="7">
        <v>143.57954375841899</v>
      </c>
      <c r="G237" s="7">
        <v>141.940045692193</v>
      </c>
      <c r="H237" s="7">
        <v>141.940045692193</v>
      </c>
      <c r="J237" s="9">
        <f t="shared" si="8"/>
        <v>1.1550963494568078E-2</v>
      </c>
      <c r="K237" s="9">
        <f t="shared" si="9"/>
        <v>3.2191202614662018E-7</v>
      </c>
    </row>
    <row r="238" spans="1:11" x14ac:dyDescent="0.25">
      <c r="A238" s="6">
        <v>44652</v>
      </c>
      <c r="B238" s="7">
        <v>143.34</v>
      </c>
      <c r="C238" s="7">
        <v>142.19</v>
      </c>
      <c r="D238" s="7">
        <v>143.009934336968</v>
      </c>
      <c r="E238" s="7">
        <v>143.009934336968</v>
      </c>
      <c r="F238" s="7">
        <v>143.009934336968</v>
      </c>
      <c r="G238" s="7">
        <v>142.18751176398001</v>
      </c>
      <c r="H238" s="7">
        <v>142.18751176398001</v>
      </c>
      <c r="J238" s="9">
        <f t="shared" si="8"/>
        <v>5.7664697726140801E-3</v>
      </c>
      <c r="K238" s="9">
        <f t="shared" si="9"/>
        <v>-1.7499374217466723E-5</v>
      </c>
    </row>
    <row r="239" spans="1:11" x14ac:dyDescent="0.25">
      <c r="A239" s="6">
        <v>44682</v>
      </c>
      <c r="B239" s="7">
        <v>142.77000000000001</v>
      </c>
      <c r="C239" s="7">
        <v>142.15</v>
      </c>
      <c r="D239" s="7">
        <v>143.83166972570899</v>
      </c>
      <c r="E239" s="7">
        <v>143.83166972570899</v>
      </c>
      <c r="F239" s="7">
        <v>143.83166972570899</v>
      </c>
      <c r="G239" s="7">
        <v>142.1453127437</v>
      </c>
      <c r="H239" s="7">
        <v>142.1453127437</v>
      </c>
      <c r="J239" s="9">
        <f t="shared" si="8"/>
        <v>1.1830247806605687E-2</v>
      </c>
      <c r="K239" s="9">
        <f t="shared" si="9"/>
        <v>-3.2974015476638918E-5</v>
      </c>
    </row>
    <row r="240" spans="1:11" x14ac:dyDescent="0.25">
      <c r="A240" s="6">
        <v>44713</v>
      </c>
      <c r="B240" s="7">
        <v>141.91</v>
      </c>
      <c r="C240" s="7">
        <v>142.88999999999999</v>
      </c>
      <c r="D240" s="7">
        <v>144.01658538494101</v>
      </c>
      <c r="E240" s="7">
        <v>144.01658538494101</v>
      </c>
      <c r="F240" s="7">
        <v>144.01658538494101</v>
      </c>
      <c r="G240" s="7">
        <v>142.89200476361401</v>
      </c>
      <c r="H240" s="7">
        <v>142.89200476361401</v>
      </c>
      <c r="J240" s="9">
        <f t="shared" si="8"/>
        <v>7.8842843091959658E-3</v>
      </c>
      <c r="K240" s="9">
        <f t="shared" si="9"/>
        <v>1.4030118370866873E-5</v>
      </c>
    </row>
    <row r="241" spans="1:11" x14ac:dyDescent="0.25">
      <c r="A241" s="6">
        <v>44743</v>
      </c>
      <c r="B241" s="7">
        <v>148.79</v>
      </c>
      <c r="C241" s="7">
        <v>145.41999999999999</v>
      </c>
      <c r="D241" s="7">
        <v>144.411315551515</v>
      </c>
      <c r="E241" s="7">
        <v>144.411315551515</v>
      </c>
      <c r="F241" s="7">
        <v>144.411315551515</v>
      </c>
      <c r="G241" s="7">
        <v>145.42211241636301</v>
      </c>
      <c r="H241" s="7">
        <v>145.42211241636301</v>
      </c>
      <c r="J241" s="9">
        <f t="shared" si="8"/>
        <v>-6.9363529671639945E-3</v>
      </c>
      <c r="K241" s="9">
        <f t="shared" si="9"/>
        <v>1.4526312494878013E-5</v>
      </c>
    </row>
    <row r="242" spans="1:11" x14ac:dyDescent="0.25">
      <c r="A242" s="6">
        <v>44774</v>
      </c>
      <c r="B242" s="7">
        <v>149.37</v>
      </c>
      <c r="C242" s="7">
        <v>144.47999999999999</v>
      </c>
      <c r="D242" s="7">
        <v>145.089614089462</v>
      </c>
      <c r="E242" s="7">
        <v>145.089614089462</v>
      </c>
      <c r="F242" s="7">
        <v>145.089614089462</v>
      </c>
      <c r="G242" s="7">
        <v>144.48039521476599</v>
      </c>
      <c r="H242" s="7">
        <v>144.48039521476599</v>
      </c>
      <c r="J242" s="9">
        <f t="shared" si="8"/>
        <v>4.2193666214147552E-3</v>
      </c>
      <c r="K242" s="9">
        <f t="shared" si="9"/>
        <v>2.735428889844016E-6</v>
      </c>
    </row>
    <row r="243" spans="1:11" x14ac:dyDescent="0.25">
      <c r="A243" s="6">
        <v>44805</v>
      </c>
      <c r="B243" s="7">
        <v>144.35</v>
      </c>
      <c r="C243" s="7">
        <v>144.49</v>
      </c>
      <c r="D243" s="7">
        <v>143.85566297519199</v>
      </c>
      <c r="E243" s="7">
        <v>143.85566297519199</v>
      </c>
      <c r="F243" s="7">
        <v>143.85566297519199</v>
      </c>
      <c r="G243" s="7">
        <v>144.48515283924601</v>
      </c>
      <c r="H243" s="7">
        <v>144.48515283924601</v>
      </c>
      <c r="J243" s="9">
        <f t="shared" si="8"/>
        <v>-4.3901794228529134E-3</v>
      </c>
      <c r="K243" s="9">
        <f t="shared" si="9"/>
        <v>-3.3546686649565949E-5</v>
      </c>
    </row>
    <row r="244" spans="1:11" x14ac:dyDescent="0.25">
      <c r="A244" s="6">
        <v>44835</v>
      </c>
      <c r="B244" s="7">
        <v>142.71</v>
      </c>
      <c r="C244" s="7">
        <v>144.68</v>
      </c>
      <c r="D244" s="7">
        <v>142.20046116866499</v>
      </c>
      <c r="E244" s="7">
        <v>142.20046116866499</v>
      </c>
      <c r="F244" s="7">
        <v>142.20046116866499</v>
      </c>
      <c r="G244" s="7">
        <v>144.68499334700499</v>
      </c>
      <c r="H244" s="7">
        <v>144.68499334700499</v>
      </c>
      <c r="J244" s="9">
        <f t="shared" si="8"/>
        <v>-1.7138089793579114E-2</v>
      </c>
      <c r="K244" s="9">
        <f t="shared" si="9"/>
        <v>3.4513042611150624E-5</v>
      </c>
    </row>
    <row r="245" spans="1:11" x14ac:dyDescent="0.25">
      <c r="A245" s="6">
        <v>44866</v>
      </c>
      <c r="B245" s="7">
        <v>140.97999999999999</v>
      </c>
      <c r="C245" s="7">
        <v>142.74</v>
      </c>
      <c r="D245" s="7">
        <v>141.578316488306</v>
      </c>
      <c r="E245" s="7">
        <v>141.578316488306</v>
      </c>
      <c r="F245" s="7">
        <v>141.578316488306</v>
      </c>
      <c r="G245" s="7">
        <v>142.741189063203</v>
      </c>
      <c r="H245" s="7">
        <v>142.741189063203</v>
      </c>
      <c r="J245" s="9">
        <f t="shared" si="8"/>
        <v>-8.1384581175144577E-3</v>
      </c>
      <c r="K245" s="9">
        <f t="shared" si="9"/>
        <v>8.330273244983033E-6</v>
      </c>
    </row>
    <row r="246" spans="1:11" x14ac:dyDescent="0.25">
      <c r="A246" s="6">
        <v>44896</v>
      </c>
      <c r="B246" s="7">
        <v>142.19</v>
      </c>
      <c r="C246" s="7">
        <v>142.30000000000001</v>
      </c>
      <c r="D246" s="7">
        <v>142.404095285165</v>
      </c>
      <c r="E246" s="7">
        <v>142.404095285165</v>
      </c>
      <c r="F246" s="7">
        <v>142.404095285165</v>
      </c>
      <c r="G246" s="7">
        <v>142.30182696215101</v>
      </c>
      <c r="H246" s="7">
        <v>142.30182696215101</v>
      </c>
      <c r="J246" s="9">
        <f t="shared" si="8"/>
        <v>7.3151992385800391E-4</v>
      </c>
      <c r="K246" s="9">
        <f t="shared" si="9"/>
        <v>1.2838806402015734E-5</v>
      </c>
    </row>
    <row r="247" spans="1:11" x14ac:dyDescent="0.25">
      <c r="A247" s="6">
        <v>44927</v>
      </c>
      <c r="B247" s="7">
        <v>135.83000000000001</v>
      </c>
      <c r="C247" s="7">
        <v>143.47999999999999</v>
      </c>
      <c r="D247" s="7">
        <v>143.58162087163501</v>
      </c>
      <c r="E247" s="7">
        <v>143.58162087163501</v>
      </c>
      <c r="F247" s="7">
        <v>143.58162087163501</v>
      </c>
      <c r="G247" s="7">
        <v>143.48176100508601</v>
      </c>
      <c r="H247" s="7">
        <v>143.48176100508601</v>
      </c>
      <c r="J247" s="9">
        <f t="shared" si="8"/>
        <v>7.0825809614594171E-4</v>
      </c>
      <c r="K247" s="9">
        <f t="shared" si="9"/>
        <v>1.2273523041672618E-5</v>
      </c>
    </row>
    <row r="248" spans="1:11" x14ac:dyDescent="0.25">
      <c r="A248" s="6">
        <v>44958</v>
      </c>
      <c r="B248" s="7">
        <v>140.78</v>
      </c>
      <c r="C248" s="7">
        <v>147.52000000000001</v>
      </c>
      <c r="D248" s="7">
        <v>145.564478486962</v>
      </c>
      <c r="E248" s="7">
        <v>145.564478486962</v>
      </c>
      <c r="F248" s="7">
        <v>145.564478486962</v>
      </c>
      <c r="G248" s="7">
        <v>147.52366705301</v>
      </c>
      <c r="H248" s="7">
        <v>147.52366705301</v>
      </c>
      <c r="J248" s="9">
        <f t="shared" si="8"/>
        <v>-1.3255975549335774E-2</v>
      </c>
      <c r="K248" s="9">
        <f t="shared" si="9"/>
        <v>2.485800576179642E-5</v>
      </c>
    </row>
    <row r="249" spans="1:11" x14ac:dyDescent="0.25">
      <c r="A249" s="6">
        <v>44986</v>
      </c>
      <c r="B249" s="7">
        <v>158.24</v>
      </c>
      <c r="C249" s="7">
        <v>147.02000000000001</v>
      </c>
      <c r="D249" s="7">
        <v>152.01905437746001</v>
      </c>
      <c r="E249" s="7">
        <v>152.01905437746001</v>
      </c>
      <c r="F249" s="7">
        <v>152.01905437746001</v>
      </c>
      <c r="G249" s="7">
        <v>147.015186092428</v>
      </c>
      <c r="H249" s="7">
        <v>147.015186092428</v>
      </c>
      <c r="J249" s="9">
        <f t="shared" si="8"/>
        <v>3.4002546438987924E-2</v>
      </c>
      <c r="K249" s="9">
        <f t="shared" si="9"/>
        <v>-3.2743215698682882E-5</v>
      </c>
    </row>
    <row r="250" spans="1:11" x14ac:dyDescent="0.25">
      <c r="A250" s="6">
        <v>45017</v>
      </c>
      <c r="B250" s="7">
        <v>148.62</v>
      </c>
      <c r="C250" s="7">
        <v>148.88</v>
      </c>
      <c r="D250" s="7">
        <v>148.123230775542</v>
      </c>
      <c r="E250" s="7">
        <v>148.123230775542</v>
      </c>
      <c r="F250" s="7">
        <v>148.123230775542</v>
      </c>
      <c r="G250" s="7">
        <v>148.88306255945599</v>
      </c>
      <c r="H250" s="7">
        <v>148.88306255945599</v>
      </c>
      <c r="J250" s="9">
        <f t="shared" si="8"/>
        <v>-5.0830818407979761E-3</v>
      </c>
      <c r="K250" s="9">
        <f t="shared" si="9"/>
        <v>2.0570657281115956E-5</v>
      </c>
    </row>
    <row r="251" spans="1:11" x14ac:dyDescent="0.25">
      <c r="A251" s="6">
        <v>45047</v>
      </c>
      <c r="B251" s="7">
        <v>146.94</v>
      </c>
      <c r="C251" s="7">
        <v>146.16</v>
      </c>
      <c r="D251" s="7">
        <v>147.93179354506901</v>
      </c>
      <c r="E251" s="7">
        <v>147.93179354506901</v>
      </c>
      <c r="F251" s="7">
        <v>147.93179354506901</v>
      </c>
      <c r="G251" s="7">
        <v>146.15891507104001</v>
      </c>
      <c r="H251" s="7">
        <v>146.15891507104001</v>
      </c>
      <c r="J251" s="9">
        <f t="shared" si="8"/>
        <v>1.2122287527839504E-2</v>
      </c>
      <c r="K251" s="9">
        <f t="shared" si="9"/>
        <v>-7.4228856047353631E-6</v>
      </c>
    </row>
    <row r="252" spans="1:11" x14ac:dyDescent="0.25">
      <c r="A252" s="6">
        <v>45078</v>
      </c>
      <c r="B252" s="7">
        <v>145.68</v>
      </c>
      <c r="C252" s="7">
        <v>146.55000000000001</v>
      </c>
      <c r="D252" s="7">
        <v>147.48601063546201</v>
      </c>
      <c r="E252" s="7">
        <v>147.48601063546201</v>
      </c>
      <c r="F252" s="7">
        <v>147.48601063546201</v>
      </c>
      <c r="G252" s="7">
        <v>146.54511869286901</v>
      </c>
      <c r="H252" s="7">
        <v>146.54511869286901</v>
      </c>
      <c r="J252" s="9">
        <f t="shared" si="8"/>
        <v>6.3869712416375624E-3</v>
      </c>
      <c r="K252" s="9">
        <f t="shared" si="9"/>
        <v>-3.3308134636644837E-5</v>
      </c>
    </row>
    <row r="253" spans="1:11" x14ac:dyDescent="0.25">
      <c r="A253" s="6">
        <v>45108</v>
      </c>
      <c r="B253" s="7">
        <v>150.43</v>
      </c>
      <c r="C253" s="7">
        <v>146.97999999999999</v>
      </c>
      <c r="D253" s="7">
        <v>145.98997393929699</v>
      </c>
      <c r="E253" s="7">
        <v>145.98997393929699</v>
      </c>
      <c r="F253" s="7">
        <v>145.98997393929699</v>
      </c>
      <c r="G253" s="7">
        <v>146.984670626482</v>
      </c>
      <c r="H253" s="7">
        <v>146.984670626482</v>
      </c>
      <c r="J253" s="9">
        <f t="shared" si="8"/>
        <v>-6.7357875949313195E-3</v>
      </c>
      <c r="K253" s="9">
        <f t="shared" si="9"/>
        <v>3.1777292706536286E-5</v>
      </c>
    </row>
    <row r="254" spans="1:11" x14ac:dyDescent="0.25">
      <c r="A254" s="6">
        <v>45139</v>
      </c>
      <c r="B254" s="7">
        <v>151.33000000000001</v>
      </c>
      <c r="C254" s="7">
        <v>146.13999999999999</v>
      </c>
      <c r="D254" s="7">
        <v>146.828558221501</v>
      </c>
      <c r="E254" s="7">
        <v>146.828558221501</v>
      </c>
      <c r="F254" s="7">
        <v>146.828558221501</v>
      </c>
      <c r="G254" s="7">
        <v>146.13600465321099</v>
      </c>
      <c r="H254" s="7">
        <v>146.13600465321099</v>
      </c>
      <c r="J254" s="9">
        <f t="shared" si="8"/>
        <v>4.7116341966677577E-3</v>
      </c>
      <c r="K254" s="9">
        <f t="shared" si="9"/>
        <v>-2.7339173320095611E-5</v>
      </c>
    </row>
    <row r="255" spans="1:11" x14ac:dyDescent="0.25">
      <c r="A255" s="6">
        <v>45170</v>
      </c>
      <c r="B255" s="7">
        <v>144.91</v>
      </c>
      <c r="C255" s="7">
        <v>146.19</v>
      </c>
      <c r="D255" s="7">
        <v>144.41909773040999</v>
      </c>
      <c r="E255" s="7">
        <v>144.41909773040999</v>
      </c>
      <c r="F255" s="7">
        <v>144.41909773040999</v>
      </c>
      <c r="G255" s="7">
        <v>146.186389208615</v>
      </c>
      <c r="H255" s="7">
        <v>146.186389208615</v>
      </c>
      <c r="J255" s="9">
        <f t="shared" si="8"/>
        <v>-1.211370319166849E-2</v>
      </c>
      <c r="K255" s="9">
        <f t="shared" si="9"/>
        <v>-2.469930491144634E-5</v>
      </c>
    </row>
    <row r="256" spans="1:11" x14ac:dyDescent="0.25">
      <c r="A256" s="6">
        <v>45200</v>
      </c>
      <c r="B256" s="7">
        <v>145.09</v>
      </c>
      <c r="C256" s="7">
        <v>146.26</v>
      </c>
      <c r="D256" s="7">
        <v>145.01519759149201</v>
      </c>
      <c r="E256" s="7">
        <v>145.01519759149201</v>
      </c>
      <c r="F256" s="7">
        <v>145.01519759149201</v>
      </c>
      <c r="G256" s="7">
        <v>146.25766425063799</v>
      </c>
      <c r="H256" s="7">
        <v>146.25766425063799</v>
      </c>
      <c r="J256" s="9">
        <f t="shared" si="8"/>
        <v>-8.5108875188566468E-3</v>
      </c>
      <c r="K256" s="9">
        <f t="shared" si="9"/>
        <v>-1.5969843853436139E-5</v>
      </c>
    </row>
    <row r="257" spans="1:11" x14ac:dyDescent="0.25">
      <c r="A257" s="6">
        <v>45231</v>
      </c>
      <c r="B257" s="7">
        <v>144.31</v>
      </c>
      <c r="C257" s="7">
        <v>146.41</v>
      </c>
      <c r="D257" s="7">
        <v>145.08684716625999</v>
      </c>
      <c r="E257" s="7">
        <v>145.08684716625999</v>
      </c>
      <c r="F257" s="7">
        <v>145.08684716625999</v>
      </c>
      <c r="G257" s="7">
        <v>146.40953054472899</v>
      </c>
      <c r="H257" s="7">
        <v>146.40953054472899</v>
      </c>
      <c r="J257" s="9">
        <f t="shared" si="8"/>
        <v>-9.0373118894885307E-3</v>
      </c>
      <c r="K257" s="9">
        <f t="shared" si="9"/>
        <v>-3.2064426678246605E-6</v>
      </c>
    </row>
    <row r="258" spans="1:11" x14ac:dyDescent="0.25">
      <c r="A258" s="6">
        <v>45261</v>
      </c>
      <c r="B258" s="7">
        <v>144.1</v>
      </c>
      <c r="C258" s="7">
        <v>147.61000000000001</v>
      </c>
      <c r="D258" s="7">
        <v>144.43546715921201</v>
      </c>
      <c r="E258" s="7">
        <v>144.43546715921201</v>
      </c>
      <c r="F258" s="7">
        <v>144.43546715921201</v>
      </c>
      <c r="G258" s="7">
        <v>147.605162473539</v>
      </c>
      <c r="H258" s="7">
        <v>147.605162473539</v>
      </c>
      <c r="J258" s="9">
        <f t="shared" si="8"/>
        <v>-2.1506218012248501E-2</v>
      </c>
      <c r="K258" s="9">
        <f t="shared" si="9"/>
        <v>-3.2772349170206994E-5</v>
      </c>
    </row>
    <row r="259" spans="1:11" x14ac:dyDescent="0.25">
      <c r="A259" s="6">
        <v>45292</v>
      </c>
      <c r="B259" s="7">
        <v>140.51</v>
      </c>
      <c r="C259" s="7">
        <v>148.5</v>
      </c>
      <c r="D259" s="7">
        <v>148.372407189999</v>
      </c>
      <c r="E259" s="7">
        <v>148.372407189999</v>
      </c>
      <c r="F259" s="7">
        <v>148.372407189999</v>
      </c>
      <c r="G259" s="7">
        <v>148.50097360673101</v>
      </c>
      <c r="H259" s="7">
        <v>148.50097360673101</v>
      </c>
      <c r="J259" s="9">
        <f t="shared" si="8"/>
        <v>-8.5921084175766271E-4</v>
      </c>
      <c r="K259" s="9">
        <f t="shared" si="9"/>
        <v>6.5562742828095821E-6</v>
      </c>
    </row>
  </sheetData>
  <mergeCells count="3">
    <mergeCell ref="D5:F5"/>
    <mergeCell ref="G5:H5"/>
    <mergeCell ref="J5:K5"/>
  </mergeCells>
  <pageMargins left="0.511811024" right="0.511811024" top="0.78740157499999996" bottom="0.78740157499999996" header="0.31496062000000002" footer="0.31496062000000002"/>
  <pageSetup paperSize="9"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FB334-B5B6-4962-9E32-2143686DA08B}">
  <sheetPr codeName="Planilha1"/>
  <dimension ref="A1:AB246"/>
  <sheetViews>
    <sheetView zoomScale="115" zoomScaleNormal="115" workbookViewId="0"/>
  </sheetViews>
  <sheetFormatPr defaultRowHeight="15" x14ac:dyDescent="0.25"/>
  <cols>
    <col min="1" max="1" width="11.85546875" bestFit="1" customWidth="1"/>
    <col min="2" max="2" width="8" bestFit="1" customWidth="1"/>
    <col min="3" max="3" width="10.7109375" bestFit="1" customWidth="1"/>
    <col min="4" max="4" width="5.140625" customWidth="1"/>
    <col min="5" max="11" width="8.85546875" customWidth="1"/>
    <col min="12" max="12" width="6.140625" bestFit="1" customWidth="1"/>
    <col min="13" max="13" width="10.42578125" bestFit="1" customWidth="1"/>
  </cols>
  <sheetData>
    <row r="1" spans="1:28" x14ac:dyDescent="0.25">
      <c r="A1" s="12" t="s">
        <v>17</v>
      </c>
      <c r="E1" s="12" t="s">
        <v>18</v>
      </c>
      <c r="F1" s="12"/>
      <c r="G1" s="12"/>
      <c r="X1" s="12" t="s">
        <v>24</v>
      </c>
    </row>
    <row r="2" spans="1:28" x14ac:dyDescent="0.25">
      <c r="A2" s="13" t="s">
        <v>9</v>
      </c>
      <c r="B2" s="13" t="s">
        <v>16</v>
      </c>
      <c r="C2" s="13" t="s">
        <v>19</v>
      </c>
      <c r="E2" s="13" t="s">
        <v>7</v>
      </c>
      <c r="F2" s="13" t="s">
        <v>25</v>
      </c>
      <c r="G2" s="13" t="s">
        <v>26</v>
      </c>
      <c r="H2" s="13" t="s">
        <v>121</v>
      </c>
      <c r="I2" s="13" t="s">
        <v>87</v>
      </c>
      <c r="J2" s="13" t="s">
        <v>31</v>
      </c>
      <c r="K2" s="13" t="s">
        <v>88</v>
      </c>
      <c r="M2" s="13" t="s">
        <v>21</v>
      </c>
      <c r="X2" t="str" cm="1">
        <f t="array" ref="X2:AB28">xlDESSAZ_SeasonalPlot(A3:A105,G3:G105,4)</f>
        <v/>
      </c>
      <c r="Y2">
        <v>1</v>
      </c>
      <c r="Z2">
        <v>2</v>
      </c>
      <c r="AA2">
        <v>3</v>
      </c>
      <c r="AB2">
        <v>4</v>
      </c>
    </row>
    <row r="3" spans="1:28" x14ac:dyDescent="0.25">
      <c r="A3" s="14">
        <v>35065</v>
      </c>
      <c r="B3" s="7">
        <v>96.8</v>
      </c>
      <c r="C3" s="7">
        <v>99.5</v>
      </c>
      <c r="E3" s="7" cm="1">
        <f t="array" ref="E3:K105">ROUND(xlDESSAZ($A$3:$A$105,$B$3:$B$105,$E$2:$K$2,,,Specs!$D$3),1)</f>
        <v>99.5</v>
      </c>
      <c r="F3" s="7">
        <v>99.5</v>
      </c>
      <c r="G3" s="60">
        <v>1</v>
      </c>
      <c r="H3" s="60">
        <v>1</v>
      </c>
      <c r="I3" s="7">
        <v>167.8</v>
      </c>
      <c r="J3" s="7">
        <v>172</v>
      </c>
      <c r="K3" s="7">
        <v>176.3</v>
      </c>
      <c r="L3" s="7"/>
      <c r="M3" s="9">
        <f t="shared" ref="M3:M34" si="0">(E3-C3)/C3</f>
        <v>0</v>
      </c>
      <c r="X3">
        <v>1996</v>
      </c>
      <c r="Y3">
        <v>1</v>
      </c>
      <c r="Z3">
        <v>1</v>
      </c>
      <c r="AA3">
        <v>1</v>
      </c>
      <c r="AB3">
        <v>1</v>
      </c>
    </row>
    <row r="4" spans="1:28" x14ac:dyDescent="0.25">
      <c r="A4" s="14">
        <v>35156</v>
      </c>
      <c r="B4">
        <v>100.1</v>
      </c>
      <c r="C4" s="7">
        <v>100.4</v>
      </c>
      <c r="E4" s="7">
        <v>100.4</v>
      </c>
      <c r="F4" s="7">
        <v>101.1</v>
      </c>
      <c r="G4" s="60">
        <v>1</v>
      </c>
      <c r="H4" s="60">
        <v>1</v>
      </c>
      <c r="I4" s="7">
        <v>162.9</v>
      </c>
      <c r="J4" s="7">
        <v>168.9</v>
      </c>
      <c r="K4" s="7">
        <v>175.2</v>
      </c>
      <c r="L4" s="7"/>
      <c r="M4" s="9">
        <f t="shared" si="0"/>
        <v>0</v>
      </c>
      <c r="X4">
        <v>1997</v>
      </c>
      <c r="Y4">
        <v>1</v>
      </c>
      <c r="Z4">
        <v>1</v>
      </c>
      <c r="AA4">
        <v>1</v>
      </c>
      <c r="AB4">
        <v>1</v>
      </c>
    </row>
    <row r="5" spans="1:28" x14ac:dyDescent="0.25">
      <c r="A5" s="14">
        <v>35247</v>
      </c>
      <c r="B5">
        <v>107.6</v>
      </c>
      <c r="C5">
        <v>104.4</v>
      </c>
      <c r="E5" s="7">
        <v>104.4</v>
      </c>
      <c r="F5" s="7">
        <v>102.4</v>
      </c>
      <c r="G5" s="60">
        <v>1</v>
      </c>
      <c r="H5" s="60">
        <v>1</v>
      </c>
      <c r="I5" s="7">
        <v>162.80000000000001</v>
      </c>
      <c r="J5" s="7">
        <v>170.4</v>
      </c>
      <c r="K5" s="7">
        <v>178.3</v>
      </c>
      <c r="M5" s="9">
        <f t="shared" si="0"/>
        <v>0</v>
      </c>
      <c r="X5">
        <v>1998</v>
      </c>
      <c r="Y5">
        <v>1</v>
      </c>
      <c r="Z5">
        <v>1</v>
      </c>
      <c r="AA5">
        <v>1</v>
      </c>
      <c r="AB5">
        <v>1</v>
      </c>
    </row>
    <row r="6" spans="1:28" x14ac:dyDescent="0.25">
      <c r="A6" s="14">
        <v>35339</v>
      </c>
      <c r="B6">
        <v>104.3</v>
      </c>
      <c r="C6">
        <v>103.3</v>
      </c>
      <c r="E6" s="7">
        <v>103.3</v>
      </c>
      <c r="F6" s="7">
        <v>103.4</v>
      </c>
      <c r="G6" s="60">
        <v>1</v>
      </c>
      <c r="H6" s="60">
        <v>1</v>
      </c>
      <c r="I6" s="7">
        <v>165.5</v>
      </c>
      <c r="J6" s="7">
        <v>174.5</v>
      </c>
      <c r="K6" s="7">
        <v>184</v>
      </c>
      <c r="M6" s="9">
        <f t="shared" si="0"/>
        <v>0</v>
      </c>
      <c r="X6">
        <v>1999</v>
      </c>
      <c r="Y6">
        <v>1</v>
      </c>
      <c r="Z6">
        <v>1</v>
      </c>
      <c r="AA6">
        <v>1</v>
      </c>
      <c r="AB6">
        <v>1</v>
      </c>
    </row>
    <row r="7" spans="1:28" x14ac:dyDescent="0.25">
      <c r="A7" s="14">
        <v>35431</v>
      </c>
      <c r="B7">
        <v>100.1</v>
      </c>
      <c r="C7">
        <v>104.3</v>
      </c>
      <c r="E7" s="7">
        <v>104.3</v>
      </c>
      <c r="F7" s="7">
        <v>104.2</v>
      </c>
      <c r="G7" s="60">
        <v>1</v>
      </c>
      <c r="H7" s="60">
        <v>1</v>
      </c>
      <c r="I7" s="7" t="e">
        <v>#N/A</v>
      </c>
      <c r="J7" s="7" t="e">
        <v>#N/A</v>
      </c>
      <c r="K7" s="7" t="e">
        <v>#N/A</v>
      </c>
      <c r="M7" s="9">
        <f t="shared" si="0"/>
        <v>0</v>
      </c>
      <c r="X7">
        <v>2000</v>
      </c>
      <c r="Y7">
        <v>1</v>
      </c>
      <c r="Z7">
        <v>1</v>
      </c>
      <c r="AA7">
        <v>1</v>
      </c>
      <c r="AB7">
        <v>1</v>
      </c>
    </row>
    <row r="8" spans="1:28" x14ac:dyDescent="0.25">
      <c r="A8" s="14">
        <v>35521</v>
      </c>
      <c r="B8">
        <v>104.9</v>
      </c>
      <c r="C8">
        <v>105</v>
      </c>
      <c r="E8" s="7">
        <v>105</v>
      </c>
      <c r="F8" s="7">
        <v>105.2</v>
      </c>
      <c r="G8" s="60">
        <v>1</v>
      </c>
      <c r="H8" s="60">
        <v>1</v>
      </c>
      <c r="I8" s="7" t="e">
        <v>#N/A</v>
      </c>
      <c r="J8" s="7" t="e">
        <v>#N/A</v>
      </c>
      <c r="K8" s="7" t="e">
        <v>#N/A</v>
      </c>
      <c r="M8" s="9">
        <f t="shared" si="0"/>
        <v>0</v>
      </c>
      <c r="X8">
        <v>2001</v>
      </c>
      <c r="Y8">
        <v>1</v>
      </c>
      <c r="Z8">
        <v>1</v>
      </c>
      <c r="AA8">
        <v>1</v>
      </c>
      <c r="AB8">
        <v>1</v>
      </c>
    </row>
    <row r="9" spans="1:28" x14ac:dyDescent="0.25">
      <c r="A9" s="14">
        <v>35612</v>
      </c>
      <c r="B9">
        <v>109.5</v>
      </c>
      <c r="C9">
        <v>106.3</v>
      </c>
      <c r="E9" s="7">
        <v>106.3</v>
      </c>
      <c r="F9" s="7">
        <v>106.3</v>
      </c>
      <c r="G9" s="60">
        <v>1</v>
      </c>
      <c r="H9" s="60">
        <v>1</v>
      </c>
      <c r="I9" s="7" t="e">
        <v>#N/A</v>
      </c>
      <c r="J9" s="7" t="e">
        <v>#N/A</v>
      </c>
      <c r="K9" s="7" t="e">
        <v>#N/A</v>
      </c>
      <c r="M9" s="9">
        <f t="shared" si="0"/>
        <v>0</v>
      </c>
      <c r="X9">
        <v>2002</v>
      </c>
      <c r="Y9">
        <v>1</v>
      </c>
      <c r="Z9">
        <v>1</v>
      </c>
      <c r="AA9">
        <v>1</v>
      </c>
      <c r="AB9">
        <v>1</v>
      </c>
    </row>
    <row r="10" spans="1:28" x14ac:dyDescent="0.25">
      <c r="A10" s="14">
        <v>35704</v>
      </c>
      <c r="B10">
        <v>108.2</v>
      </c>
      <c r="C10">
        <v>107.1</v>
      </c>
      <c r="E10" s="7">
        <v>107.1</v>
      </c>
      <c r="F10" s="7">
        <v>106.9</v>
      </c>
      <c r="G10" s="60">
        <v>1</v>
      </c>
      <c r="H10" s="60">
        <v>1</v>
      </c>
      <c r="I10" s="7" t="e">
        <v>#N/A</v>
      </c>
      <c r="J10" s="7" t="e">
        <v>#N/A</v>
      </c>
      <c r="K10" s="7" t="e">
        <v>#N/A</v>
      </c>
      <c r="M10" s="9">
        <f t="shared" si="0"/>
        <v>0</v>
      </c>
      <c r="X10">
        <v>2003</v>
      </c>
      <c r="Y10">
        <v>1</v>
      </c>
      <c r="Z10">
        <v>1</v>
      </c>
      <c r="AA10">
        <v>1</v>
      </c>
      <c r="AB10">
        <v>1</v>
      </c>
    </row>
    <row r="11" spans="1:28" x14ac:dyDescent="0.25">
      <c r="A11" s="14">
        <v>35796</v>
      </c>
      <c r="B11">
        <v>101.1</v>
      </c>
      <c r="C11">
        <v>105.1</v>
      </c>
      <c r="E11" s="7">
        <v>105.1</v>
      </c>
      <c r="F11" s="7">
        <v>106.9</v>
      </c>
      <c r="G11" s="60">
        <v>1</v>
      </c>
      <c r="H11" s="60">
        <v>1</v>
      </c>
      <c r="I11" s="7" t="e">
        <v>#N/A</v>
      </c>
      <c r="J11" s="7" t="e">
        <v>#N/A</v>
      </c>
      <c r="K11" s="7" t="e">
        <v>#N/A</v>
      </c>
      <c r="M11" s="9">
        <f t="shared" si="0"/>
        <v>0</v>
      </c>
      <c r="X11">
        <v>2004</v>
      </c>
      <c r="Y11">
        <v>1</v>
      </c>
      <c r="Z11">
        <v>1</v>
      </c>
      <c r="AA11">
        <v>1</v>
      </c>
      <c r="AB11">
        <v>1</v>
      </c>
    </row>
    <row r="12" spans="1:28" x14ac:dyDescent="0.25">
      <c r="A12" s="14">
        <v>35886</v>
      </c>
      <c r="B12">
        <v>106.5</v>
      </c>
      <c r="C12">
        <v>106.8</v>
      </c>
      <c r="E12" s="7">
        <v>106.8</v>
      </c>
      <c r="F12" s="7">
        <v>106.9</v>
      </c>
      <c r="G12" s="60">
        <v>1</v>
      </c>
      <c r="H12" s="60">
        <v>1</v>
      </c>
      <c r="I12" s="7" t="e">
        <v>#N/A</v>
      </c>
      <c r="J12" s="7" t="e">
        <v>#N/A</v>
      </c>
      <c r="K12" s="7" t="e">
        <v>#N/A</v>
      </c>
      <c r="M12" s="9">
        <f t="shared" si="0"/>
        <v>0</v>
      </c>
      <c r="X12">
        <v>2005</v>
      </c>
      <c r="Y12">
        <v>1</v>
      </c>
      <c r="Z12">
        <v>1</v>
      </c>
      <c r="AA12">
        <v>1</v>
      </c>
      <c r="AB12">
        <v>1</v>
      </c>
    </row>
    <row r="13" spans="1:28" x14ac:dyDescent="0.25">
      <c r="A13" s="14">
        <v>35977</v>
      </c>
      <c r="B13">
        <v>109.9</v>
      </c>
      <c r="C13">
        <v>106.9</v>
      </c>
      <c r="E13" s="7">
        <v>106.9</v>
      </c>
      <c r="F13" s="7">
        <v>106.6</v>
      </c>
      <c r="G13" s="60">
        <v>1</v>
      </c>
      <c r="H13" s="60">
        <v>1</v>
      </c>
      <c r="I13" s="7" t="e">
        <v>#N/A</v>
      </c>
      <c r="J13" s="7" t="e">
        <v>#N/A</v>
      </c>
      <c r="K13" s="7" t="e">
        <v>#N/A</v>
      </c>
      <c r="M13" s="9">
        <f t="shared" si="0"/>
        <v>0</v>
      </c>
      <c r="X13">
        <v>2006</v>
      </c>
      <c r="Y13">
        <v>1</v>
      </c>
      <c r="Z13">
        <v>1</v>
      </c>
      <c r="AA13">
        <v>1</v>
      </c>
      <c r="AB13">
        <v>1</v>
      </c>
    </row>
    <row r="14" spans="1:28" x14ac:dyDescent="0.25">
      <c r="A14" s="14">
        <v>36069</v>
      </c>
      <c r="B14">
        <v>106.7</v>
      </c>
      <c r="C14">
        <v>105.6</v>
      </c>
      <c r="E14" s="7">
        <v>105.6</v>
      </c>
      <c r="F14" s="7">
        <v>105.9</v>
      </c>
      <c r="G14" s="60">
        <v>1</v>
      </c>
      <c r="H14" s="60">
        <v>1</v>
      </c>
      <c r="I14" s="7" t="e">
        <v>#N/A</v>
      </c>
      <c r="J14" s="7" t="e">
        <v>#N/A</v>
      </c>
      <c r="K14" s="7" t="e">
        <v>#N/A</v>
      </c>
      <c r="M14" s="9">
        <f t="shared" si="0"/>
        <v>0</v>
      </c>
      <c r="X14">
        <v>2007</v>
      </c>
      <c r="Y14">
        <v>1</v>
      </c>
      <c r="Z14">
        <v>1</v>
      </c>
      <c r="AA14">
        <v>1</v>
      </c>
      <c r="AB14">
        <v>1</v>
      </c>
    </row>
    <row r="15" spans="1:28" x14ac:dyDescent="0.25">
      <c r="A15" s="14">
        <v>36161</v>
      </c>
      <c r="B15">
        <v>101.9</v>
      </c>
      <c r="C15">
        <v>105.9</v>
      </c>
      <c r="E15" s="7">
        <v>105.9</v>
      </c>
      <c r="F15" s="7">
        <v>105.8</v>
      </c>
      <c r="G15" s="60">
        <v>1</v>
      </c>
      <c r="H15" s="60">
        <v>1</v>
      </c>
      <c r="I15" s="7" t="e">
        <v>#N/A</v>
      </c>
      <c r="J15" s="7" t="e">
        <v>#N/A</v>
      </c>
      <c r="K15" s="7" t="e">
        <v>#N/A</v>
      </c>
      <c r="M15" s="9">
        <f t="shared" si="0"/>
        <v>0</v>
      </c>
      <c r="X15">
        <v>2008</v>
      </c>
      <c r="Y15">
        <v>1</v>
      </c>
      <c r="Z15">
        <v>1</v>
      </c>
      <c r="AA15">
        <v>1</v>
      </c>
      <c r="AB15">
        <v>1</v>
      </c>
    </row>
    <row r="16" spans="1:28" x14ac:dyDescent="0.25">
      <c r="A16" s="14">
        <v>36251</v>
      </c>
      <c r="B16">
        <v>106</v>
      </c>
      <c r="C16">
        <v>106.2</v>
      </c>
      <c r="E16" s="7">
        <v>106.1</v>
      </c>
      <c r="F16" s="7">
        <v>106</v>
      </c>
      <c r="G16" s="60">
        <v>1</v>
      </c>
      <c r="H16" s="60">
        <v>1</v>
      </c>
      <c r="I16" s="7" t="e">
        <v>#N/A</v>
      </c>
      <c r="J16" s="7" t="e">
        <v>#N/A</v>
      </c>
      <c r="K16" s="7" t="e">
        <v>#N/A</v>
      </c>
      <c r="M16" s="9">
        <f t="shared" si="0"/>
        <v>-9.416195856874626E-4</v>
      </c>
      <c r="X16">
        <v>2009</v>
      </c>
      <c r="Y16">
        <v>1</v>
      </c>
      <c r="Z16">
        <v>1</v>
      </c>
      <c r="AA16">
        <v>1</v>
      </c>
      <c r="AB16">
        <v>1</v>
      </c>
    </row>
    <row r="17" spans="1:28" x14ac:dyDescent="0.25">
      <c r="A17" s="14">
        <v>36342</v>
      </c>
      <c r="B17">
        <v>109.2</v>
      </c>
      <c r="C17">
        <v>106.4</v>
      </c>
      <c r="E17" s="7">
        <v>106.4</v>
      </c>
      <c r="F17" s="7">
        <v>106.6</v>
      </c>
      <c r="G17" s="60">
        <v>1</v>
      </c>
      <c r="H17" s="60">
        <v>1</v>
      </c>
      <c r="I17" s="7" t="e">
        <v>#N/A</v>
      </c>
      <c r="J17" s="7" t="e">
        <v>#N/A</v>
      </c>
      <c r="K17" s="7" t="e">
        <v>#N/A</v>
      </c>
      <c r="M17" s="9">
        <f t="shared" si="0"/>
        <v>0</v>
      </c>
      <c r="X17">
        <v>2010</v>
      </c>
      <c r="Y17">
        <v>1</v>
      </c>
      <c r="Z17">
        <v>1</v>
      </c>
      <c r="AA17">
        <v>1</v>
      </c>
      <c r="AB17">
        <v>1</v>
      </c>
    </row>
    <row r="18" spans="1:28" x14ac:dyDescent="0.25">
      <c r="A18" s="14">
        <v>36434</v>
      </c>
      <c r="B18">
        <v>109</v>
      </c>
      <c r="C18">
        <v>107.8</v>
      </c>
      <c r="E18" s="7">
        <v>107.9</v>
      </c>
      <c r="F18" s="7">
        <v>107.7</v>
      </c>
      <c r="G18" s="60">
        <v>1</v>
      </c>
      <c r="H18" s="60">
        <v>1</v>
      </c>
      <c r="I18" s="7" t="e">
        <v>#N/A</v>
      </c>
      <c r="J18" s="7" t="e">
        <v>#N/A</v>
      </c>
      <c r="K18" s="7" t="e">
        <v>#N/A</v>
      </c>
      <c r="M18" s="9">
        <f t="shared" si="0"/>
        <v>9.2764378478672109E-4</v>
      </c>
      <c r="X18">
        <v>2011</v>
      </c>
      <c r="Y18">
        <v>1</v>
      </c>
      <c r="Z18">
        <v>1</v>
      </c>
      <c r="AA18">
        <v>1</v>
      </c>
      <c r="AB18">
        <v>1</v>
      </c>
    </row>
    <row r="19" spans="1:28" x14ac:dyDescent="0.25">
      <c r="A19" s="14">
        <v>36526</v>
      </c>
      <c r="B19">
        <v>106.4</v>
      </c>
      <c r="C19">
        <v>109</v>
      </c>
      <c r="E19" s="7">
        <v>109</v>
      </c>
      <c r="F19" s="7">
        <v>109.1</v>
      </c>
      <c r="G19" s="60">
        <v>1</v>
      </c>
      <c r="H19" s="60">
        <v>1</v>
      </c>
      <c r="I19" s="7" t="e">
        <v>#N/A</v>
      </c>
      <c r="J19" s="7" t="e">
        <v>#N/A</v>
      </c>
      <c r="K19" s="7" t="e">
        <v>#N/A</v>
      </c>
      <c r="M19" s="9">
        <f t="shared" si="0"/>
        <v>0</v>
      </c>
      <c r="X19">
        <v>2012</v>
      </c>
      <c r="Y19">
        <v>1</v>
      </c>
      <c r="Z19">
        <v>1</v>
      </c>
      <c r="AA19">
        <v>1</v>
      </c>
      <c r="AB19">
        <v>1</v>
      </c>
    </row>
    <row r="20" spans="1:28" x14ac:dyDescent="0.25">
      <c r="A20" s="14">
        <v>36617</v>
      </c>
      <c r="B20">
        <v>110.3</v>
      </c>
      <c r="C20">
        <v>110.5</v>
      </c>
      <c r="E20" s="7">
        <v>110.6</v>
      </c>
      <c r="F20" s="7">
        <v>110.5</v>
      </c>
      <c r="G20" s="60">
        <v>1</v>
      </c>
      <c r="H20" s="60">
        <v>1</v>
      </c>
      <c r="I20" s="7" t="e">
        <v>#N/A</v>
      </c>
      <c r="J20" s="7" t="e">
        <v>#N/A</v>
      </c>
      <c r="K20" s="7" t="e">
        <v>#N/A</v>
      </c>
      <c r="M20" s="9">
        <f t="shared" si="0"/>
        <v>9.049773755655594E-4</v>
      </c>
      <c r="X20">
        <v>2013</v>
      </c>
      <c r="Y20">
        <v>1</v>
      </c>
      <c r="Z20">
        <v>1</v>
      </c>
      <c r="AA20">
        <v>1</v>
      </c>
      <c r="AB20">
        <v>1</v>
      </c>
    </row>
    <row r="21" spans="1:28" x14ac:dyDescent="0.25">
      <c r="A21" s="14">
        <v>36708</v>
      </c>
      <c r="B21">
        <v>114.2</v>
      </c>
      <c r="C21">
        <v>111.8</v>
      </c>
      <c r="E21" s="7">
        <v>111.8</v>
      </c>
      <c r="F21" s="7">
        <v>111.9</v>
      </c>
      <c r="G21" s="60">
        <v>1</v>
      </c>
      <c r="H21" s="60">
        <v>1</v>
      </c>
      <c r="I21" s="7" t="e">
        <v>#N/A</v>
      </c>
      <c r="J21" s="7" t="e">
        <v>#N/A</v>
      </c>
      <c r="K21" s="7" t="e">
        <v>#N/A</v>
      </c>
      <c r="M21" s="9">
        <f t="shared" si="0"/>
        <v>0</v>
      </c>
      <c r="X21">
        <v>2014</v>
      </c>
      <c r="Y21">
        <v>1</v>
      </c>
      <c r="Z21">
        <v>1</v>
      </c>
      <c r="AA21">
        <v>1</v>
      </c>
      <c r="AB21">
        <v>1</v>
      </c>
    </row>
    <row r="22" spans="1:28" x14ac:dyDescent="0.25">
      <c r="A22" s="14">
        <v>36800</v>
      </c>
      <c r="B22">
        <v>114</v>
      </c>
      <c r="C22">
        <v>113.2</v>
      </c>
      <c r="E22" s="7">
        <v>113.2</v>
      </c>
      <c r="F22" s="7">
        <v>113.1</v>
      </c>
      <c r="G22" s="60">
        <v>1</v>
      </c>
      <c r="H22" s="60">
        <v>1</v>
      </c>
      <c r="I22" s="7" t="e">
        <v>#N/A</v>
      </c>
      <c r="J22" s="7" t="e">
        <v>#N/A</v>
      </c>
      <c r="K22" s="7" t="e">
        <v>#N/A</v>
      </c>
      <c r="M22" s="9">
        <f t="shared" si="0"/>
        <v>0</v>
      </c>
      <c r="X22">
        <v>2015</v>
      </c>
      <c r="Y22">
        <v>1</v>
      </c>
      <c r="Z22">
        <v>1</v>
      </c>
      <c r="AA22">
        <v>1</v>
      </c>
      <c r="AB22">
        <v>1</v>
      </c>
    </row>
    <row r="23" spans="1:28" x14ac:dyDescent="0.25">
      <c r="A23" s="14">
        <v>36892</v>
      </c>
      <c r="B23">
        <v>110.1</v>
      </c>
      <c r="C23">
        <v>113.6</v>
      </c>
      <c r="E23" s="7">
        <v>113.6</v>
      </c>
      <c r="F23" s="7">
        <v>113.5</v>
      </c>
      <c r="G23" s="60">
        <v>1</v>
      </c>
      <c r="H23" s="60">
        <v>1</v>
      </c>
      <c r="I23" s="7" t="e">
        <v>#N/A</v>
      </c>
      <c r="J23" s="7" t="e">
        <v>#N/A</v>
      </c>
      <c r="K23" s="7" t="e">
        <v>#N/A</v>
      </c>
      <c r="M23" s="9">
        <f t="shared" si="0"/>
        <v>0</v>
      </c>
      <c r="X23">
        <v>2016</v>
      </c>
      <c r="Y23">
        <v>1</v>
      </c>
      <c r="Z23">
        <v>1</v>
      </c>
      <c r="AA23">
        <v>1</v>
      </c>
      <c r="AB23">
        <v>1</v>
      </c>
    </row>
    <row r="24" spans="1:28" x14ac:dyDescent="0.25">
      <c r="A24" s="14">
        <v>36982</v>
      </c>
      <c r="B24">
        <v>112.8</v>
      </c>
      <c r="C24">
        <v>113.1</v>
      </c>
      <c r="E24" s="7">
        <v>113</v>
      </c>
      <c r="F24" s="7">
        <v>113</v>
      </c>
      <c r="G24" s="60">
        <v>1</v>
      </c>
      <c r="H24" s="60">
        <v>1</v>
      </c>
      <c r="I24" s="7" t="e">
        <v>#N/A</v>
      </c>
      <c r="J24" s="7" t="e">
        <v>#N/A</v>
      </c>
      <c r="K24" s="7" t="e">
        <v>#N/A</v>
      </c>
      <c r="M24" s="9">
        <f t="shared" si="0"/>
        <v>-8.8417329796635117E-4</v>
      </c>
      <c r="X24">
        <v>2017</v>
      </c>
      <c r="Y24">
        <v>1</v>
      </c>
      <c r="Z24">
        <v>1</v>
      </c>
      <c r="AA24">
        <v>1</v>
      </c>
      <c r="AB24">
        <v>1</v>
      </c>
    </row>
    <row r="25" spans="1:28" x14ac:dyDescent="0.25">
      <c r="A25" s="14">
        <v>37073</v>
      </c>
      <c r="B25">
        <v>114.7</v>
      </c>
      <c r="C25">
        <v>112.5</v>
      </c>
      <c r="E25" s="7">
        <v>112.5</v>
      </c>
      <c r="F25" s="7">
        <v>112.5</v>
      </c>
      <c r="G25" s="60">
        <v>1</v>
      </c>
      <c r="H25" s="60">
        <v>1</v>
      </c>
      <c r="I25" s="7" t="e">
        <v>#N/A</v>
      </c>
      <c r="J25" s="7" t="e">
        <v>#N/A</v>
      </c>
      <c r="K25" s="7" t="e">
        <v>#N/A</v>
      </c>
      <c r="M25" s="9">
        <f t="shared" si="0"/>
        <v>0</v>
      </c>
      <c r="X25">
        <v>2018</v>
      </c>
      <c r="Y25">
        <v>1</v>
      </c>
      <c r="Z25">
        <v>1</v>
      </c>
      <c r="AA25">
        <v>1</v>
      </c>
      <c r="AB25">
        <v>1</v>
      </c>
    </row>
    <row r="26" spans="1:28" x14ac:dyDescent="0.25">
      <c r="A26" s="14">
        <v>37165</v>
      </c>
      <c r="B26">
        <v>113.4</v>
      </c>
      <c r="C26">
        <v>112.2</v>
      </c>
      <c r="E26" s="7">
        <v>112.2</v>
      </c>
      <c r="F26" s="7">
        <v>112.8</v>
      </c>
      <c r="G26" s="60">
        <v>1</v>
      </c>
      <c r="H26" s="60">
        <v>1</v>
      </c>
      <c r="I26" s="7" t="e">
        <v>#N/A</v>
      </c>
      <c r="J26" s="7" t="e">
        <v>#N/A</v>
      </c>
      <c r="K26" s="7" t="e">
        <v>#N/A</v>
      </c>
      <c r="M26" s="9">
        <f t="shared" si="0"/>
        <v>0</v>
      </c>
      <c r="X26">
        <v>2019</v>
      </c>
      <c r="Y26">
        <v>1</v>
      </c>
      <c r="Z26">
        <v>1</v>
      </c>
      <c r="AA26">
        <v>1</v>
      </c>
      <c r="AB26">
        <v>1</v>
      </c>
    </row>
    <row r="27" spans="1:28" x14ac:dyDescent="0.25">
      <c r="A27" s="14">
        <v>37257</v>
      </c>
      <c r="B27">
        <v>110.6</v>
      </c>
      <c r="C27">
        <v>114.7</v>
      </c>
      <c r="E27" s="7">
        <v>114.7</v>
      </c>
      <c r="F27" s="7">
        <v>113.9</v>
      </c>
      <c r="G27" s="60">
        <v>1</v>
      </c>
      <c r="H27" s="60">
        <v>1</v>
      </c>
      <c r="I27" s="7" t="e">
        <v>#N/A</v>
      </c>
      <c r="J27" s="7" t="e">
        <v>#N/A</v>
      </c>
      <c r="K27" s="7" t="e">
        <v>#N/A</v>
      </c>
      <c r="M27" s="9">
        <f t="shared" si="0"/>
        <v>0</v>
      </c>
      <c r="X27">
        <v>2020</v>
      </c>
      <c r="Y27">
        <v>1</v>
      </c>
      <c r="Z27">
        <v>0.9</v>
      </c>
      <c r="AA27">
        <v>1</v>
      </c>
      <c r="AB27">
        <v>1</v>
      </c>
    </row>
    <row r="28" spans="1:28" x14ac:dyDescent="0.25">
      <c r="A28" s="14">
        <v>37347</v>
      </c>
      <c r="B28">
        <v>115.4</v>
      </c>
      <c r="C28">
        <v>115.4</v>
      </c>
      <c r="E28" s="7">
        <v>115.4</v>
      </c>
      <c r="F28" s="7">
        <v>115.4</v>
      </c>
      <c r="G28" s="60">
        <v>1</v>
      </c>
      <c r="H28" s="60">
        <v>1</v>
      </c>
      <c r="I28" s="7" t="e">
        <v>#N/A</v>
      </c>
      <c r="J28" s="7" t="e">
        <v>#N/A</v>
      </c>
      <c r="K28" s="7" t="e">
        <v>#N/A</v>
      </c>
      <c r="M28" s="9">
        <f t="shared" si="0"/>
        <v>0</v>
      </c>
      <c r="X28">
        <v>2021</v>
      </c>
      <c r="Y28">
        <v>1</v>
      </c>
      <c r="Z28">
        <v>1</v>
      </c>
      <c r="AA28">
        <v>1</v>
      </c>
      <c r="AB28" t="e">
        <v>#N/A</v>
      </c>
    </row>
    <row r="29" spans="1:28" x14ac:dyDescent="0.25">
      <c r="A29" s="14">
        <v>37438</v>
      </c>
      <c r="B29">
        <v>119.5</v>
      </c>
      <c r="C29">
        <v>116.8</v>
      </c>
      <c r="E29" s="7">
        <v>116.8</v>
      </c>
      <c r="F29" s="7">
        <v>116.9</v>
      </c>
      <c r="G29" s="60">
        <v>1</v>
      </c>
      <c r="H29" s="60">
        <v>1</v>
      </c>
      <c r="I29" s="7" t="e">
        <v>#N/A</v>
      </c>
      <c r="J29" s="7" t="e">
        <v>#N/A</v>
      </c>
      <c r="K29" s="7" t="e">
        <v>#N/A</v>
      </c>
      <c r="M29" s="9">
        <f t="shared" si="0"/>
        <v>0</v>
      </c>
    </row>
    <row r="30" spans="1:28" x14ac:dyDescent="0.25">
      <c r="A30" s="14">
        <v>37530</v>
      </c>
      <c r="B30">
        <v>119.2</v>
      </c>
      <c r="C30">
        <v>118</v>
      </c>
      <c r="E30" s="7">
        <v>118</v>
      </c>
      <c r="F30" s="7">
        <v>117.8</v>
      </c>
      <c r="G30" s="60">
        <v>1</v>
      </c>
      <c r="H30" s="60">
        <v>1</v>
      </c>
      <c r="I30" s="7" t="e">
        <v>#N/A</v>
      </c>
      <c r="J30" s="7" t="e">
        <v>#N/A</v>
      </c>
      <c r="K30" s="7" t="e">
        <v>#N/A</v>
      </c>
      <c r="M30" s="9">
        <f t="shared" si="0"/>
        <v>0</v>
      </c>
    </row>
    <row r="31" spans="1:28" x14ac:dyDescent="0.25">
      <c r="A31" s="14">
        <v>37622</v>
      </c>
      <c r="B31">
        <v>113.6</v>
      </c>
      <c r="C31">
        <v>117.5</v>
      </c>
      <c r="E31" s="7">
        <v>117.5</v>
      </c>
      <c r="F31" s="7">
        <v>117.4</v>
      </c>
      <c r="G31" s="60">
        <v>1</v>
      </c>
      <c r="H31" s="60">
        <v>1</v>
      </c>
      <c r="I31" s="7" t="e">
        <v>#N/A</v>
      </c>
      <c r="J31" s="7" t="e">
        <v>#N/A</v>
      </c>
      <c r="K31" s="7" t="e">
        <v>#N/A</v>
      </c>
      <c r="M31" s="9">
        <f t="shared" si="0"/>
        <v>0</v>
      </c>
    </row>
    <row r="32" spans="1:28" x14ac:dyDescent="0.25">
      <c r="A32" s="14">
        <v>37712</v>
      </c>
      <c r="B32">
        <v>116.3</v>
      </c>
      <c r="C32">
        <v>116.5</v>
      </c>
      <c r="E32" s="7">
        <v>116.4</v>
      </c>
      <c r="F32" s="7">
        <v>116.8</v>
      </c>
      <c r="G32" s="60">
        <v>1</v>
      </c>
      <c r="H32" s="60">
        <v>1</v>
      </c>
      <c r="I32" s="7" t="e">
        <v>#N/A</v>
      </c>
      <c r="J32" s="7" t="e">
        <v>#N/A</v>
      </c>
      <c r="K32" s="7" t="e">
        <v>#N/A</v>
      </c>
      <c r="M32" s="9">
        <f t="shared" si="0"/>
        <v>-8.5836909871239752E-4</v>
      </c>
    </row>
    <row r="33" spans="1:13" x14ac:dyDescent="0.25">
      <c r="A33" s="14">
        <v>37803</v>
      </c>
      <c r="B33">
        <v>120.2</v>
      </c>
      <c r="C33">
        <v>117.6</v>
      </c>
      <c r="E33" s="7">
        <v>117.5</v>
      </c>
      <c r="F33" s="7">
        <v>117.4</v>
      </c>
      <c r="G33" s="60">
        <v>1</v>
      </c>
      <c r="H33" s="60">
        <v>1</v>
      </c>
      <c r="I33" s="7" t="e">
        <v>#N/A</v>
      </c>
      <c r="J33" s="7" t="e">
        <v>#N/A</v>
      </c>
      <c r="K33" s="7" t="e">
        <v>#N/A</v>
      </c>
      <c r="M33" s="9">
        <f t="shared" si="0"/>
        <v>-8.5034013605437349E-4</v>
      </c>
    </row>
    <row r="34" spans="1:13" x14ac:dyDescent="0.25">
      <c r="A34" s="14">
        <v>37895</v>
      </c>
      <c r="B34">
        <v>119.9</v>
      </c>
      <c r="C34">
        <v>118.8</v>
      </c>
      <c r="E34" s="7">
        <v>118.8</v>
      </c>
      <c r="F34" s="7">
        <v>118.7</v>
      </c>
      <c r="G34" s="60">
        <v>1</v>
      </c>
      <c r="H34" s="60">
        <v>1</v>
      </c>
      <c r="I34" s="7" t="e">
        <v>#N/A</v>
      </c>
      <c r="J34" s="7" t="e">
        <v>#N/A</v>
      </c>
      <c r="K34" s="7" t="e">
        <v>#N/A</v>
      </c>
      <c r="M34" s="9">
        <f t="shared" si="0"/>
        <v>0</v>
      </c>
    </row>
    <row r="35" spans="1:13" x14ac:dyDescent="0.25">
      <c r="A35" s="14">
        <v>37987</v>
      </c>
      <c r="B35">
        <v>118</v>
      </c>
      <c r="C35">
        <v>120.5</v>
      </c>
      <c r="E35" s="7">
        <v>120.5</v>
      </c>
      <c r="F35" s="7">
        <v>120.8</v>
      </c>
      <c r="G35" s="60">
        <v>1</v>
      </c>
      <c r="H35" s="60">
        <v>1</v>
      </c>
      <c r="I35" s="7" t="e">
        <v>#N/A</v>
      </c>
      <c r="J35" s="7" t="e">
        <v>#N/A</v>
      </c>
      <c r="K35" s="7" t="e">
        <v>#N/A</v>
      </c>
      <c r="M35" s="9">
        <f t="shared" ref="M35:M66" si="1">(E35-C35)/C35</f>
        <v>0</v>
      </c>
    </row>
    <row r="36" spans="1:13" x14ac:dyDescent="0.25">
      <c r="A36" s="14">
        <v>38078</v>
      </c>
      <c r="B36">
        <v>123.7</v>
      </c>
      <c r="C36">
        <v>123.8</v>
      </c>
      <c r="E36" s="7">
        <v>123.8</v>
      </c>
      <c r="F36" s="7">
        <v>123.5</v>
      </c>
      <c r="G36" s="60">
        <v>1</v>
      </c>
      <c r="H36" s="60">
        <v>1</v>
      </c>
      <c r="I36" s="7" t="e">
        <v>#N/A</v>
      </c>
      <c r="J36" s="7" t="e">
        <v>#N/A</v>
      </c>
      <c r="K36" s="7" t="e">
        <v>#N/A</v>
      </c>
      <c r="M36" s="9">
        <f t="shared" si="1"/>
        <v>0</v>
      </c>
    </row>
    <row r="37" spans="1:13" x14ac:dyDescent="0.25">
      <c r="A37" s="14">
        <v>38169</v>
      </c>
      <c r="B37">
        <v>128.1</v>
      </c>
      <c r="C37">
        <v>125.3</v>
      </c>
      <c r="E37" s="7">
        <v>125.3</v>
      </c>
      <c r="F37" s="7">
        <v>125.4</v>
      </c>
      <c r="G37" s="60">
        <v>1</v>
      </c>
      <c r="H37" s="60">
        <v>1</v>
      </c>
      <c r="I37" s="7" t="e">
        <v>#N/A</v>
      </c>
      <c r="J37" s="7" t="e">
        <v>#N/A</v>
      </c>
      <c r="K37" s="7" t="e">
        <v>#N/A</v>
      </c>
      <c r="M37" s="9">
        <f t="shared" si="1"/>
        <v>0</v>
      </c>
    </row>
    <row r="38" spans="1:13" x14ac:dyDescent="0.25">
      <c r="A38" s="14">
        <v>38261</v>
      </c>
      <c r="B38">
        <v>127.4</v>
      </c>
      <c r="C38">
        <v>126.3</v>
      </c>
      <c r="E38" s="7">
        <v>126.3</v>
      </c>
      <c r="F38" s="7">
        <v>126.3</v>
      </c>
      <c r="G38" s="60">
        <v>1</v>
      </c>
      <c r="H38" s="60">
        <v>1</v>
      </c>
      <c r="I38" s="7" t="e">
        <v>#N/A</v>
      </c>
      <c r="J38" s="7" t="e">
        <v>#N/A</v>
      </c>
      <c r="K38" s="7" t="e">
        <v>#N/A</v>
      </c>
      <c r="M38" s="9">
        <f t="shared" si="1"/>
        <v>0</v>
      </c>
    </row>
    <row r="39" spans="1:13" x14ac:dyDescent="0.25">
      <c r="A39" s="14">
        <v>38353</v>
      </c>
      <c r="B39">
        <v>122.9</v>
      </c>
      <c r="C39">
        <v>127.2</v>
      </c>
      <c r="E39" s="7">
        <v>127.2</v>
      </c>
      <c r="F39" s="7">
        <v>127.2</v>
      </c>
      <c r="G39" s="60">
        <v>1</v>
      </c>
      <c r="H39" s="60">
        <v>1</v>
      </c>
      <c r="I39" s="7" t="e">
        <v>#N/A</v>
      </c>
      <c r="J39" s="7" t="e">
        <v>#N/A</v>
      </c>
      <c r="K39" s="7" t="e">
        <v>#N/A</v>
      </c>
      <c r="M39" s="9">
        <f t="shared" si="1"/>
        <v>0</v>
      </c>
    </row>
    <row r="40" spans="1:13" x14ac:dyDescent="0.25">
      <c r="A40" s="14">
        <v>38443</v>
      </c>
      <c r="B40">
        <v>129.19999999999999</v>
      </c>
      <c r="C40">
        <v>129</v>
      </c>
      <c r="E40" s="7">
        <v>129</v>
      </c>
      <c r="F40" s="7">
        <v>127.8</v>
      </c>
      <c r="G40" s="60">
        <v>1</v>
      </c>
      <c r="H40" s="60">
        <v>1</v>
      </c>
      <c r="I40" s="7" t="e">
        <v>#N/A</v>
      </c>
      <c r="J40" s="7" t="e">
        <v>#N/A</v>
      </c>
      <c r="K40" s="7" t="e">
        <v>#N/A</v>
      </c>
      <c r="M40" s="9">
        <f t="shared" si="1"/>
        <v>0</v>
      </c>
    </row>
    <row r="41" spans="1:13" x14ac:dyDescent="0.25">
      <c r="A41" s="14">
        <v>38534</v>
      </c>
      <c r="B41">
        <v>130.80000000000001</v>
      </c>
      <c r="C41">
        <v>128</v>
      </c>
      <c r="E41" s="7">
        <v>128</v>
      </c>
      <c r="F41" s="7">
        <v>128.30000000000001</v>
      </c>
      <c r="G41" s="60">
        <v>1</v>
      </c>
      <c r="H41" s="60">
        <v>1</v>
      </c>
      <c r="I41" s="7" t="e">
        <v>#N/A</v>
      </c>
      <c r="J41" s="7" t="e">
        <v>#N/A</v>
      </c>
      <c r="K41" s="7" t="e">
        <v>#N/A</v>
      </c>
      <c r="M41" s="9">
        <f t="shared" si="1"/>
        <v>0</v>
      </c>
    </row>
    <row r="42" spans="1:13" x14ac:dyDescent="0.25">
      <c r="A42" s="14">
        <v>38626</v>
      </c>
      <c r="B42">
        <v>130.1</v>
      </c>
      <c r="C42">
        <v>129.6</v>
      </c>
      <c r="E42" s="7">
        <v>129.6</v>
      </c>
      <c r="F42" s="7">
        <v>129.6</v>
      </c>
      <c r="G42" s="60">
        <v>1</v>
      </c>
      <c r="H42" s="60">
        <v>1</v>
      </c>
      <c r="I42" s="7" t="e">
        <v>#N/A</v>
      </c>
      <c r="J42" s="7" t="e">
        <v>#N/A</v>
      </c>
      <c r="K42" s="7" t="e">
        <v>#N/A</v>
      </c>
      <c r="M42" s="9">
        <f t="shared" si="1"/>
        <v>0</v>
      </c>
    </row>
    <row r="43" spans="1:13" x14ac:dyDescent="0.25">
      <c r="A43" s="14">
        <v>38718</v>
      </c>
      <c r="B43">
        <v>128.19999999999999</v>
      </c>
      <c r="C43">
        <v>131.80000000000001</v>
      </c>
      <c r="E43" s="7">
        <v>131.80000000000001</v>
      </c>
      <c r="F43" s="7">
        <v>131.19999999999999</v>
      </c>
      <c r="G43" s="60">
        <v>1</v>
      </c>
      <c r="H43" s="60">
        <v>1</v>
      </c>
      <c r="I43" s="7" t="e">
        <v>#N/A</v>
      </c>
      <c r="J43" s="7" t="e">
        <v>#N/A</v>
      </c>
      <c r="K43" s="7" t="e">
        <v>#N/A</v>
      </c>
      <c r="M43" s="9">
        <f t="shared" si="1"/>
        <v>0</v>
      </c>
    </row>
    <row r="44" spans="1:13" x14ac:dyDescent="0.25">
      <c r="A44" s="14">
        <v>38808</v>
      </c>
      <c r="B44">
        <v>132.1</v>
      </c>
      <c r="C44">
        <v>132.1</v>
      </c>
      <c r="E44" s="7">
        <v>132.1</v>
      </c>
      <c r="F44" s="7">
        <v>132.5</v>
      </c>
      <c r="G44" s="60">
        <v>1</v>
      </c>
      <c r="H44" s="60">
        <v>1</v>
      </c>
      <c r="I44" s="7" t="e">
        <v>#N/A</v>
      </c>
      <c r="J44" s="7" t="e">
        <v>#N/A</v>
      </c>
      <c r="K44" s="7" t="e">
        <v>#N/A</v>
      </c>
      <c r="M44" s="9">
        <f t="shared" si="1"/>
        <v>0</v>
      </c>
    </row>
    <row r="45" spans="1:13" x14ac:dyDescent="0.25">
      <c r="A45" s="14">
        <v>38899</v>
      </c>
      <c r="B45">
        <v>136.69999999999999</v>
      </c>
      <c r="C45">
        <v>134.30000000000001</v>
      </c>
      <c r="E45" s="7">
        <v>134.30000000000001</v>
      </c>
      <c r="F45" s="7">
        <v>134</v>
      </c>
      <c r="G45" s="60">
        <v>1</v>
      </c>
      <c r="H45" s="60">
        <v>1</v>
      </c>
      <c r="I45" s="7" t="e">
        <v>#N/A</v>
      </c>
      <c r="J45" s="7" t="e">
        <v>#N/A</v>
      </c>
      <c r="K45" s="7" t="e">
        <v>#N/A</v>
      </c>
      <c r="M45" s="9">
        <f t="shared" si="1"/>
        <v>0</v>
      </c>
    </row>
    <row r="46" spans="1:13" x14ac:dyDescent="0.25">
      <c r="A46" s="14">
        <v>38991</v>
      </c>
      <c r="B46">
        <v>136.4</v>
      </c>
      <c r="C46">
        <v>135.9</v>
      </c>
      <c r="E46" s="7">
        <v>135.9</v>
      </c>
      <c r="F46" s="7">
        <v>136.1</v>
      </c>
      <c r="G46" s="60">
        <v>1</v>
      </c>
      <c r="H46" s="60">
        <v>1</v>
      </c>
      <c r="I46" s="7" t="e">
        <v>#N/A</v>
      </c>
      <c r="J46" s="7" t="e">
        <v>#N/A</v>
      </c>
      <c r="K46" s="7" t="e">
        <v>#N/A</v>
      </c>
      <c r="M46" s="9">
        <f t="shared" si="1"/>
        <v>0</v>
      </c>
    </row>
    <row r="47" spans="1:13" x14ac:dyDescent="0.25">
      <c r="A47" s="14">
        <v>39083</v>
      </c>
      <c r="B47">
        <v>134.80000000000001</v>
      </c>
      <c r="C47">
        <v>138.6</v>
      </c>
      <c r="E47" s="7">
        <v>138.6</v>
      </c>
      <c r="F47" s="7">
        <v>138.5</v>
      </c>
      <c r="G47" s="60">
        <v>1</v>
      </c>
      <c r="H47" s="60">
        <v>1</v>
      </c>
      <c r="I47" s="7" t="e">
        <v>#N/A</v>
      </c>
      <c r="J47" s="7" t="e">
        <v>#N/A</v>
      </c>
      <c r="K47" s="7" t="e">
        <v>#N/A</v>
      </c>
      <c r="M47" s="9">
        <f t="shared" si="1"/>
        <v>0</v>
      </c>
    </row>
    <row r="48" spans="1:13" x14ac:dyDescent="0.25">
      <c r="A48" s="14">
        <v>39173</v>
      </c>
      <c r="B48">
        <v>140.80000000000001</v>
      </c>
      <c r="C48">
        <v>140.80000000000001</v>
      </c>
      <c r="E48" s="7">
        <v>140.80000000000001</v>
      </c>
      <c r="F48" s="7">
        <v>140.69999999999999</v>
      </c>
      <c r="G48" s="60">
        <v>1</v>
      </c>
      <c r="H48" s="60">
        <v>1</v>
      </c>
      <c r="I48" s="7" t="e">
        <v>#N/A</v>
      </c>
      <c r="J48" s="7" t="e">
        <v>#N/A</v>
      </c>
      <c r="K48" s="7" t="e">
        <v>#N/A</v>
      </c>
      <c r="M48" s="9">
        <f t="shared" si="1"/>
        <v>0</v>
      </c>
    </row>
    <row r="49" spans="1:13" x14ac:dyDescent="0.25">
      <c r="A49" s="14">
        <v>39264</v>
      </c>
      <c r="B49">
        <v>144.80000000000001</v>
      </c>
      <c r="C49">
        <v>142.19999999999999</v>
      </c>
      <c r="E49" s="7">
        <v>142.30000000000001</v>
      </c>
      <c r="F49" s="7">
        <v>142.4</v>
      </c>
      <c r="G49" s="60">
        <v>1</v>
      </c>
      <c r="H49" s="60">
        <v>1</v>
      </c>
      <c r="I49" s="7" t="e">
        <v>#N/A</v>
      </c>
      <c r="J49" s="7" t="e">
        <v>#N/A</v>
      </c>
      <c r="K49" s="7" t="e">
        <v>#N/A</v>
      </c>
      <c r="M49" s="9">
        <f t="shared" si="1"/>
        <v>7.0323488045023026E-4</v>
      </c>
    </row>
    <row r="50" spans="1:13" x14ac:dyDescent="0.25">
      <c r="A50" s="14">
        <v>39356</v>
      </c>
      <c r="B50">
        <v>145.4</v>
      </c>
      <c r="C50">
        <v>144.4</v>
      </c>
      <c r="E50" s="7">
        <v>144.4</v>
      </c>
      <c r="F50" s="7">
        <v>144.1</v>
      </c>
      <c r="G50" s="60">
        <v>1</v>
      </c>
      <c r="H50" s="60">
        <v>1</v>
      </c>
      <c r="I50" s="7" t="e">
        <v>#N/A</v>
      </c>
      <c r="J50" s="7" t="e">
        <v>#N/A</v>
      </c>
      <c r="K50" s="7" t="e">
        <v>#N/A</v>
      </c>
      <c r="M50" s="9">
        <f t="shared" si="1"/>
        <v>0</v>
      </c>
    </row>
    <row r="51" spans="1:13" x14ac:dyDescent="0.25">
      <c r="A51" s="14">
        <v>39448</v>
      </c>
      <c r="B51">
        <v>143.1</v>
      </c>
      <c r="C51">
        <v>146.1</v>
      </c>
      <c r="E51" s="7">
        <v>146</v>
      </c>
      <c r="F51" s="7">
        <v>146.4</v>
      </c>
      <c r="G51" s="60">
        <v>1</v>
      </c>
      <c r="H51" s="60">
        <v>1</v>
      </c>
      <c r="I51" s="7" t="e">
        <v>#N/A</v>
      </c>
      <c r="J51" s="7" t="e">
        <v>#N/A</v>
      </c>
      <c r="K51" s="7" t="e">
        <v>#N/A</v>
      </c>
      <c r="M51" s="9">
        <f t="shared" si="1"/>
        <v>-6.8446269678298639E-4</v>
      </c>
    </row>
    <row r="52" spans="1:13" x14ac:dyDescent="0.25">
      <c r="A52" s="14">
        <v>39539</v>
      </c>
      <c r="B52">
        <v>149.69999999999999</v>
      </c>
      <c r="C52">
        <v>149.4</v>
      </c>
      <c r="E52" s="7">
        <v>149.4</v>
      </c>
      <c r="F52" s="7">
        <v>149.30000000000001</v>
      </c>
      <c r="G52" s="60">
        <v>1</v>
      </c>
      <c r="H52" s="60">
        <v>1</v>
      </c>
      <c r="I52" s="7" t="e">
        <v>#N/A</v>
      </c>
      <c r="J52" s="7" t="e">
        <v>#N/A</v>
      </c>
      <c r="K52" s="7" t="e">
        <v>#N/A</v>
      </c>
      <c r="M52" s="9">
        <f t="shared" si="1"/>
        <v>0</v>
      </c>
    </row>
    <row r="53" spans="1:13" x14ac:dyDescent="0.25">
      <c r="A53" s="14">
        <v>39630</v>
      </c>
      <c r="B53">
        <v>154.9</v>
      </c>
      <c r="C53">
        <v>151.6</v>
      </c>
      <c r="E53" s="7">
        <v>151.69999999999999</v>
      </c>
      <c r="F53" s="7">
        <v>151.5</v>
      </c>
      <c r="G53" s="60">
        <v>1</v>
      </c>
      <c r="H53" s="60">
        <v>1</v>
      </c>
      <c r="I53" s="7" t="e">
        <v>#N/A</v>
      </c>
      <c r="J53" s="7" t="e">
        <v>#N/A</v>
      </c>
      <c r="K53" s="7" t="e">
        <v>#N/A</v>
      </c>
      <c r="M53" s="9">
        <f t="shared" si="1"/>
        <v>6.5963060686012088E-4</v>
      </c>
    </row>
    <row r="54" spans="1:13" x14ac:dyDescent="0.25">
      <c r="A54" s="14">
        <v>39722</v>
      </c>
      <c r="B54">
        <v>146.9</v>
      </c>
      <c r="C54">
        <v>145.9</v>
      </c>
      <c r="E54" s="7">
        <v>145.9</v>
      </c>
      <c r="F54" s="7">
        <v>144.69999999999999</v>
      </c>
      <c r="G54" s="60">
        <v>1</v>
      </c>
      <c r="H54" s="60">
        <v>1</v>
      </c>
      <c r="I54" s="7" t="e">
        <v>#N/A</v>
      </c>
      <c r="J54" s="7" t="e">
        <v>#N/A</v>
      </c>
      <c r="K54" s="7" t="e">
        <v>#N/A</v>
      </c>
      <c r="M54" s="9">
        <f t="shared" si="1"/>
        <v>0</v>
      </c>
    </row>
    <row r="55" spans="1:13" x14ac:dyDescent="0.25">
      <c r="A55" s="14">
        <v>39814</v>
      </c>
      <c r="B55">
        <v>139.69999999999999</v>
      </c>
      <c r="C55">
        <v>143.9</v>
      </c>
      <c r="E55" s="7">
        <v>143.9</v>
      </c>
      <c r="F55" s="7">
        <v>145</v>
      </c>
      <c r="G55" s="60">
        <v>1</v>
      </c>
      <c r="H55" s="60">
        <v>1</v>
      </c>
      <c r="I55" s="7" t="e">
        <v>#N/A</v>
      </c>
      <c r="J55" s="7" t="e">
        <v>#N/A</v>
      </c>
      <c r="K55" s="7" t="e">
        <v>#N/A</v>
      </c>
      <c r="M55" s="9">
        <f t="shared" si="1"/>
        <v>0</v>
      </c>
    </row>
    <row r="56" spans="1:13" x14ac:dyDescent="0.25">
      <c r="A56" s="14">
        <v>39904</v>
      </c>
      <c r="B56">
        <v>146.4</v>
      </c>
      <c r="C56">
        <v>146.5</v>
      </c>
      <c r="E56" s="7">
        <v>146.5</v>
      </c>
      <c r="F56" s="7">
        <v>146.6</v>
      </c>
      <c r="G56" s="60">
        <v>1</v>
      </c>
      <c r="H56" s="60">
        <v>1</v>
      </c>
      <c r="I56" s="7" t="e">
        <v>#N/A</v>
      </c>
      <c r="J56" s="7" t="e">
        <v>#N/A</v>
      </c>
      <c r="K56" s="7" t="e">
        <v>#N/A</v>
      </c>
      <c r="M56" s="9">
        <f t="shared" si="1"/>
        <v>0</v>
      </c>
    </row>
    <row r="57" spans="1:13" x14ac:dyDescent="0.25">
      <c r="A57" s="14">
        <v>39995</v>
      </c>
      <c r="B57">
        <v>153.1</v>
      </c>
      <c r="C57">
        <v>149.9</v>
      </c>
      <c r="E57" s="7">
        <v>149.9</v>
      </c>
      <c r="F57" s="7">
        <v>149.9</v>
      </c>
      <c r="G57" s="60">
        <v>1</v>
      </c>
      <c r="H57" s="60">
        <v>1</v>
      </c>
      <c r="I57" s="7" t="e">
        <v>#N/A</v>
      </c>
      <c r="J57" s="7" t="e">
        <v>#N/A</v>
      </c>
      <c r="K57" s="7" t="e">
        <v>#N/A</v>
      </c>
      <c r="M57" s="9">
        <f t="shared" si="1"/>
        <v>0</v>
      </c>
    </row>
    <row r="58" spans="1:13" x14ac:dyDescent="0.25">
      <c r="A58" s="14">
        <v>40087</v>
      </c>
      <c r="B58">
        <v>154.69999999999999</v>
      </c>
      <c r="C58">
        <v>153.69999999999999</v>
      </c>
      <c r="E58" s="7">
        <v>153.69999999999999</v>
      </c>
      <c r="F58" s="7">
        <v>153.80000000000001</v>
      </c>
      <c r="G58" s="60">
        <v>1</v>
      </c>
      <c r="H58" s="60">
        <v>1</v>
      </c>
      <c r="I58" s="7" t="e">
        <v>#N/A</v>
      </c>
      <c r="J58" s="7" t="e">
        <v>#N/A</v>
      </c>
      <c r="K58" s="7" t="e">
        <v>#N/A</v>
      </c>
      <c r="M58" s="9">
        <f t="shared" si="1"/>
        <v>0</v>
      </c>
    </row>
    <row r="59" spans="1:13" x14ac:dyDescent="0.25">
      <c r="A59" s="14">
        <v>40179</v>
      </c>
      <c r="B59">
        <v>152.5</v>
      </c>
      <c r="C59">
        <v>157.19999999999999</v>
      </c>
      <c r="E59" s="7">
        <v>157.19999999999999</v>
      </c>
      <c r="F59" s="7">
        <v>156.9</v>
      </c>
      <c r="G59" s="60">
        <v>1</v>
      </c>
      <c r="H59" s="60">
        <v>1</v>
      </c>
      <c r="I59" s="7" t="e">
        <v>#N/A</v>
      </c>
      <c r="J59" s="7" t="e">
        <v>#N/A</v>
      </c>
      <c r="K59" s="7" t="e">
        <v>#N/A</v>
      </c>
      <c r="M59" s="9">
        <f t="shared" si="1"/>
        <v>0</v>
      </c>
    </row>
    <row r="60" spans="1:13" x14ac:dyDescent="0.25">
      <c r="A60" s="14">
        <v>40269</v>
      </c>
      <c r="B60">
        <v>158.9</v>
      </c>
      <c r="C60">
        <v>158.69999999999999</v>
      </c>
      <c r="E60" s="7">
        <v>158.80000000000001</v>
      </c>
      <c r="F60" s="7">
        <v>158.9</v>
      </c>
      <c r="G60" s="60">
        <v>1</v>
      </c>
      <c r="H60" s="60">
        <v>1</v>
      </c>
      <c r="I60" s="7" t="e">
        <v>#N/A</v>
      </c>
      <c r="J60" s="7" t="e">
        <v>#N/A</v>
      </c>
      <c r="K60" s="7" t="e">
        <v>#N/A</v>
      </c>
      <c r="M60" s="9">
        <f t="shared" si="1"/>
        <v>6.3011972274746534E-4</v>
      </c>
    </row>
    <row r="61" spans="1:13" x14ac:dyDescent="0.25">
      <c r="A61" s="14">
        <v>40360</v>
      </c>
      <c r="B61">
        <v>163.6</v>
      </c>
      <c r="C61">
        <v>160.4</v>
      </c>
      <c r="E61" s="7">
        <v>160.30000000000001</v>
      </c>
      <c r="F61" s="7">
        <v>160.4</v>
      </c>
      <c r="G61" s="60">
        <v>1</v>
      </c>
      <c r="H61" s="60">
        <v>1</v>
      </c>
      <c r="I61" s="7" t="e">
        <v>#N/A</v>
      </c>
      <c r="J61" s="7" t="e">
        <v>#N/A</v>
      </c>
      <c r="K61" s="7" t="e">
        <v>#N/A</v>
      </c>
      <c r="M61" s="9">
        <f t="shared" si="1"/>
        <v>-6.2344139650869271E-4</v>
      </c>
    </row>
    <row r="62" spans="1:13" x14ac:dyDescent="0.25">
      <c r="A62" s="14">
        <v>40452</v>
      </c>
      <c r="B62">
        <v>163.5</v>
      </c>
      <c r="C62">
        <v>162.5</v>
      </c>
      <c r="E62" s="7">
        <v>162.5</v>
      </c>
      <c r="F62" s="7">
        <v>162.6</v>
      </c>
      <c r="G62" s="60">
        <v>1</v>
      </c>
      <c r="H62" s="60">
        <v>1</v>
      </c>
      <c r="I62" s="7" t="e">
        <v>#N/A</v>
      </c>
      <c r="J62" s="7" t="e">
        <v>#N/A</v>
      </c>
      <c r="K62" s="7" t="e">
        <v>#N/A</v>
      </c>
      <c r="M62" s="9">
        <f t="shared" si="1"/>
        <v>0</v>
      </c>
    </row>
    <row r="63" spans="1:13" x14ac:dyDescent="0.25">
      <c r="A63" s="14">
        <v>40544</v>
      </c>
      <c r="B63">
        <v>160.5</v>
      </c>
      <c r="C63">
        <v>164.9</v>
      </c>
      <c r="E63" s="7">
        <v>164.9</v>
      </c>
      <c r="F63" s="7">
        <v>164.9</v>
      </c>
      <c r="G63" s="60">
        <v>1</v>
      </c>
      <c r="H63" s="60">
        <v>1</v>
      </c>
      <c r="I63" s="7" t="e">
        <v>#N/A</v>
      </c>
      <c r="J63" s="7" t="e">
        <v>#N/A</v>
      </c>
      <c r="K63" s="7" t="e">
        <v>#N/A</v>
      </c>
      <c r="M63" s="9">
        <f t="shared" si="1"/>
        <v>0</v>
      </c>
    </row>
    <row r="64" spans="1:13" x14ac:dyDescent="0.25">
      <c r="A64" s="14">
        <v>40634</v>
      </c>
      <c r="B64">
        <v>166.3</v>
      </c>
      <c r="C64">
        <v>166.5</v>
      </c>
      <c r="E64" s="7">
        <v>166.5</v>
      </c>
      <c r="F64" s="7">
        <v>166.1</v>
      </c>
      <c r="G64" s="60">
        <v>1</v>
      </c>
      <c r="H64" s="60">
        <v>1</v>
      </c>
      <c r="I64" s="7" t="e">
        <v>#N/A</v>
      </c>
      <c r="J64" s="7" t="e">
        <v>#N/A</v>
      </c>
      <c r="K64" s="7" t="e">
        <v>#N/A</v>
      </c>
      <c r="M64" s="9">
        <f t="shared" si="1"/>
        <v>0</v>
      </c>
    </row>
    <row r="65" spans="1:13" x14ac:dyDescent="0.25">
      <c r="A65" s="14">
        <v>40725</v>
      </c>
      <c r="B65">
        <v>169.4</v>
      </c>
      <c r="C65">
        <v>166.1</v>
      </c>
      <c r="E65" s="7">
        <v>166.1</v>
      </c>
      <c r="F65" s="7">
        <v>166.6</v>
      </c>
      <c r="G65" s="60">
        <v>1</v>
      </c>
      <c r="H65" s="60">
        <v>1</v>
      </c>
      <c r="I65" s="7" t="e">
        <v>#N/A</v>
      </c>
      <c r="J65" s="7" t="e">
        <v>#N/A</v>
      </c>
      <c r="K65" s="7" t="e">
        <v>#N/A</v>
      </c>
      <c r="M65" s="9">
        <f t="shared" si="1"/>
        <v>0</v>
      </c>
    </row>
    <row r="66" spans="1:13" x14ac:dyDescent="0.25">
      <c r="A66" s="14">
        <v>40817</v>
      </c>
      <c r="B66">
        <v>167.7</v>
      </c>
      <c r="C66">
        <v>167.5</v>
      </c>
      <c r="E66" s="7">
        <v>167.5</v>
      </c>
      <c r="F66" s="7">
        <v>166.6</v>
      </c>
      <c r="G66" s="60">
        <v>1</v>
      </c>
      <c r="H66" s="60">
        <v>1</v>
      </c>
      <c r="I66" s="7" t="e">
        <v>#N/A</v>
      </c>
      <c r="J66" s="7" t="e">
        <v>#N/A</v>
      </c>
      <c r="K66" s="7" t="e">
        <v>#N/A</v>
      </c>
      <c r="M66" s="9">
        <f t="shared" si="1"/>
        <v>0</v>
      </c>
    </row>
    <row r="67" spans="1:13" x14ac:dyDescent="0.25">
      <c r="A67" s="14">
        <v>40909</v>
      </c>
      <c r="B67">
        <v>163.19999999999999</v>
      </c>
      <c r="C67">
        <v>165.3</v>
      </c>
      <c r="E67" s="7">
        <v>165.3</v>
      </c>
      <c r="F67" s="7">
        <v>166.9</v>
      </c>
      <c r="G67" s="60">
        <v>1</v>
      </c>
      <c r="H67" s="60">
        <v>1</v>
      </c>
      <c r="I67" s="7" t="e">
        <v>#N/A</v>
      </c>
      <c r="J67" s="7" t="e">
        <v>#N/A</v>
      </c>
      <c r="K67" s="7" t="e">
        <v>#N/A</v>
      </c>
      <c r="M67" s="9">
        <f t="shared" ref="M67:M98" si="2">(E67-C67)/C67</f>
        <v>0</v>
      </c>
    </row>
    <row r="68" spans="1:13" x14ac:dyDescent="0.25">
      <c r="A68" s="14">
        <v>41000</v>
      </c>
      <c r="B68">
        <v>168</v>
      </c>
      <c r="C68">
        <v>168.2</v>
      </c>
      <c r="E68" s="7">
        <v>168.2</v>
      </c>
      <c r="F68" s="7">
        <v>168.4</v>
      </c>
      <c r="G68" s="60">
        <v>1</v>
      </c>
      <c r="H68" s="60">
        <v>1</v>
      </c>
      <c r="I68" s="7" t="e">
        <v>#N/A</v>
      </c>
      <c r="J68" s="7" t="e">
        <v>#N/A</v>
      </c>
      <c r="K68" s="7" t="e">
        <v>#N/A</v>
      </c>
      <c r="M68" s="9">
        <f t="shared" si="2"/>
        <v>0</v>
      </c>
    </row>
    <row r="69" spans="1:13" x14ac:dyDescent="0.25">
      <c r="A69" s="14">
        <v>41091</v>
      </c>
      <c r="B69">
        <v>173.6</v>
      </c>
      <c r="C69">
        <v>171.1</v>
      </c>
      <c r="E69" s="7">
        <v>171.1</v>
      </c>
      <c r="F69" s="7">
        <v>170.5</v>
      </c>
      <c r="G69" s="60">
        <v>1</v>
      </c>
      <c r="H69" s="60">
        <v>1</v>
      </c>
      <c r="I69" s="7" t="e">
        <v>#N/A</v>
      </c>
      <c r="J69" s="7" t="e">
        <v>#N/A</v>
      </c>
      <c r="K69" s="7" t="e">
        <v>#N/A</v>
      </c>
      <c r="M69" s="9">
        <f t="shared" si="2"/>
        <v>0</v>
      </c>
    </row>
    <row r="70" spans="1:13" x14ac:dyDescent="0.25">
      <c r="A70" s="14">
        <v>41183</v>
      </c>
      <c r="B70">
        <v>171.9</v>
      </c>
      <c r="C70">
        <v>171.1</v>
      </c>
      <c r="E70" s="7">
        <v>171.1</v>
      </c>
      <c r="F70" s="7">
        <v>171.2</v>
      </c>
      <c r="G70" s="60">
        <v>1</v>
      </c>
      <c r="H70" s="60">
        <v>1</v>
      </c>
      <c r="I70" s="7" t="e">
        <v>#N/A</v>
      </c>
      <c r="J70" s="7" t="e">
        <v>#N/A</v>
      </c>
      <c r="K70" s="7" t="e">
        <v>#N/A</v>
      </c>
      <c r="M70" s="9">
        <f t="shared" si="2"/>
        <v>0</v>
      </c>
    </row>
    <row r="71" spans="1:13" x14ac:dyDescent="0.25">
      <c r="A71" s="14">
        <v>41275</v>
      </c>
      <c r="B71">
        <v>167.6</v>
      </c>
      <c r="C71">
        <v>171.8</v>
      </c>
      <c r="E71" s="7">
        <v>171.8</v>
      </c>
      <c r="F71" s="7">
        <v>172.2</v>
      </c>
      <c r="G71" s="60">
        <v>1</v>
      </c>
      <c r="H71" s="60">
        <v>1</v>
      </c>
      <c r="I71" s="7" t="e">
        <v>#N/A</v>
      </c>
      <c r="J71" s="7" t="e">
        <v>#N/A</v>
      </c>
      <c r="K71" s="7" t="e">
        <v>#N/A</v>
      </c>
      <c r="M71" s="9">
        <f t="shared" si="2"/>
        <v>0</v>
      </c>
    </row>
    <row r="72" spans="1:13" x14ac:dyDescent="0.25">
      <c r="A72" s="14">
        <v>41365</v>
      </c>
      <c r="B72">
        <v>174.7</v>
      </c>
      <c r="C72">
        <v>174.7</v>
      </c>
      <c r="E72" s="7">
        <v>174.7</v>
      </c>
      <c r="F72" s="7">
        <v>174.2</v>
      </c>
      <c r="G72" s="60">
        <v>1</v>
      </c>
      <c r="H72" s="60">
        <v>1</v>
      </c>
      <c r="I72" s="7" t="e">
        <v>#N/A</v>
      </c>
      <c r="J72" s="7" t="e">
        <v>#N/A</v>
      </c>
      <c r="K72" s="7" t="e">
        <v>#N/A</v>
      </c>
      <c r="M72" s="9">
        <f t="shared" si="2"/>
        <v>0</v>
      </c>
    </row>
    <row r="73" spans="1:13" x14ac:dyDescent="0.25">
      <c r="A73" s="14">
        <v>41456</v>
      </c>
      <c r="B73">
        <v>178.4</v>
      </c>
      <c r="C73">
        <v>175.3</v>
      </c>
      <c r="E73" s="7">
        <v>175.3</v>
      </c>
      <c r="F73" s="7">
        <v>175.4</v>
      </c>
      <c r="G73" s="60">
        <v>1</v>
      </c>
      <c r="H73" s="60">
        <v>1</v>
      </c>
      <c r="I73" s="7" t="e">
        <v>#N/A</v>
      </c>
      <c r="J73" s="7" t="e">
        <v>#N/A</v>
      </c>
      <c r="K73" s="7" t="e">
        <v>#N/A</v>
      </c>
      <c r="M73" s="9">
        <f t="shared" si="2"/>
        <v>0</v>
      </c>
    </row>
    <row r="74" spans="1:13" x14ac:dyDescent="0.25">
      <c r="A74" s="14">
        <v>41548</v>
      </c>
      <c r="B74">
        <v>176.3</v>
      </c>
      <c r="C74">
        <v>175.5</v>
      </c>
      <c r="E74" s="7">
        <v>175.5</v>
      </c>
      <c r="F74" s="7">
        <v>176</v>
      </c>
      <c r="G74" s="60">
        <v>1</v>
      </c>
      <c r="H74" s="60">
        <v>1</v>
      </c>
      <c r="I74" s="7" t="e">
        <v>#N/A</v>
      </c>
      <c r="J74" s="7" t="e">
        <v>#N/A</v>
      </c>
      <c r="K74" s="7" t="e">
        <v>#N/A</v>
      </c>
      <c r="M74" s="9">
        <f t="shared" si="2"/>
        <v>0</v>
      </c>
    </row>
    <row r="75" spans="1:13" x14ac:dyDescent="0.25">
      <c r="A75" s="14">
        <v>41640</v>
      </c>
      <c r="B75">
        <v>173.4</v>
      </c>
      <c r="C75">
        <v>177.1</v>
      </c>
      <c r="E75" s="7">
        <v>177</v>
      </c>
      <c r="F75" s="7">
        <v>176</v>
      </c>
      <c r="G75" s="60">
        <v>1</v>
      </c>
      <c r="H75" s="60">
        <v>1</v>
      </c>
      <c r="I75" s="7" t="e">
        <v>#N/A</v>
      </c>
      <c r="J75" s="7" t="e">
        <v>#N/A</v>
      </c>
      <c r="K75" s="7" t="e">
        <v>#N/A</v>
      </c>
      <c r="M75" s="9">
        <f t="shared" si="2"/>
        <v>-5.6465273856574991E-4</v>
      </c>
    </row>
    <row r="76" spans="1:13" x14ac:dyDescent="0.25">
      <c r="A76" s="14">
        <v>41730</v>
      </c>
      <c r="B76">
        <v>174</v>
      </c>
      <c r="C76">
        <v>174.4</v>
      </c>
      <c r="E76" s="7">
        <v>174.4</v>
      </c>
      <c r="F76" s="7">
        <v>175</v>
      </c>
      <c r="G76" s="60">
        <v>1</v>
      </c>
      <c r="H76" s="60">
        <v>1</v>
      </c>
      <c r="I76" s="7" t="e">
        <v>#N/A</v>
      </c>
      <c r="J76" s="7" t="e">
        <v>#N/A</v>
      </c>
      <c r="K76" s="7" t="e">
        <v>#N/A</v>
      </c>
      <c r="M76" s="9">
        <f t="shared" si="2"/>
        <v>0</v>
      </c>
    </row>
    <row r="77" spans="1:13" x14ac:dyDescent="0.25">
      <c r="A77" s="14">
        <v>41821</v>
      </c>
      <c r="B77">
        <v>177.3</v>
      </c>
      <c r="C77">
        <v>174.4</v>
      </c>
      <c r="E77" s="7">
        <v>174.4</v>
      </c>
      <c r="F77" s="7">
        <v>174.5</v>
      </c>
      <c r="G77" s="60">
        <v>1</v>
      </c>
      <c r="H77" s="60">
        <v>1</v>
      </c>
      <c r="I77" s="7" t="e">
        <v>#N/A</v>
      </c>
      <c r="J77" s="7" t="e">
        <v>#N/A</v>
      </c>
      <c r="K77" s="7" t="e">
        <v>#N/A</v>
      </c>
      <c r="M77" s="9">
        <f t="shared" si="2"/>
        <v>0</v>
      </c>
    </row>
    <row r="78" spans="1:13" x14ac:dyDescent="0.25">
      <c r="A78" s="14">
        <v>41913</v>
      </c>
      <c r="B78">
        <v>175.9</v>
      </c>
      <c r="C78">
        <v>175.2</v>
      </c>
      <c r="E78" s="7">
        <v>175.2</v>
      </c>
      <c r="F78" s="7">
        <v>175.1</v>
      </c>
      <c r="G78" s="60">
        <v>1</v>
      </c>
      <c r="H78" s="60">
        <v>1</v>
      </c>
      <c r="I78" s="7" t="e">
        <v>#N/A</v>
      </c>
      <c r="J78" s="7" t="e">
        <v>#N/A</v>
      </c>
      <c r="K78" s="7" t="e">
        <v>#N/A</v>
      </c>
      <c r="M78" s="9">
        <f t="shared" si="2"/>
        <v>0</v>
      </c>
    </row>
    <row r="79" spans="1:13" x14ac:dyDescent="0.25">
      <c r="A79" s="14">
        <v>42005</v>
      </c>
      <c r="B79">
        <v>170.6</v>
      </c>
      <c r="C79">
        <v>174.1</v>
      </c>
      <c r="E79" s="7">
        <v>174</v>
      </c>
      <c r="F79" s="7">
        <v>173.6</v>
      </c>
      <c r="G79" s="60">
        <v>1</v>
      </c>
      <c r="H79" s="60">
        <v>1</v>
      </c>
      <c r="I79" s="7" t="e">
        <v>#N/A</v>
      </c>
      <c r="J79" s="7" t="e">
        <v>#N/A</v>
      </c>
      <c r="K79" s="7" t="e">
        <v>#N/A</v>
      </c>
      <c r="M79" s="9">
        <f t="shared" si="2"/>
        <v>-5.7438253877078874E-4</v>
      </c>
    </row>
    <row r="80" spans="1:13" x14ac:dyDescent="0.25">
      <c r="A80" s="14">
        <v>42095</v>
      </c>
      <c r="B80">
        <v>169.2</v>
      </c>
      <c r="C80">
        <v>169.5</v>
      </c>
      <c r="E80" s="7">
        <v>169.5</v>
      </c>
      <c r="F80" s="7">
        <v>170</v>
      </c>
      <c r="G80" s="60">
        <v>1</v>
      </c>
      <c r="H80" s="60">
        <v>1</v>
      </c>
      <c r="I80" s="7" t="e">
        <v>#N/A</v>
      </c>
      <c r="J80" s="7" t="e">
        <v>#N/A</v>
      </c>
      <c r="K80" s="7" t="e">
        <v>#N/A</v>
      </c>
      <c r="M80" s="9">
        <f t="shared" si="2"/>
        <v>0</v>
      </c>
    </row>
    <row r="81" spans="1:13" x14ac:dyDescent="0.25">
      <c r="A81" s="14">
        <v>42186</v>
      </c>
      <c r="B81">
        <v>169.7</v>
      </c>
      <c r="C81">
        <v>167</v>
      </c>
      <c r="E81" s="7">
        <v>167</v>
      </c>
      <c r="F81" s="7">
        <v>167.1</v>
      </c>
      <c r="G81" s="60">
        <v>1</v>
      </c>
      <c r="H81" s="60">
        <v>1</v>
      </c>
      <c r="I81" s="7" t="e">
        <v>#N/A</v>
      </c>
      <c r="J81" s="7" t="e">
        <v>#N/A</v>
      </c>
      <c r="K81" s="7" t="e">
        <v>#N/A</v>
      </c>
      <c r="M81" s="9">
        <f t="shared" si="2"/>
        <v>0</v>
      </c>
    </row>
    <row r="82" spans="1:13" x14ac:dyDescent="0.25">
      <c r="A82" s="14">
        <v>42278</v>
      </c>
      <c r="B82">
        <v>166.2</v>
      </c>
      <c r="C82">
        <v>165.7</v>
      </c>
      <c r="E82" s="7">
        <v>165.7</v>
      </c>
      <c r="F82" s="7">
        <v>165.2</v>
      </c>
      <c r="G82" s="60">
        <v>1</v>
      </c>
      <c r="H82" s="60">
        <v>1</v>
      </c>
      <c r="I82" s="7" t="e">
        <v>#N/A</v>
      </c>
      <c r="J82" s="7" t="e">
        <v>#N/A</v>
      </c>
      <c r="K82" s="7" t="e">
        <v>#N/A</v>
      </c>
      <c r="M82" s="9">
        <f t="shared" si="2"/>
        <v>0</v>
      </c>
    </row>
    <row r="83" spans="1:13" x14ac:dyDescent="0.25">
      <c r="A83" s="14">
        <v>42370</v>
      </c>
      <c r="B83">
        <v>161.9</v>
      </c>
      <c r="C83">
        <v>163</v>
      </c>
      <c r="E83" s="7">
        <v>163.1</v>
      </c>
      <c r="F83" s="7">
        <v>163.9</v>
      </c>
      <c r="G83" s="60">
        <v>1</v>
      </c>
      <c r="H83" s="60">
        <v>1</v>
      </c>
      <c r="I83" s="7" t="e">
        <v>#N/A</v>
      </c>
      <c r="J83" s="7" t="e">
        <v>#N/A</v>
      </c>
      <c r="K83" s="7" t="e">
        <v>#N/A</v>
      </c>
      <c r="M83" s="9">
        <f t="shared" si="2"/>
        <v>6.1349693251530255E-4</v>
      </c>
    </row>
    <row r="84" spans="1:13" x14ac:dyDescent="0.25">
      <c r="A84" s="14">
        <v>42461</v>
      </c>
      <c r="B84">
        <v>163.80000000000001</v>
      </c>
      <c r="C84">
        <v>164</v>
      </c>
      <c r="E84" s="7">
        <v>164</v>
      </c>
      <c r="F84" s="7">
        <v>163.4</v>
      </c>
      <c r="G84" s="60">
        <v>1</v>
      </c>
      <c r="H84" s="60">
        <v>1</v>
      </c>
      <c r="I84" s="7" t="e">
        <v>#N/A</v>
      </c>
      <c r="J84" s="7" t="e">
        <v>#N/A</v>
      </c>
      <c r="K84" s="7" t="e">
        <v>#N/A</v>
      </c>
      <c r="M84" s="9">
        <f t="shared" si="2"/>
        <v>0</v>
      </c>
    </row>
    <row r="85" spans="1:13" x14ac:dyDescent="0.25">
      <c r="A85" s="14">
        <v>42552</v>
      </c>
      <c r="B85">
        <v>165.6</v>
      </c>
      <c r="C85">
        <v>162.9</v>
      </c>
      <c r="E85" s="7">
        <v>163</v>
      </c>
      <c r="F85" s="7">
        <v>163.1</v>
      </c>
      <c r="G85" s="60">
        <v>1</v>
      </c>
      <c r="H85" s="60">
        <v>1</v>
      </c>
      <c r="I85" s="7" t="e">
        <v>#N/A</v>
      </c>
      <c r="J85" s="7" t="e">
        <v>#N/A</v>
      </c>
      <c r="K85" s="7" t="e">
        <v>#N/A</v>
      </c>
      <c r="M85" s="9">
        <f t="shared" si="2"/>
        <v>6.1387354205030267E-4</v>
      </c>
    </row>
    <row r="86" spans="1:13" x14ac:dyDescent="0.25">
      <c r="A86" s="14">
        <v>42644</v>
      </c>
      <c r="B86">
        <v>162.4</v>
      </c>
      <c r="C86">
        <v>162.6</v>
      </c>
      <c r="E86" s="7">
        <v>162.6</v>
      </c>
      <c r="F86" s="7">
        <v>162.9</v>
      </c>
      <c r="G86" s="60">
        <v>1</v>
      </c>
      <c r="H86" s="60">
        <v>1</v>
      </c>
      <c r="I86" s="7" t="e">
        <v>#N/A</v>
      </c>
      <c r="J86" s="7" t="e">
        <v>#N/A</v>
      </c>
      <c r="K86" s="7" t="e">
        <v>#N/A</v>
      </c>
      <c r="M86" s="9">
        <f t="shared" si="2"/>
        <v>0</v>
      </c>
    </row>
    <row r="87" spans="1:13" x14ac:dyDescent="0.25">
      <c r="A87" s="14">
        <v>42736</v>
      </c>
      <c r="B87">
        <v>162.30000000000001</v>
      </c>
      <c r="C87">
        <v>164.4</v>
      </c>
      <c r="E87" s="7">
        <v>164.4</v>
      </c>
      <c r="F87" s="7">
        <v>164.2</v>
      </c>
      <c r="G87" s="60">
        <v>1</v>
      </c>
      <c r="H87" s="60">
        <v>1</v>
      </c>
      <c r="I87" s="7" t="e">
        <v>#N/A</v>
      </c>
      <c r="J87" s="7" t="e">
        <v>#N/A</v>
      </c>
      <c r="K87" s="7" t="e">
        <v>#N/A</v>
      </c>
      <c r="M87" s="9">
        <f t="shared" si="2"/>
        <v>0</v>
      </c>
    </row>
    <row r="88" spans="1:13" x14ac:dyDescent="0.25">
      <c r="A88" s="14">
        <v>42826</v>
      </c>
      <c r="B88">
        <v>165.1</v>
      </c>
      <c r="C88">
        <v>165.7</v>
      </c>
      <c r="E88" s="7">
        <v>165.7</v>
      </c>
      <c r="F88" s="7">
        <v>165.6</v>
      </c>
      <c r="G88" s="60">
        <v>1</v>
      </c>
      <c r="H88" s="60">
        <v>1</v>
      </c>
      <c r="I88" s="7" t="e">
        <v>#N/A</v>
      </c>
      <c r="J88" s="7" t="e">
        <v>#N/A</v>
      </c>
      <c r="K88" s="7" t="e">
        <v>#N/A</v>
      </c>
      <c r="M88" s="9">
        <f t="shared" si="2"/>
        <v>0</v>
      </c>
    </row>
    <row r="89" spans="1:13" x14ac:dyDescent="0.25">
      <c r="A89" s="14">
        <v>42917</v>
      </c>
      <c r="B89">
        <v>168.3</v>
      </c>
      <c r="C89">
        <v>166.2</v>
      </c>
      <c r="E89" s="7">
        <v>166.2</v>
      </c>
      <c r="F89" s="7">
        <v>166.3</v>
      </c>
      <c r="G89" s="60">
        <v>1</v>
      </c>
      <c r="H89" s="60">
        <v>1</v>
      </c>
      <c r="I89" s="7" t="e">
        <v>#N/A</v>
      </c>
      <c r="J89" s="7" t="e">
        <v>#N/A</v>
      </c>
      <c r="K89" s="7" t="e">
        <v>#N/A</v>
      </c>
      <c r="M89" s="9">
        <f t="shared" si="2"/>
        <v>0</v>
      </c>
    </row>
    <row r="90" spans="1:13" x14ac:dyDescent="0.25">
      <c r="A90" s="14">
        <v>43009</v>
      </c>
      <c r="B90">
        <v>166.6</v>
      </c>
      <c r="C90">
        <v>166.9</v>
      </c>
      <c r="E90" s="7">
        <v>166.9</v>
      </c>
      <c r="F90" s="7">
        <v>167</v>
      </c>
      <c r="G90" s="60">
        <v>1</v>
      </c>
      <c r="H90" s="60">
        <v>1</v>
      </c>
      <c r="I90" s="7" t="e">
        <v>#N/A</v>
      </c>
      <c r="J90" s="7" t="e">
        <v>#N/A</v>
      </c>
      <c r="K90" s="7" t="e">
        <v>#N/A</v>
      </c>
      <c r="M90" s="9">
        <f t="shared" si="2"/>
        <v>0</v>
      </c>
    </row>
    <row r="91" spans="1:13" x14ac:dyDescent="0.25">
      <c r="A91" s="14">
        <v>43101</v>
      </c>
      <c r="B91">
        <v>165.4</v>
      </c>
      <c r="C91">
        <v>167.8</v>
      </c>
      <c r="E91" s="7">
        <v>167.8</v>
      </c>
      <c r="F91" s="7">
        <v>167.7</v>
      </c>
      <c r="G91" s="60">
        <v>1</v>
      </c>
      <c r="H91" s="60">
        <v>1</v>
      </c>
      <c r="I91" s="7" t="e">
        <v>#N/A</v>
      </c>
      <c r="J91" s="7" t="e">
        <v>#N/A</v>
      </c>
      <c r="K91" s="7" t="e">
        <v>#N/A</v>
      </c>
      <c r="M91" s="9">
        <f t="shared" si="2"/>
        <v>0</v>
      </c>
    </row>
    <row r="92" spans="1:13" x14ac:dyDescent="0.25">
      <c r="A92" s="14">
        <v>43191</v>
      </c>
      <c r="B92">
        <v>167.7</v>
      </c>
      <c r="C92">
        <v>168.1</v>
      </c>
      <c r="E92" s="7">
        <v>168.1</v>
      </c>
      <c r="F92" s="7">
        <v>168.3</v>
      </c>
      <c r="G92" s="60">
        <v>1</v>
      </c>
      <c r="H92" s="60">
        <v>1</v>
      </c>
      <c r="I92" s="7" t="e">
        <v>#N/A</v>
      </c>
      <c r="J92" s="7" t="e">
        <v>#N/A</v>
      </c>
      <c r="K92" s="7" t="e">
        <v>#N/A</v>
      </c>
      <c r="M92" s="9">
        <f t="shared" si="2"/>
        <v>0</v>
      </c>
    </row>
    <row r="93" spans="1:13" x14ac:dyDescent="0.25">
      <c r="A93" s="14">
        <v>43282</v>
      </c>
      <c r="B93">
        <v>171.7</v>
      </c>
      <c r="C93">
        <v>169.5</v>
      </c>
      <c r="E93" s="7">
        <v>169.5</v>
      </c>
      <c r="F93" s="7">
        <v>168.8</v>
      </c>
      <c r="G93" s="60">
        <v>1</v>
      </c>
      <c r="H93" s="60">
        <v>1</v>
      </c>
      <c r="I93" s="7" t="e">
        <v>#N/A</v>
      </c>
      <c r="J93" s="7" t="e">
        <v>#N/A</v>
      </c>
      <c r="K93" s="7" t="e">
        <v>#N/A</v>
      </c>
      <c r="M93" s="9">
        <f t="shared" si="2"/>
        <v>0</v>
      </c>
    </row>
    <row r="94" spans="1:13" x14ac:dyDescent="0.25">
      <c r="A94" s="14">
        <v>43374</v>
      </c>
      <c r="B94">
        <v>169.2</v>
      </c>
      <c r="C94">
        <v>168.9</v>
      </c>
      <c r="E94" s="7">
        <v>168.9</v>
      </c>
      <c r="F94" s="7">
        <v>169.1</v>
      </c>
      <c r="G94" s="60">
        <v>1</v>
      </c>
      <c r="H94" s="60">
        <v>1</v>
      </c>
      <c r="I94" s="7" t="e">
        <v>#N/A</v>
      </c>
      <c r="J94" s="7" t="e">
        <v>#N/A</v>
      </c>
      <c r="K94" s="7" t="e">
        <v>#N/A</v>
      </c>
      <c r="M94" s="9">
        <f t="shared" si="2"/>
        <v>0</v>
      </c>
    </row>
    <row r="95" spans="1:13" x14ac:dyDescent="0.25">
      <c r="A95" s="14">
        <v>43466</v>
      </c>
      <c r="B95">
        <v>167.1</v>
      </c>
      <c r="C95">
        <v>169.8</v>
      </c>
      <c r="E95" s="7">
        <v>169.8</v>
      </c>
      <c r="F95" s="7">
        <v>169.8</v>
      </c>
      <c r="G95" s="60">
        <v>1</v>
      </c>
      <c r="H95" s="60">
        <v>1</v>
      </c>
      <c r="I95" s="7" t="e">
        <v>#N/A</v>
      </c>
      <c r="J95" s="7" t="e">
        <v>#N/A</v>
      </c>
      <c r="K95" s="7" t="e">
        <v>#N/A</v>
      </c>
      <c r="M95" s="9">
        <f t="shared" si="2"/>
        <v>0</v>
      </c>
    </row>
    <row r="96" spans="1:13" x14ac:dyDescent="0.25">
      <c r="A96" s="14">
        <v>43556</v>
      </c>
      <c r="B96">
        <v>169.8</v>
      </c>
      <c r="C96">
        <v>170.7</v>
      </c>
      <c r="E96" s="7">
        <v>170.7</v>
      </c>
      <c r="F96" s="7">
        <v>170.6</v>
      </c>
      <c r="G96" s="60">
        <v>1</v>
      </c>
      <c r="H96" s="60">
        <v>1</v>
      </c>
      <c r="I96" s="7" t="e">
        <v>#N/A</v>
      </c>
      <c r="J96" s="7" t="e">
        <v>#N/A</v>
      </c>
      <c r="K96" s="7" t="e">
        <v>#N/A</v>
      </c>
      <c r="M96" s="9">
        <f t="shared" si="2"/>
        <v>0</v>
      </c>
    </row>
    <row r="97" spans="1:13" x14ac:dyDescent="0.25">
      <c r="A97" s="14">
        <v>43647</v>
      </c>
      <c r="B97">
        <v>173.6</v>
      </c>
      <c r="C97">
        <v>170.7</v>
      </c>
      <c r="E97" s="7">
        <v>170.7</v>
      </c>
      <c r="F97" s="7">
        <v>170.6</v>
      </c>
      <c r="G97" s="60">
        <v>1</v>
      </c>
      <c r="H97" s="60">
        <v>1</v>
      </c>
      <c r="I97" s="7" t="e">
        <v>#N/A</v>
      </c>
      <c r="J97" s="7" t="e">
        <v>#N/A</v>
      </c>
      <c r="K97" s="7" t="e">
        <v>#N/A</v>
      </c>
      <c r="M97" s="9">
        <f t="shared" si="2"/>
        <v>0</v>
      </c>
    </row>
    <row r="98" spans="1:13" x14ac:dyDescent="0.25">
      <c r="A98" s="14">
        <v>43739</v>
      </c>
      <c r="B98">
        <v>171.7</v>
      </c>
      <c r="C98">
        <v>171.3</v>
      </c>
      <c r="E98" s="7">
        <v>171.3</v>
      </c>
      <c r="F98" s="7">
        <v>169.8</v>
      </c>
      <c r="G98" s="60">
        <v>1</v>
      </c>
      <c r="H98" s="60">
        <v>1</v>
      </c>
      <c r="I98" s="7" t="e">
        <v>#N/A</v>
      </c>
      <c r="J98" s="7" t="e">
        <v>#N/A</v>
      </c>
      <c r="K98" s="7" t="e">
        <v>#N/A</v>
      </c>
      <c r="M98" s="9">
        <f t="shared" si="2"/>
        <v>0</v>
      </c>
    </row>
    <row r="99" spans="1:13" x14ac:dyDescent="0.25">
      <c r="A99" s="14">
        <v>43831</v>
      </c>
      <c r="B99">
        <v>166.9</v>
      </c>
      <c r="C99">
        <v>167.4</v>
      </c>
      <c r="E99" s="7">
        <v>167.4</v>
      </c>
      <c r="F99" s="7">
        <v>168.9</v>
      </c>
      <c r="G99" s="60">
        <v>1</v>
      </c>
      <c r="H99" s="60">
        <v>1</v>
      </c>
      <c r="I99" s="7" t="e">
        <v>#N/A</v>
      </c>
      <c r="J99" s="7" t="e">
        <v>#N/A</v>
      </c>
      <c r="K99" s="7" t="e">
        <v>#N/A</v>
      </c>
      <c r="M99" s="9">
        <f t="shared" ref="M99:M105" si="3">(E99-C99)/C99</f>
        <v>0</v>
      </c>
    </row>
    <row r="100" spans="1:13" x14ac:dyDescent="0.25">
      <c r="A100" s="14">
        <v>43922</v>
      </c>
      <c r="B100">
        <v>151.6</v>
      </c>
      <c r="C100">
        <v>152.6</v>
      </c>
      <c r="E100" s="7">
        <v>152.5</v>
      </c>
      <c r="F100" s="7">
        <v>169</v>
      </c>
      <c r="G100" s="60">
        <v>0.9</v>
      </c>
      <c r="H100" s="60">
        <v>1</v>
      </c>
      <c r="I100" s="7" t="e">
        <v>#N/A</v>
      </c>
      <c r="J100" s="7" t="e">
        <v>#N/A</v>
      </c>
      <c r="K100" s="7" t="e">
        <v>#N/A</v>
      </c>
      <c r="M100" s="9">
        <f t="shared" si="3"/>
        <v>-6.5530799475749886E-4</v>
      </c>
    </row>
    <row r="101" spans="1:13" x14ac:dyDescent="0.25">
      <c r="A101" s="14">
        <v>44013</v>
      </c>
      <c r="B101">
        <v>167.2</v>
      </c>
      <c r="C101">
        <v>164.4</v>
      </c>
      <c r="E101" s="7">
        <v>164.4</v>
      </c>
      <c r="F101" s="7">
        <v>170.2</v>
      </c>
      <c r="G101" s="60">
        <v>1</v>
      </c>
      <c r="H101" s="60">
        <v>1</v>
      </c>
      <c r="I101" s="7" t="e">
        <v>#N/A</v>
      </c>
      <c r="J101" s="7" t="e">
        <v>#N/A</v>
      </c>
      <c r="K101" s="7" t="e">
        <v>#N/A</v>
      </c>
      <c r="M101" s="9">
        <f t="shared" si="3"/>
        <v>0</v>
      </c>
    </row>
    <row r="102" spans="1:13" x14ac:dyDescent="0.25">
      <c r="A102" s="14">
        <v>44105</v>
      </c>
      <c r="B102">
        <v>170.1</v>
      </c>
      <c r="C102">
        <v>169.5</v>
      </c>
      <c r="E102" s="7">
        <v>169.6</v>
      </c>
      <c r="F102" s="7">
        <v>171.7</v>
      </c>
      <c r="G102" s="60">
        <v>1</v>
      </c>
      <c r="H102" s="60">
        <v>1</v>
      </c>
      <c r="I102" s="7" t="e">
        <v>#N/A</v>
      </c>
      <c r="J102" s="7" t="e">
        <v>#N/A</v>
      </c>
      <c r="K102" s="7" t="e">
        <v>#N/A</v>
      </c>
      <c r="M102" s="9">
        <f t="shared" si="3"/>
        <v>5.8997050147489274E-4</v>
      </c>
    </row>
    <row r="103" spans="1:13" x14ac:dyDescent="0.25">
      <c r="A103" s="14">
        <v>44197</v>
      </c>
      <c r="B103">
        <v>169</v>
      </c>
      <c r="C103">
        <v>171.8</v>
      </c>
      <c r="E103" s="7">
        <v>171.8</v>
      </c>
      <c r="F103" s="7">
        <v>172.2</v>
      </c>
      <c r="G103" s="60">
        <v>1</v>
      </c>
      <c r="H103" s="60">
        <v>1</v>
      </c>
      <c r="I103" s="7" t="e">
        <v>#N/A</v>
      </c>
      <c r="J103" s="7" t="e">
        <v>#N/A</v>
      </c>
      <c r="K103" s="7" t="e">
        <v>#N/A</v>
      </c>
      <c r="M103" s="9">
        <f t="shared" si="3"/>
        <v>0</v>
      </c>
    </row>
    <row r="104" spans="1:13" x14ac:dyDescent="0.25">
      <c r="A104" s="14">
        <v>44287</v>
      </c>
      <c r="B104">
        <v>170.3</v>
      </c>
      <c r="C104">
        <v>171.2</v>
      </c>
      <c r="E104" s="7">
        <v>171.2</v>
      </c>
      <c r="F104" s="7">
        <v>171.7</v>
      </c>
      <c r="G104" s="60">
        <v>1</v>
      </c>
      <c r="H104" s="60">
        <v>1</v>
      </c>
      <c r="I104" s="7" t="e">
        <v>#N/A</v>
      </c>
      <c r="J104" s="7" t="e">
        <v>#N/A</v>
      </c>
      <c r="K104" s="7" t="e">
        <v>#N/A</v>
      </c>
      <c r="M104" s="9">
        <f t="shared" si="3"/>
        <v>0</v>
      </c>
    </row>
    <row r="105" spans="1:13" x14ac:dyDescent="0.25">
      <c r="A105" s="14">
        <v>44378</v>
      </c>
      <c r="B105">
        <v>173.9</v>
      </c>
      <c r="C105">
        <v>171.1</v>
      </c>
      <c r="E105" s="7">
        <v>171</v>
      </c>
      <c r="F105" s="7">
        <v>171.2</v>
      </c>
      <c r="G105" s="60">
        <v>1</v>
      </c>
      <c r="H105" s="60">
        <v>1</v>
      </c>
      <c r="I105" s="7" t="e">
        <v>#N/A</v>
      </c>
      <c r="J105" s="7" t="e">
        <v>#N/A</v>
      </c>
      <c r="K105" s="7" t="e">
        <v>#N/A</v>
      </c>
      <c r="M105" s="9">
        <f t="shared" si="3"/>
        <v>-5.8445353594385925E-4</v>
      </c>
    </row>
    <row r="106" spans="1:13" x14ac:dyDescent="0.25">
      <c r="A106" s="1"/>
    </row>
    <row r="107" spans="1:13" x14ac:dyDescent="0.25">
      <c r="A107" s="1"/>
    </row>
    <row r="108" spans="1:13" x14ac:dyDescent="0.25">
      <c r="A108" s="1"/>
    </row>
    <row r="109" spans="1:13" x14ac:dyDescent="0.25">
      <c r="A109" s="1"/>
    </row>
    <row r="110" spans="1:13" x14ac:dyDescent="0.25">
      <c r="A110" s="1"/>
    </row>
    <row r="111" spans="1:13" x14ac:dyDescent="0.25">
      <c r="A111" s="1"/>
    </row>
    <row r="112" spans="1:13" x14ac:dyDescent="0.25">
      <c r="A112" s="1"/>
    </row>
    <row r="113" spans="1:1" x14ac:dyDescent="0.25">
      <c r="A113" s="1"/>
    </row>
    <row r="114" spans="1:1" x14ac:dyDescent="0.25">
      <c r="A114" s="1"/>
    </row>
    <row r="115" spans="1:1" x14ac:dyDescent="0.25">
      <c r="A115" s="1"/>
    </row>
    <row r="116" spans="1:1" x14ac:dyDescent="0.25">
      <c r="A116" s="1"/>
    </row>
    <row r="117" spans="1:1" x14ac:dyDescent="0.25">
      <c r="A117" s="1"/>
    </row>
    <row r="118" spans="1:1" x14ac:dyDescent="0.25">
      <c r="A118" s="1"/>
    </row>
    <row r="119" spans="1:1" x14ac:dyDescent="0.25">
      <c r="A119" s="1"/>
    </row>
    <row r="120" spans="1:1" x14ac:dyDescent="0.25">
      <c r="A120" s="1"/>
    </row>
    <row r="121" spans="1:1" x14ac:dyDescent="0.25">
      <c r="A121" s="1"/>
    </row>
    <row r="122" spans="1:1" x14ac:dyDescent="0.25">
      <c r="A122" s="1"/>
    </row>
    <row r="123" spans="1:1" x14ac:dyDescent="0.25">
      <c r="A123" s="1"/>
    </row>
    <row r="124" spans="1:1" x14ac:dyDescent="0.25">
      <c r="A124" s="1"/>
    </row>
    <row r="125" spans="1:1" x14ac:dyDescent="0.25">
      <c r="A125" s="1"/>
    </row>
    <row r="126" spans="1:1" x14ac:dyDescent="0.25">
      <c r="A126" s="1"/>
    </row>
    <row r="127" spans="1:1" x14ac:dyDescent="0.25">
      <c r="A127" s="1"/>
    </row>
    <row r="128" spans="1:1"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9D9BA-DC1A-4E6C-A2A9-DDCBF66C6E6E}">
  <sheetPr codeName="Planilha5"/>
  <dimension ref="A1:AN255"/>
  <sheetViews>
    <sheetView zoomScaleNormal="100" workbookViewId="0"/>
  </sheetViews>
  <sheetFormatPr defaultRowHeight="15" x14ac:dyDescent="0.25"/>
  <cols>
    <col min="1" max="1" width="11.85546875" bestFit="1" customWidth="1"/>
    <col min="2" max="3" width="15.140625" bestFit="1" customWidth="1"/>
    <col min="4" max="4" width="5.140625" customWidth="1"/>
    <col min="5" max="6" width="12.28515625" bestFit="1" customWidth="1"/>
    <col min="7" max="7" width="6.28515625" bestFit="1" customWidth="1"/>
    <col min="13" max="13" width="5.5703125" customWidth="1"/>
    <col min="14" max="14" width="12.140625" bestFit="1" customWidth="1"/>
    <col min="15" max="15" width="11" bestFit="1" customWidth="1"/>
    <col min="16" max="16" width="5.5703125" customWidth="1"/>
    <col min="17" max="17" width="10.42578125" bestFit="1" customWidth="1"/>
  </cols>
  <sheetData>
    <row r="1" spans="1:40" x14ac:dyDescent="0.25">
      <c r="A1" s="12" t="s">
        <v>17</v>
      </c>
      <c r="E1" s="12" t="s">
        <v>18</v>
      </c>
      <c r="F1" s="12"/>
      <c r="G1" s="12"/>
      <c r="AB1" s="12" t="s">
        <v>24</v>
      </c>
    </row>
    <row r="2" spans="1:40" x14ac:dyDescent="0.25">
      <c r="A2" s="13" t="s">
        <v>9</v>
      </c>
      <c r="B2" s="13" t="s">
        <v>1</v>
      </c>
      <c r="C2" s="13" t="s">
        <v>19</v>
      </c>
      <c r="E2" s="13" t="s">
        <v>7</v>
      </c>
      <c r="F2" s="13" t="s">
        <v>25</v>
      </c>
      <c r="G2" s="13" t="s">
        <v>26</v>
      </c>
      <c r="H2" s="13" t="s">
        <v>121</v>
      </c>
      <c r="I2" s="13" t="s">
        <v>122</v>
      </c>
      <c r="J2" s="13" t="s">
        <v>87</v>
      </c>
      <c r="K2" s="13" t="s">
        <v>30</v>
      </c>
      <c r="L2" s="13" t="s">
        <v>88</v>
      </c>
      <c r="N2" s="13" t="s">
        <v>123</v>
      </c>
      <c r="O2" s="13" t="s">
        <v>124</v>
      </c>
      <c r="Q2" s="13" t="s">
        <v>21</v>
      </c>
      <c r="AB2" t="str" cm="1">
        <f t="array" ref="AB2:AN21">xlDESSAZ_SeasonalPlot(A3:A222,G3:G222, 12)</f>
        <v/>
      </c>
      <c r="AC2">
        <v>1</v>
      </c>
      <c r="AD2">
        <v>2</v>
      </c>
      <c r="AE2">
        <v>3</v>
      </c>
      <c r="AF2">
        <v>4</v>
      </c>
      <c r="AG2">
        <v>5</v>
      </c>
      <c r="AH2">
        <v>6</v>
      </c>
      <c r="AI2">
        <v>7</v>
      </c>
      <c r="AJ2">
        <v>8</v>
      </c>
      <c r="AK2">
        <v>9</v>
      </c>
      <c r="AL2">
        <v>10</v>
      </c>
      <c r="AM2">
        <v>11</v>
      </c>
      <c r="AN2">
        <v>12</v>
      </c>
    </row>
    <row r="3" spans="1:40" x14ac:dyDescent="0.25">
      <c r="A3" s="14">
        <v>37622</v>
      </c>
      <c r="B3" s="20">
        <v>96.15</v>
      </c>
      <c r="C3" s="7">
        <v>100.42</v>
      </c>
      <c r="E3" s="22" cm="1">
        <f t="array" ref="E3:L255">xlDESSAZ($A$3:$A$255,$B$3:$B$255,$E$2:$L$2,,,Specs!$B$3)</f>
        <v>100.416776086864</v>
      </c>
      <c r="F3" s="21">
        <v>102.112621020869</v>
      </c>
      <c r="G3" s="20">
        <v>0.98339240617808898</v>
      </c>
      <c r="H3" s="61">
        <v>0.95221539780843101</v>
      </c>
      <c r="I3" s="61">
        <v>1.0055595953252601</v>
      </c>
      <c r="J3" s="7">
        <v>143.75348602444399</v>
      </c>
      <c r="K3" s="7">
        <v>146.51674914630999</v>
      </c>
      <c r="L3" s="7">
        <v>149.33312835803201</v>
      </c>
      <c r="M3" s="60"/>
      <c r="N3" s="7">
        <f t="shared" ref="N3:N66" si="0">F3*G3*H3*I3</f>
        <v>96.150000000000077</v>
      </c>
      <c r="O3" s="7">
        <f t="shared" ref="O3:O66" si="1">G3*F3</f>
        <v>100.41677608686368</v>
      </c>
      <c r="P3" s="60"/>
      <c r="Q3" s="9">
        <f t="shared" ref="Q3:Q34" si="2">(E3-C3)/C3</f>
        <v>-3.2104293327994784E-5</v>
      </c>
      <c r="AB3">
        <v>2003</v>
      </c>
      <c r="AC3">
        <v>0.98339240617808898</v>
      </c>
      <c r="AD3">
        <v>1.00280182362339</v>
      </c>
      <c r="AE3">
        <v>1.0048784358741401</v>
      </c>
      <c r="AF3">
        <v>1.0013827611536401</v>
      </c>
      <c r="AG3">
        <v>0.99541888291077896</v>
      </c>
      <c r="AH3">
        <v>1.00022243852037</v>
      </c>
      <c r="AI3">
        <v>0.98883642192503496</v>
      </c>
      <c r="AJ3">
        <v>0.99542087823385506</v>
      </c>
      <c r="AK3">
        <v>1.0093466541700999</v>
      </c>
      <c r="AL3">
        <v>1.0056219252998699</v>
      </c>
      <c r="AM3">
        <v>1.0001514189110301</v>
      </c>
      <c r="AN3">
        <v>0.99196250956830501</v>
      </c>
    </row>
    <row r="4" spans="1:40" x14ac:dyDescent="0.25">
      <c r="A4" s="14">
        <v>37653</v>
      </c>
      <c r="B4" s="20">
        <v>98.67</v>
      </c>
      <c r="C4" s="7">
        <v>101.99</v>
      </c>
      <c r="E4" s="22">
        <v>101.991054664007</v>
      </c>
      <c r="F4" s="21">
        <v>101.706092132428</v>
      </c>
      <c r="G4" s="20">
        <v>1.00280182362339</v>
      </c>
      <c r="H4" s="61">
        <v>0.95394139234562403</v>
      </c>
      <c r="I4" s="61">
        <v>1.01414803113251</v>
      </c>
      <c r="J4" s="7">
        <v>152.731487054772</v>
      </c>
      <c r="K4" s="7">
        <v>156.89252572917599</v>
      </c>
      <c r="L4" s="7">
        <v>161.16692834171499</v>
      </c>
      <c r="N4" s="7">
        <f t="shared" si="0"/>
        <v>98.670000000000599</v>
      </c>
      <c r="O4" s="7">
        <f t="shared" si="1"/>
        <v>101.99105466400731</v>
      </c>
      <c r="Q4" s="9">
        <f t="shared" si="2"/>
        <v>1.0340857015397424E-5</v>
      </c>
      <c r="AB4">
        <v>2004</v>
      </c>
      <c r="AC4">
        <v>1.0001456159898101</v>
      </c>
      <c r="AD4">
        <v>1.00022037914907</v>
      </c>
      <c r="AE4">
        <v>1.0046284016772</v>
      </c>
      <c r="AF4">
        <v>1.0029573346451199</v>
      </c>
      <c r="AG4">
        <v>0.996243682162119</v>
      </c>
      <c r="AH4">
        <v>0.99922302474344604</v>
      </c>
      <c r="AI4">
        <v>0.99903496473321896</v>
      </c>
      <c r="AJ4">
        <v>0.99935572877463197</v>
      </c>
      <c r="AK4">
        <v>1.0045311756052699</v>
      </c>
      <c r="AL4">
        <v>0.99753805848758903</v>
      </c>
      <c r="AM4">
        <v>1.0038084566546699</v>
      </c>
      <c r="AN4">
        <v>0.99607352417142603</v>
      </c>
    </row>
    <row r="5" spans="1:40" x14ac:dyDescent="0.25">
      <c r="A5" s="14">
        <v>37681</v>
      </c>
      <c r="B5" s="20">
        <v>103.41</v>
      </c>
      <c r="C5" s="7">
        <v>101.8</v>
      </c>
      <c r="E5" s="22">
        <v>101.796949941393</v>
      </c>
      <c r="F5" s="21">
        <v>101.30275096692699</v>
      </c>
      <c r="G5" s="20">
        <v>1.0048784358741401</v>
      </c>
      <c r="H5" s="61">
        <v>1.0424143447947001</v>
      </c>
      <c r="I5" s="61">
        <v>0.97451245301826706</v>
      </c>
      <c r="J5" s="7">
        <v>152.50449507225201</v>
      </c>
      <c r="K5" s="7">
        <v>157.64646614554499</v>
      </c>
      <c r="L5" s="7">
        <v>162.961808282465</v>
      </c>
      <c r="N5" s="7">
        <f t="shared" si="0"/>
        <v>103.41000000000027</v>
      </c>
      <c r="O5" s="7">
        <f t="shared" si="1"/>
        <v>101.79694994139312</v>
      </c>
      <c r="Q5" s="9">
        <f t="shared" si="2"/>
        <v>-2.9961282976443178E-5</v>
      </c>
      <c r="AB5">
        <v>2005</v>
      </c>
      <c r="AC5">
        <v>0.99756591183952203</v>
      </c>
      <c r="AD5">
        <v>1.00068260180372</v>
      </c>
      <c r="AE5">
        <v>0.99964096626660304</v>
      </c>
      <c r="AF5">
        <v>1.0043530310389499</v>
      </c>
      <c r="AG5">
        <v>1.0024871171401499</v>
      </c>
      <c r="AH5">
        <v>0.99639145210434299</v>
      </c>
      <c r="AI5">
        <v>0.99771096648973101</v>
      </c>
      <c r="AJ5">
        <v>1.0042305775145399</v>
      </c>
      <c r="AK5">
        <v>0.99737763839137905</v>
      </c>
      <c r="AL5">
        <v>0.99682141042109995</v>
      </c>
      <c r="AM5">
        <v>0.99865785848546196</v>
      </c>
      <c r="AN5">
        <v>1.0031389735293901</v>
      </c>
    </row>
    <row r="6" spans="1:40" x14ac:dyDescent="0.25">
      <c r="A6" s="14">
        <v>37712</v>
      </c>
      <c r="B6" s="20">
        <v>102.19</v>
      </c>
      <c r="C6" s="7">
        <v>101.01</v>
      </c>
      <c r="E6" s="22">
        <v>101.01219247737799</v>
      </c>
      <c r="F6" s="21">
        <v>100.87270961306299</v>
      </c>
      <c r="G6" s="20">
        <v>1.0013827611536401</v>
      </c>
      <c r="H6" s="61">
        <v>1.01077884986823</v>
      </c>
      <c r="I6" s="61">
        <v>1.00087180611101</v>
      </c>
      <c r="J6" s="7">
        <v>143.486134596943</v>
      </c>
      <c r="K6" s="7">
        <v>149.06883437608499</v>
      </c>
      <c r="L6" s="7">
        <v>154.868743552578</v>
      </c>
      <c r="N6" s="7">
        <f t="shared" si="0"/>
        <v>102.19000000000025</v>
      </c>
      <c r="O6" s="7">
        <f t="shared" si="1"/>
        <v>101.01219247737836</v>
      </c>
      <c r="Q6" s="9">
        <f t="shared" si="2"/>
        <v>2.1705547747635545E-5</v>
      </c>
      <c r="AB6">
        <v>2006</v>
      </c>
      <c r="AC6">
        <v>1.0037094506317501</v>
      </c>
      <c r="AD6">
        <v>1.00134619595624</v>
      </c>
      <c r="AE6">
        <v>0.99519038817338001</v>
      </c>
      <c r="AF6">
        <v>0.99883690782094403</v>
      </c>
      <c r="AG6">
        <v>1.0059206077997001</v>
      </c>
      <c r="AH6">
        <v>0.98995643065476902</v>
      </c>
      <c r="AI6">
        <v>1.0042374006024599</v>
      </c>
      <c r="AJ6">
        <v>0.99914670149928697</v>
      </c>
      <c r="AK6">
        <v>0.99366536776495495</v>
      </c>
      <c r="AL6">
        <v>0.99931373369628096</v>
      </c>
      <c r="AM6">
        <v>0.999760150034397</v>
      </c>
      <c r="AN6">
        <v>1.0094806542419501</v>
      </c>
    </row>
    <row r="7" spans="1:40" x14ac:dyDescent="0.25">
      <c r="A7" s="14">
        <v>37742</v>
      </c>
      <c r="B7" s="20">
        <v>100.3</v>
      </c>
      <c r="C7" s="7">
        <v>99.97</v>
      </c>
      <c r="E7" s="22">
        <v>99.970810969782406</v>
      </c>
      <c r="F7" s="21">
        <v>100.430896666788</v>
      </c>
      <c r="G7" s="20">
        <v>0.99541888291077896</v>
      </c>
      <c r="H7" s="61">
        <v>1.00114074318486</v>
      </c>
      <c r="I7" s="61">
        <v>1.0021496560632199</v>
      </c>
      <c r="J7" s="7">
        <v>142.07870899741701</v>
      </c>
      <c r="K7" s="7">
        <v>148.28769699316899</v>
      </c>
      <c r="L7" s="7">
        <v>154.768024250119</v>
      </c>
      <c r="N7" s="7">
        <f t="shared" si="0"/>
        <v>100.29999999999978</v>
      </c>
      <c r="O7" s="7">
        <f t="shared" si="1"/>
        <v>99.970810969781979</v>
      </c>
      <c r="Q7" s="9">
        <f t="shared" si="2"/>
        <v>8.1121314635070603E-6</v>
      </c>
      <c r="AB7">
        <v>2007</v>
      </c>
      <c r="AC7">
        <v>0.99890177361184296</v>
      </c>
      <c r="AD7">
        <v>0.99918287195469302</v>
      </c>
      <c r="AE7">
        <v>0.98853687954337199</v>
      </c>
      <c r="AF7">
        <v>0.99777022987639297</v>
      </c>
      <c r="AG7">
        <v>1.00142744505859</v>
      </c>
      <c r="AH7">
        <v>1.0014048611803099</v>
      </c>
      <c r="AI7">
        <v>1.0012867597602799</v>
      </c>
      <c r="AJ7">
        <v>0.99815039144695605</v>
      </c>
      <c r="AK7">
        <v>0.99831832241552299</v>
      </c>
      <c r="AL7">
        <v>1.0025565251223401</v>
      </c>
      <c r="AM7">
        <v>0.997693341840037</v>
      </c>
      <c r="AN7">
        <v>1.00527136898292</v>
      </c>
    </row>
    <row r="8" spans="1:40" x14ac:dyDescent="0.25">
      <c r="A8" s="14">
        <v>37773</v>
      </c>
      <c r="B8" s="20">
        <v>98.58</v>
      </c>
      <c r="C8" s="7">
        <v>100.14</v>
      </c>
      <c r="E8" s="22">
        <v>100.141246404047</v>
      </c>
      <c r="F8" s="21">
        <v>100.118976087145</v>
      </c>
      <c r="G8" s="20">
        <v>1.00022243852037</v>
      </c>
      <c r="H8" s="61">
        <v>0.99506671272644098</v>
      </c>
      <c r="I8" s="61">
        <v>0.98929000870960904</v>
      </c>
      <c r="J8" s="7">
        <v>149.591964501322</v>
      </c>
      <c r="K8" s="7">
        <v>156.77263637735501</v>
      </c>
      <c r="L8" s="7">
        <v>164.29799286771899</v>
      </c>
      <c r="N8" s="7">
        <f t="shared" si="0"/>
        <v>98.579999999999671</v>
      </c>
      <c r="O8" s="7">
        <f t="shared" si="1"/>
        <v>100.14124640404678</v>
      </c>
      <c r="Q8" s="9">
        <f t="shared" si="2"/>
        <v>1.2446615208658411E-5</v>
      </c>
      <c r="AB8">
        <v>2008</v>
      </c>
      <c r="AC8">
        <v>1.00161641245162</v>
      </c>
      <c r="AD8">
        <v>0.99651547087866199</v>
      </c>
      <c r="AE8">
        <v>0.98725494866263497</v>
      </c>
      <c r="AF8">
        <v>0.99513981055338696</v>
      </c>
      <c r="AG8">
        <v>1.00045997494502</v>
      </c>
      <c r="AH8">
        <v>1.0047694750188001</v>
      </c>
      <c r="AI8">
        <v>1.0037048038457199</v>
      </c>
      <c r="AJ8">
        <v>1.0104090123971401</v>
      </c>
      <c r="AK8">
        <v>1.0121568777741301</v>
      </c>
      <c r="AL8">
        <v>1.00125892718398</v>
      </c>
      <c r="AM8">
        <v>0.98408889895935503</v>
      </c>
      <c r="AN8">
        <v>0.99631442882326005</v>
      </c>
    </row>
    <row r="9" spans="1:40" x14ac:dyDescent="0.25">
      <c r="A9" s="14">
        <v>37803</v>
      </c>
      <c r="B9" s="20">
        <v>103.05</v>
      </c>
      <c r="C9" s="7">
        <v>98.94</v>
      </c>
      <c r="E9" s="22">
        <v>98.93907738755</v>
      </c>
      <c r="F9" s="21">
        <v>100.056061036808</v>
      </c>
      <c r="G9" s="20">
        <v>0.98883642192503496</v>
      </c>
      <c r="H9" s="61">
        <v>1.0326100429999701</v>
      </c>
      <c r="I9" s="61">
        <v>1.00865766990534</v>
      </c>
      <c r="J9" s="7">
        <v>146.49858126633501</v>
      </c>
      <c r="K9" s="7">
        <v>154.12486374048899</v>
      </c>
      <c r="L9" s="7">
        <v>162.14814790485099</v>
      </c>
      <c r="N9" s="7">
        <f t="shared" si="0"/>
        <v>103.04999999999951</v>
      </c>
      <c r="O9" s="7">
        <f t="shared" si="1"/>
        <v>98.939077387550128</v>
      </c>
      <c r="Q9" s="9">
        <f t="shared" si="2"/>
        <v>-9.324969173210765E-6</v>
      </c>
      <c r="AB9">
        <v>2009</v>
      </c>
      <c r="AC9">
        <v>0.99403999168060497</v>
      </c>
      <c r="AD9">
        <v>1.0015813774169799</v>
      </c>
      <c r="AE9">
        <v>1.0014997579814999</v>
      </c>
      <c r="AF9">
        <v>0.99973931382834402</v>
      </c>
      <c r="AG9">
        <v>1.00258594888577</v>
      </c>
      <c r="AH9">
        <v>0.99960246238700301</v>
      </c>
      <c r="AI9">
        <v>0.99475963055888805</v>
      </c>
      <c r="AJ9">
        <v>1.00426673621722</v>
      </c>
      <c r="AK9">
        <v>1.0022792349009799</v>
      </c>
      <c r="AL9">
        <v>1.00180886471319</v>
      </c>
      <c r="AM9">
        <v>0.99283367455521498</v>
      </c>
      <c r="AN9">
        <v>0.997497747271476</v>
      </c>
    </row>
    <row r="10" spans="1:40" x14ac:dyDescent="0.25">
      <c r="A10" s="14">
        <v>37834</v>
      </c>
      <c r="B10" s="20">
        <v>101.47</v>
      </c>
      <c r="C10" s="7">
        <v>99.82</v>
      </c>
      <c r="E10" s="22">
        <v>99.818820919878803</v>
      </c>
      <c r="F10" s="21">
        <v>100.27800612036999</v>
      </c>
      <c r="G10" s="20">
        <v>0.99542087823385506</v>
      </c>
      <c r="H10" s="61">
        <v>1.0267525880101001</v>
      </c>
      <c r="I10" s="61">
        <v>0.99005522156195502</v>
      </c>
      <c r="J10" s="7">
        <v>140.75203706885799</v>
      </c>
      <c r="K10" s="7">
        <v>148.61245498756699</v>
      </c>
      <c r="L10" s="7">
        <v>156.911844669267</v>
      </c>
      <c r="N10" s="7">
        <f t="shared" si="0"/>
        <v>101.46999999999994</v>
      </c>
      <c r="O10" s="7">
        <f t="shared" si="1"/>
        <v>99.81882091987859</v>
      </c>
      <c r="Q10" s="9">
        <f t="shared" si="2"/>
        <v>-1.1812062925166982E-5</v>
      </c>
      <c r="AB10">
        <v>2010</v>
      </c>
      <c r="AC10">
        <v>1.0005114778650399</v>
      </c>
      <c r="AD10">
        <v>1.0024746994179199</v>
      </c>
      <c r="AE10">
        <v>1.0046570685413501</v>
      </c>
      <c r="AF10">
        <v>1.00558578040513</v>
      </c>
      <c r="AG10">
        <v>0.99720483442219399</v>
      </c>
      <c r="AH10">
        <v>0.99353089082924095</v>
      </c>
      <c r="AI10">
        <v>0.99712765043094298</v>
      </c>
      <c r="AJ10">
        <v>1.00062860282885</v>
      </c>
      <c r="AK10">
        <v>1.0043812425218399</v>
      </c>
      <c r="AL10">
        <v>0.99857860844448199</v>
      </c>
      <c r="AM10">
        <v>1.0051198076073899</v>
      </c>
      <c r="AN10">
        <v>0.99151443431845099</v>
      </c>
    </row>
    <row r="11" spans="1:40" x14ac:dyDescent="0.25">
      <c r="A11" s="14">
        <v>37865</v>
      </c>
      <c r="B11" s="20">
        <v>102.87</v>
      </c>
      <c r="C11" s="7">
        <v>101.66</v>
      </c>
      <c r="E11" s="22">
        <v>101.65672925275901</v>
      </c>
      <c r="F11" s="21">
        <v>100.71537745012201</v>
      </c>
      <c r="G11" s="20">
        <v>1.0093466541700999</v>
      </c>
      <c r="H11" s="61">
        <v>0.99819291108604602</v>
      </c>
      <c r="I11" s="61">
        <v>1.01376694421983</v>
      </c>
      <c r="J11" s="7">
        <v>143.386300962376</v>
      </c>
      <c r="K11" s="7">
        <v>151.889668590497</v>
      </c>
      <c r="L11" s="7">
        <v>160.89731912802901</v>
      </c>
      <c r="N11" s="7">
        <f t="shared" si="0"/>
        <v>102.86999999999989</v>
      </c>
      <c r="O11" s="7">
        <f t="shared" si="1"/>
        <v>101.65672925275938</v>
      </c>
      <c r="Q11" s="9">
        <f t="shared" si="2"/>
        <v>-3.2173394068361552E-5</v>
      </c>
      <c r="AB11">
        <v>2011</v>
      </c>
      <c r="AC11">
        <v>1.0003194837634599</v>
      </c>
      <c r="AD11">
        <v>1.0026854915821199</v>
      </c>
      <c r="AE11">
        <v>1.00114945920708</v>
      </c>
      <c r="AF11">
        <v>0.99823654725736799</v>
      </c>
      <c r="AG11">
        <v>0.99780164559154405</v>
      </c>
      <c r="AH11">
        <v>1.00104968085111</v>
      </c>
      <c r="AI11">
        <v>1.00195083862977</v>
      </c>
      <c r="AJ11">
        <v>1.0004347184301501</v>
      </c>
      <c r="AK11">
        <v>0.99836196355263096</v>
      </c>
      <c r="AL11">
        <v>0.99991983121738803</v>
      </c>
      <c r="AM11">
        <v>1.0070841438923801</v>
      </c>
      <c r="AN11">
        <v>0.99986426156215802</v>
      </c>
    </row>
    <row r="12" spans="1:40" x14ac:dyDescent="0.25">
      <c r="A12" s="14">
        <v>37895</v>
      </c>
      <c r="B12" s="20">
        <v>105.06</v>
      </c>
      <c r="C12" s="7">
        <v>101.86</v>
      </c>
      <c r="E12" s="22">
        <v>101.862342676252</v>
      </c>
      <c r="F12" s="21">
        <v>101.292881662139</v>
      </c>
      <c r="G12" s="20">
        <v>1.0056219252998699</v>
      </c>
      <c r="H12" s="61">
        <v>1.01404722468227</v>
      </c>
      <c r="I12" s="61">
        <v>1.0171044528262201</v>
      </c>
      <c r="J12" s="7">
        <v>139.55744985614399</v>
      </c>
      <c r="K12" s="7">
        <v>148.297342223762</v>
      </c>
      <c r="L12" s="7">
        <v>157.584577056266</v>
      </c>
      <c r="N12" s="7">
        <f t="shared" si="0"/>
        <v>105.05999999999975</v>
      </c>
      <c r="O12" s="7">
        <f t="shared" si="1"/>
        <v>101.86234267625211</v>
      </c>
      <c r="Q12" s="9">
        <f t="shared" si="2"/>
        <v>2.2998981464744843E-5</v>
      </c>
      <c r="AB12">
        <v>2012</v>
      </c>
      <c r="AC12">
        <v>0.98860052839602697</v>
      </c>
      <c r="AD12">
        <v>0.99986128141741004</v>
      </c>
      <c r="AE12">
        <v>0.995234992442661</v>
      </c>
      <c r="AF12">
        <v>0.99566646532831704</v>
      </c>
      <c r="AG12">
        <v>1.00252721129093</v>
      </c>
      <c r="AH12">
        <v>1.00419616647897</v>
      </c>
      <c r="AI12">
        <v>1.0013807055931201</v>
      </c>
      <c r="AJ12">
        <v>1.00122257441646</v>
      </c>
      <c r="AK12">
        <v>0.99540382837332797</v>
      </c>
      <c r="AL12">
        <v>1.00296986806535</v>
      </c>
      <c r="AM12">
        <v>1.00124959493361</v>
      </c>
      <c r="AN12">
        <v>0.99711023759476403</v>
      </c>
    </row>
    <row r="13" spans="1:40" x14ac:dyDescent="0.25">
      <c r="A13" s="14">
        <v>37926</v>
      </c>
      <c r="B13" s="20">
        <v>101.95</v>
      </c>
      <c r="C13" s="7">
        <v>102</v>
      </c>
      <c r="E13" s="22">
        <v>101.999363802399</v>
      </c>
      <c r="F13" s="21">
        <v>101.983921508062</v>
      </c>
      <c r="G13" s="20">
        <v>1.0001514189110301</v>
      </c>
      <c r="H13" s="61">
        <v>0.99951603813436396</v>
      </c>
      <c r="I13" s="61">
        <v>1</v>
      </c>
      <c r="J13" s="7">
        <v>139.04073583918199</v>
      </c>
      <c r="K13" s="7">
        <v>148.207280999608</v>
      </c>
      <c r="L13" s="7">
        <v>157.97814941588501</v>
      </c>
      <c r="N13" s="7">
        <f t="shared" si="0"/>
        <v>101.94999999999983</v>
      </c>
      <c r="O13" s="7">
        <f t="shared" si="1"/>
        <v>101.99936380239933</v>
      </c>
      <c r="Q13" s="9">
        <f t="shared" si="2"/>
        <v>-6.2372313823233276E-6</v>
      </c>
      <c r="AB13">
        <v>2013</v>
      </c>
      <c r="AC13">
        <v>1.00143635721362</v>
      </c>
      <c r="AD13">
        <v>0.99133580988666203</v>
      </c>
      <c r="AE13">
        <v>0.99712500819375705</v>
      </c>
      <c r="AF13">
        <v>1.0027290180375701</v>
      </c>
      <c r="AG13">
        <v>1.00336142291338</v>
      </c>
      <c r="AH13">
        <v>0.99781110627719605</v>
      </c>
      <c r="AI13">
        <v>0.99943341301351296</v>
      </c>
      <c r="AJ13">
        <v>0.99868459950258204</v>
      </c>
      <c r="AK13">
        <v>1.0006804685761399</v>
      </c>
      <c r="AL13">
        <v>0.999465049359754</v>
      </c>
      <c r="AM13">
        <v>1.00013363739256</v>
      </c>
      <c r="AN13">
        <v>1.00209831419933</v>
      </c>
    </row>
    <row r="14" spans="1:40" x14ac:dyDescent="0.25">
      <c r="A14" s="14">
        <v>37956</v>
      </c>
      <c r="B14" s="20">
        <v>99.74</v>
      </c>
      <c r="C14" s="7">
        <v>101.94</v>
      </c>
      <c r="E14" s="22">
        <v>101.944293480882</v>
      </c>
      <c r="F14" s="21">
        <v>102.770308854966</v>
      </c>
      <c r="G14" s="20">
        <v>0.99196250956830501</v>
      </c>
      <c r="H14" s="61">
        <v>0.97411426606793305</v>
      </c>
      <c r="I14" s="61">
        <v>1.0043764932933299</v>
      </c>
      <c r="J14" s="7">
        <v>134.17264275376499</v>
      </c>
      <c r="K14" s="7">
        <v>143.41941627752101</v>
      </c>
      <c r="L14" s="7">
        <v>153.30344952013601</v>
      </c>
      <c r="N14" s="7">
        <f t="shared" si="0"/>
        <v>99.740000000000421</v>
      </c>
      <c r="O14" s="7">
        <f t="shared" si="1"/>
        <v>101.94429348088188</v>
      </c>
      <c r="Q14" s="9">
        <f t="shared" si="2"/>
        <v>4.2117724955835587E-5</v>
      </c>
      <c r="AB14">
        <v>2014</v>
      </c>
      <c r="AC14">
        <v>0.99964605562337305</v>
      </c>
      <c r="AD14">
        <v>0.99952270807892196</v>
      </c>
      <c r="AE14">
        <v>1.0014526407836499</v>
      </c>
      <c r="AF14">
        <v>1.0008257663720601</v>
      </c>
      <c r="AG14">
        <v>1.0000973111252101</v>
      </c>
      <c r="AH14">
        <v>0.98320016750457295</v>
      </c>
      <c r="AI14">
        <v>0.99364466926949702</v>
      </c>
      <c r="AJ14">
        <v>1.0007896771049101</v>
      </c>
      <c r="AK14">
        <v>1.00399196441744</v>
      </c>
      <c r="AL14">
        <v>0.997435960311847</v>
      </c>
      <c r="AM14">
        <v>0.99876542320627804</v>
      </c>
      <c r="AN14">
        <v>1.0047584385173001</v>
      </c>
    </row>
    <row r="15" spans="1:40" x14ac:dyDescent="0.25">
      <c r="A15" s="14">
        <v>37987</v>
      </c>
      <c r="B15" s="20">
        <v>98.59</v>
      </c>
      <c r="C15" s="7">
        <v>103.64</v>
      </c>
      <c r="E15" s="22">
        <v>103.641966338876</v>
      </c>
      <c r="F15" s="21">
        <v>103.626876608668</v>
      </c>
      <c r="G15" s="20">
        <v>1.0001456159898101</v>
      </c>
      <c r="H15" s="61">
        <v>0.95224598609703404</v>
      </c>
      <c r="I15" s="61">
        <v>0.99895993834288599</v>
      </c>
      <c r="J15" s="7" t="e">
        <v>#N/A</v>
      </c>
      <c r="K15" s="7" t="e">
        <v>#N/A</v>
      </c>
      <c r="L15" s="7" t="e">
        <v>#N/A</v>
      </c>
      <c r="N15" s="7">
        <f t="shared" si="0"/>
        <v>98.590000000000231</v>
      </c>
      <c r="O15" s="7">
        <f t="shared" si="1"/>
        <v>103.6419663388763</v>
      </c>
      <c r="Q15" s="9">
        <f t="shared" si="2"/>
        <v>1.8972779583194546E-5</v>
      </c>
      <c r="AB15">
        <v>2015</v>
      </c>
      <c r="AC15">
        <v>1.0000521459996501</v>
      </c>
      <c r="AD15">
        <v>0.998197284444171</v>
      </c>
      <c r="AE15">
        <v>1.0030287184070801</v>
      </c>
      <c r="AF15">
        <v>0.99933008347347096</v>
      </c>
      <c r="AG15">
        <v>1.00097372834131</v>
      </c>
      <c r="AH15">
        <v>0.99750914910126498</v>
      </c>
      <c r="AI15">
        <v>0.99538415475293496</v>
      </c>
      <c r="AJ15">
        <v>1.00300771014624</v>
      </c>
      <c r="AK15">
        <v>0.99858901722813098</v>
      </c>
      <c r="AL15">
        <v>1.00976769326127</v>
      </c>
      <c r="AM15">
        <v>0.999080941732161</v>
      </c>
      <c r="AN15">
        <v>1.00088539435889</v>
      </c>
    </row>
    <row r="16" spans="1:40" x14ac:dyDescent="0.25">
      <c r="A16" s="14">
        <v>38018</v>
      </c>
      <c r="B16" s="20">
        <v>99.45</v>
      </c>
      <c r="C16" s="7">
        <v>104.52</v>
      </c>
      <c r="E16" s="22">
        <v>104.524414879421</v>
      </c>
      <c r="F16" s="21">
        <v>104.501384953129</v>
      </c>
      <c r="G16" s="20">
        <v>1.00022037914907</v>
      </c>
      <c r="H16" s="61">
        <v>0.95350830385137497</v>
      </c>
      <c r="I16" s="61">
        <v>0.99784379909042598</v>
      </c>
      <c r="J16" s="7" t="e">
        <v>#N/A</v>
      </c>
      <c r="K16" s="7" t="e">
        <v>#N/A</v>
      </c>
      <c r="L16" s="7" t="e">
        <v>#N/A</v>
      </c>
      <c r="N16" s="7">
        <f t="shared" si="0"/>
        <v>99.450000000000472</v>
      </c>
      <c r="O16" s="7">
        <f t="shared" si="1"/>
        <v>104.52441487942161</v>
      </c>
      <c r="Q16" s="9">
        <f t="shared" si="2"/>
        <v>4.2239565834346873E-5</v>
      </c>
      <c r="AB16">
        <v>2016</v>
      </c>
      <c r="AC16">
        <v>0.99876333131509598</v>
      </c>
      <c r="AD16">
        <v>1.0016245223497799</v>
      </c>
      <c r="AE16">
        <v>0.99757921867622901</v>
      </c>
      <c r="AF16">
        <v>0.99969043573792504</v>
      </c>
      <c r="AG16">
        <v>0.99784789348957903</v>
      </c>
      <c r="AH16">
        <v>1.00246870296767</v>
      </c>
      <c r="AI16">
        <v>1.0025208071918299</v>
      </c>
      <c r="AJ16">
        <v>0.99906720383913905</v>
      </c>
      <c r="AK16">
        <v>1.00084680690057</v>
      </c>
      <c r="AL16">
        <v>1.0006580979877799</v>
      </c>
      <c r="AM16">
        <v>0.999767100640921</v>
      </c>
      <c r="AN16">
        <v>0.99399194475969999</v>
      </c>
    </row>
    <row r="17" spans="1:40" x14ac:dyDescent="0.25">
      <c r="A17" s="14">
        <v>38047</v>
      </c>
      <c r="B17" s="20">
        <v>111.98</v>
      </c>
      <c r="C17" s="7">
        <v>105.83</v>
      </c>
      <c r="E17" s="22">
        <v>105.826083499398</v>
      </c>
      <c r="F17" s="21">
        <v>105.338534449877</v>
      </c>
      <c r="G17" s="20">
        <v>1.0046284016772</v>
      </c>
      <c r="H17" s="61">
        <v>1.0414759998729799</v>
      </c>
      <c r="I17" s="61">
        <v>1.01601114778555</v>
      </c>
      <c r="J17" s="7" t="e">
        <v>#N/A</v>
      </c>
      <c r="K17" s="7" t="e">
        <v>#N/A</v>
      </c>
      <c r="L17" s="7" t="e">
        <v>#N/A</v>
      </c>
      <c r="N17" s="7">
        <f t="shared" si="0"/>
        <v>111.98000000000043</v>
      </c>
      <c r="O17" s="7">
        <f t="shared" si="1"/>
        <v>105.82608349939861</v>
      </c>
      <c r="Q17" s="9">
        <f t="shared" si="2"/>
        <v>-3.7007470490435328E-5</v>
      </c>
      <c r="AB17">
        <v>2017</v>
      </c>
      <c r="AC17">
        <v>0.99916221017283302</v>
      </c>
      <c r="AD17">
        <v>1.0096930386304701</v>
      </c>
      <c r="AE17">
        <v>1.0040508568700199</v>
      </c>
      <c r="AF17">
        <v>1.0001087146683501</v>
      </c>
      <c r="AG17">
        <v>0.99606265373193903</v>
      </c>
      <c r="AH17">
        <v>1.00161869073862</v>
      </c>
      <c r="AI17">
        <v>1.0042884770123499</v>
      </c>
      <c r="AJ17">
        <v>0.99854003292580296</v>
      </c>
      <c r="AK17">
        <v>0.99716465496912099</v>
      </c>
      <c r="AL17">
        <v>0.99812450017941401</v>
      </c>
      <c r="AM17">
        <v>0.99565496078166504</v>
      </c>
      <c r="AN17">
        <v>1.00915592027112</v>
      </c>
    </row>
    <row r="18" spans="1:40" x14ac:dyDescent="0.25">
      <c r="A18" s="14">
        <v>38078</v>
      </c>
      <c r="B18" s="20">
        <v>107.36</v>
      </c>
      <c r="C18" s="7">
        <v>106.41</v>
      </c>
      <c r="E18" s="22">
        <v>106.409254807826</v>
      </c>
      <c r="F18" s="21">
        <v>106.095494924994</v>
      </c>
      <c r="G18" s="20">
        <v>1.0029573346451199</v>
      </c>
      <c r="H18" s="61">
        <v>1.0094176796593799</v>
      </c>
      <c r="I18" s="61">
        <v>0.999521623491615</v>
      </c>
      <c r="J18" s="7" t="e">
        <v>#N/A</v>
      </c>
      <c r="K18" s="7" t="e">
        <v>#N/A</v>
      </c>
      <c r="L18" s="7" t="e">
        <v>#N/A</v>
      </c>
      <c r="N18" s="7">
        <f t="shared" si="0"/>
        <v>107.3600000000005</v>
      </c>
      <c r="O18" s="7">
        <f t="shared" si="1"/>
        <v>106.40925480782683</v>
      </c>
      <c r="Q18" s="9">
        <f t="shared" si="2"/>
        <v>-7.0030276665188338E-6</v>
      </c>
      <c r="AB18">
        <v>2018</v>
      </c>
      <c r="AC18">
        <v>1.0025849391463899</v>
      </c>
      <c r="AD18">
        <v>0.99771410497328294</v>
      </c>
      <c r="AE18">
        <v>0.99580475103701704</v>
      </c>
      <c r="AF18">
        <v>1.00042776950345</v>
      </c>
      <c r="AG18">
        <v>0.96880778122309597</v>
      </c>
      <c r="AH18">
        <v>0.99855939726987597</v>
      </c>
      <c r="AI18">
        <v>1.0004077089712999</v>
      </c>
      <c r="AJ18">
        <v>1.0058671687251699</v>
      </c>
      <c r="AK18">
        <v>0.99867603970325602</v>
      </c>
      <c r="AL18">
        <v>0.99887697474775305</v>
      </c>
      <c r="AM18">
        <v>0.99981637284441105</v>
      </c>
      <c r="AN18">
        <v>1.00482444905223</v>
      </c>
    </row>
    <row r="19" spans="1:40" x14ac:dyDescent="0.25">
      <c r="A19" s="14">
        <v>38108</v>
      </c>
      <c r="B19" s="20">
        <v>106.03</v>
      </c>
      <c r="C19" s="7">
        <v>106.33</v>
      </c>
      <c r="E19" s="22">
        <v>106.32997432472099</v>
      </c>
      <c r="F19" s="21">
        <v>106.73088946868501</v>
      </c>
      <c r="G19" s="20">
        <v>0.996243682162119</v>
      </c>
      <c r="H19" s="61">
        <v>1.0015679292075901</v>
      </c>
      <c r="I19" s="61">
        <v>0.99561777753394898</v>
      </c>
      <c r="J19" s="7" t="e">
        <v>#N/A</v>
      </c>
      <c r="K19" s="7" t="e">
        <v>#N/A</v>
      </c>
      <c r="L19" s="7" t="e">
        <v>#N/A</v>
      </c>
      <c r="N19" s="7">
        <f t="shared" si="0"/>
        <v>106.03000000000063</v>
      </c>
      <c r="O19" s="7">
        <f t="shared" si="1"/>
        <v>106.32997432472088</v>
      </c>
      <c r="Q19" s="9">
        <f t="shared" si="2"/>
        <v>-2.4146787364901328E-7</v>
      </c>
      <c r="AB19">
        <v>2019</v>
      </c>
      <c r="AC19">
        <v>1.00713644010728</v>
      </c>
      <c r="AD19">
        <v>0.99712236126350795</v>
      </c>
      <c r="AE19">
        <v>0.99297423121367401</v>
      </c>
      <c r="AF19">
        <v>0.99200209897696001</v>
      </c>
      <c r="AG19">
        <v>1.0038346711199999</v>
      </c>
      <c r="AH19">
        <v>1.00357929351366</v>
      </c>
      <c r="AI19">
        <v>0.99725549308292505</v>
      </c>
      <c r="AJ19">
        <v>0.99571054925874103</v>
      </c>
      <c r="AK19">
        <v>0.99967008889897802</v>
      </c>
      <c r="AL19">
        <v>1.0078730289825899</v>
      </c>
      <c r="AM19">
        <v>1.00140266184122</v>
      </c>
      <c r="AN19">
        <v>0.99642904495767803</v>
      </c>
    </row>
    <row r="20" spans="1:40" x14ac:dyDescent="0.25">
      <c r="A20" s="14">
        <v>38139</v>
      </c>
      <c r="B20" s="20">
        <v>107</v>
      </c>
      <c r="C20" s="7">
        <v>107.19</v>
      </c>
      <c r="E20" s="22">
        <v>107.190442895611</v>
      </c>
      <c r="F20" s="21">
        <v>107.273791977654</v>
      </c>
      <c r="G20" s="20">
        <v>0.99922302474344604</v>
      </c>
      <c r="H20" s="61">
        <v>0.99561274556930401</v>
      </c>
      <c r="I20" s="61">
        <v>1.0026220802205901</v>
      </c>
      <c r="J20" s="7" t="e">
        <v>#N/A</v>
      </c>
      <c r="K20" s="7" t="e">
        <v>#N/A</v>
      </c>
      <c r="L20" s="7" t="e">
        <v>#N/A</v>
      </c>
      <c r="N20" s="7">
        <f t="shared" si="0"/>
        <v>106.99999999999925</v>
      </c>
      <c r="O20" s="7">
        <f t="shared" si="1"/>
        <v>107.19044289561064</v>
      </c>
      <c r="Q20" s="9">
        <f t="shared" si="2"/>
        <v>4.1318743446390426E-6</v>
      </c>
      <c r="AB20">
        <v>2020</v>
      </c>
      <c r="AC20">
        <v>1.0025985562933999</v>
      </c>
      <c r="AD20">
        <v>1.00163358748528</v>
      </c>
      <c r="AE20">
        <v>0.93287827507566801</v>
      </c>
      <c r="AF20">
        <v>0.84491972140740401</v>
      </c>
      <c r="AG20">
        <v>0.87377912682542003</v>
      </c>
      <c r="AH20">
        <v>0.91659988463366604</v>
      </c>
      <c r="AI20">
        <v>0.94224237238636499</v>
      </c>
      <c r="AJ20">
        <v>0.95865493012371905</v>
      </c>
      <c r="AK20">
        <v>0.97550809372374603</v>
      </c>
      <c r="AL20">
        <v>0.98949724924996696</v>
      </c>
      <c r="AM20">
        <v>0.986547319922636</v>
      </c>
      <c r="AN20">
        <v>0.987477534233971</v>
      </c>
    </row>
    <row r="21" spans="1:40" x14ac:dyDescent="0.25">
      <c r="A21" s="14">
        <v>38169</v>
      </c>
      <c r="B21" s="20">
        <v>111.47</v>
      </c>
      <c r="C21" s="7">
        <v>107.67</v>
      </c>
      <c r="E21" s="22">
        <v>107.67284501667299</v>
      </c>
      <c r="F21" s="21">
        <v>107.776853481225</v>
      </c>
      <c r="G21" s="20">
        <v>0.99903496473321896</v>
      </c>
      <c r="H21" s="61">
        <v>1.03343155905561</v>
      </c>
      <c r="I21" s="61">
        <v>1.0017747770374901</v>
      </c>
      <c r="J21" s="7" t="e">
        <v>#N/A</v>
      </c>
      <c r="K21" s="7" t="e">
        <v>#N/A</v>
      </c>
      <c r="L21" s="7" t="e">
        <v>#N/A</v>
      </c>
      <c r="N21" s="7">
        <f t="shared" si="0"/>
        <v>111.46999999999991</v>
      </c>
      <c r="O21" s="7">
        <f t="shared" si="1"/>
        <v>107.67284501667292</v>
      </c>
      <c r="Q21" s="9">
        <f t="shared" si="2"/>
        <v>2.6423485399763431E-5</v>
      </c>
      <c r="AB21">
        <v>2021</v>
      </c>
      <c r="AC21">
        <v>0.991065515019946</v>
      </c>
      <c r="AD21">
        <v>0.99671857556108401</v>
      </c>
      <c r="AE21">
        <v>0.95945542237239401</v>
      </c>
      <c r="AF21">
        <v>0.97228255026978505</v>
      </c>
      <c r="AG21" t="e">
        <v>#N/A</v>
      </c>
      <c r="AH21" t="e">
        <v>#N/A</v>
      </c>
      <c r="AI21" t="e">
        <v>#N/A</v>
      </c>
      <c r="AJ21" t="e">
        <v>#N/A</v>
      </c>
      <c r="AK21" t="e">
        <v>#N/A</v>
      </c>
      <c r="AL21" t="e">
        <v>#N/A</v>
      </c>
      <c r="AM21" t="e">
        <v>#N/A</v>
      </c>
      <c r="AN21" t="e">
        <v>#N/A</v>
      </c>
    </row>
    <row r="22" spans="1:40" x14ac:dyDescent="0.25">
      <c r="A22" s="14">
        <v>38200</v>
      </c>
      <c r="B22" s="20">
        <v>110.65</v>
      </c>
      <c r="C22" s="7">
        <v>108.18</v>
      </c>
      <c r="E22" s="22">
        <v>108.182759670122</v>
      </c>
      <c r="F22" s="21">
        <v>108.25250364329401</v>
      </c>
      <c r="G22" s="20">
        <v>0.99935572877463197</v>
      </c>
      <c r="H22" s="61">
        <v>1.02714686026167</v>
      </c>
      <c r="I22" s="61">
        <v>0.99577408480616303</v>
      </c>
      <c r="J22" s="7" t="e">
        <v>#N/A</v>
      </c>
      <c r="K22" s="7" t="e">
        <v>#N/A</v>
      </c>
      <c r="L22" s="7" t="e">
        <v>#N/A</v>
      </c>
      <c r="N22" s="7">
        <f t="shared" si="0"/>
        <v>110.65000000000008</v>
      </c>
      <c r="O22" s="7">
        <f t="shared" si="1"/>
        <v>108.18275967012258</v>
      </c>
      <c r="Q22" s="9">
        <f t="shared" si="2"/>
        <v>2.5509984488714996E-5</v>
      </c>
    </row>
    <row r="23" spans="1:40" x14ac:dyDescent="0.25">
      <c r="A23" s="14">
        <v>38231</v>
      </c>
      <c r="B23" s="20">
        <v>109.21</v>
      </c>
      <c r="C23" s="7">
        <v>109.16</v>
      </c>
      <c r="E23" s="22">
        <v>109.16007241929699</v>
      </c>
      <c r="F23" s="21">
        <v>108.667680078245</v>
      </c>
      <c r="G23" s="20">
        <v>1.0045311756052699</v>
      </c>
      <c r="H23" s="61">
        <v>0.99852782185229905</v>
      </c>
      <c r="I23" s="61">
        <v>1.0019324025009</v>
      </c>
      <c r="J23" s="7" t="e">
        <v>#N/A</v>
      </c>
      <c r="K23" s="7" t="e">
        <v>#N/A</v>
      </c>
      <c r="L23" s="7" t="e">
        <v>#N/A</v>
      </c>
      <c r="N23" s="7">
        <f t="shared" si="0"/>
        <v>109.21000000000058</v>
      </c>
      <c r="O23" s="7">
        <f t="shared" si="1"/>
        <v>109.16007241929682</v>
      </c>
      <c r="Q23" s="9">
        <f t="shared" si="2"/>
        <v>6.6342338767227078E-7</v>
      </c>
    </row>
    <row r="24" spans="1:40" x14ac:dyDescent="0.25">
      <c r="A24" s="14">
        <v>38261</v>
      </c>
      <c r="B24" s="20">
        <v>108.89</v>
      </c>
      <c r="C24" s="7">
        <v>108.73</v>
      </c>
      <c r="E24" s="22">
        <v>108.72824232172</v>
      </c>
      <c r="F24" s="21">
        <v>108.996585540372</v>
      </c>
      <c r="G24" s="20">
        <v>0.99753805848758903</v>
      </c>
      <c r="H24" s="61">
        <v>1.01493656373504</v>
      </c>
      <c r="I24" s="61">
        <v>0.986749083993118</v>
      </c>
      <c r="J24" s="7" t="e">
        <v>#N/A</v>
      </c>
      <c r="K24" s="7" t="e">
        <v>#N/A</v>
      </c>
      <c r="L24" s="7" t="e">
        <v>#N/A</v>
      </c>
      <c r="N24" s="7">
        <f t="shared" si="0"/>
        <v>108.88999999999965</v>
      </c>
      <c r="O24" s="7">
        <f t="shared" si="1"/>
        <v>108.72824232171909</v>
      </c>
      <c r="Q24" s="9">
        <f t="shared" si="2"/>
        <v>-1.6165531867935421E-5</v>
      </c>
    </row>
    <row r="25" spans="1:40" x14ac:dyDescent="0.25">
      <c r="A25" s="14">
        <v>38292</v>
      </c>
      <c r="B25" s="20">
        <v>109.59</v>
      </c>
      <c r="C25" s="7">
        <v>109.67</v>
      </c>
      <c r="E25" s="22">
        <v>109.667154943344</v>
      </c>
      <c r="F25" s="21">
        <v>109.25107695229499</v>
      </c>
      <c r="G25" s="20">
        <v>1.0038084566546699</v>
      </c>
      <c r="H25" s="61">
        <v>0.99929646261559502</v>
      </c>
      <c r="I25" s="61">
        <v>1</v>
      </c>
      <c r="J25" s="7" t="e">
        <v>#N/A</v>
      </c>
      <c r="K25" s="7" t="e">
        <v>#N/A</v>
      </c>
      <c r="L25" s="7" t="e">
        <v>#N/A</v>
      </c>
      <c r="N25" s="7">
        <f t="shared" si="0"/>
        <v>109.58999999999985</v>
      </c>
      <c r="O25" s="7">
        <f t="shared" si="1"/>
        <v>109.66715494334382</v>
      </c>
      <c r="Q25" s="9">
        <f t="shared" si="2"/>
        <v>-2.5941977350229378E-5</v>
      </c>
    </row>
    <row r="26" spans="1:40" x14ac:dyDescent="0.25">
      <c r="A26" s="14">
        <v>38322</v>
      </c>
      <c r="B26" s="20">
        <v>107.56</v>
      </c>
      <c r="C26" s="7">
        <v>109.08</v>
      </c>
      <c r="E26" s="22">
        <v>109.075424049484</v>
      </c>
      <c r="F26" s="21">
        <v>109.505394333433</v>
      </c>
      <c r="G26" s="20">
        <v>0.99607352417142603</v>
      </c>
      <c r="H26" s="61">
        <v>0.974561519655049</v>
      </c>
      <c r="I26" s="61">
        <v>1.01184647749999</v>
      </c>
      <c r="J26" s="7" t="e">
        <v>#N/A</v>
      </c>
      <c r="K26" s="7" t="e">
        <v>#N/A</v>
      </c>
      <c r="L26" s="7" t="e">
        <v>#N/A</v>
      </c>
      <c r="N26" s="7">
        <f t="shared" si="0"/>
        <v>107.5600000000001</v>
      </c>
      <c r="O26" s="7">
        <f t="shared" si="1"/>
        <v>109.07542404948431</v>
      </c>
      <c r="Q26" s="9">
        <f t="shared" si="2"/>
        <v>-4.1950408104136771E-5</v>
      </c>
    </row>
    <row r="27" spans="1:40" x14ac:dyDescent="0.25">
      <c r="A27" s="14">
        <v>38353</v>
      </c>
      <c r="B27" s="20">
        <v>103.52</v>
      </c>
      <c r="C27" s="7">
        <v>109.54</v>
      </c>
      <c r="E27" s="22">
        <v>109.54202501012099</v>
      </c>
      <c r="F27" s="21">
        <v>109.809310552848</v>
      </c>
      <c r="G27" s="20">
        <v>0.99756591183952203</v>
      </c>
      <c r="H27" s="61">
        <v>0.95221576056578805</v>
      </c>
      <c r="I27" s="61">
        <v>0.992448849970617</v>
      </c>
      <c r="J27" s="7" t="e">
        <v>#N/A</v>
      </c>
      <c r="K27" s="7" t="e">
        <v>#N/A</v>
      </c>
      <c r="L27" s="7" t="e">
        <v>#N/A</v>
      </c>
      <c r="N27" s="7">
        <f t="shared" si="0"/>
        <v>103.52000000000017</v>
      </c>
      <c r="O27" s="7">
        <f t="shared" si="1"/>
        <v>109.54202501012107</v>
      </c>
      <c r="Q27" s="9">
        <f t="shared" si="2"/>
        <v>1.8486490058318543E-5</v>
      </c>
    </row>
    <row r="28" spans="1:40" x14ac:dyDescent="0.25">
      <c r="A28" s="14">
        <v>38384</v>
      </c>
      <c r="B28" s="20">
        <v>104</v>
      </c>
      <c r="C28" s="7">
        <v>110.2</v>
      </c>
      <c r="E28" s="22">
        <v>110.200667865112</v>
      </c>
      <c r="F28" s="21">
        <v>110.125496002905</v>
      </c>
      <c r="G28" s="20">
        <v>1.00068260180372</v>
      </c>
      <c r="H28" s="61">
        <v>0.95238093100249799</v>
      </c>
      <c r="I28" s="61">
        <v>0.99091960662994505</v>
      </c>
      <c r="J28" s="7" t="e">
        <v>#N/A</v>
      </c>
      <c r="K28" s="7" t="e">
        <v>#N/A</v>
      </c>
      <c r="L28" s="7" t="e">
        <v>#N/A</v>
      </c>
      <c r="N28" s="7">
        <f t="shared" si="0"/>
        <v>104.00000000000048</v>
      </c>
      <c r="O28" s="7">
        <f t="shared" si="1"/>
        <v>110.20066786511214</v>
      </c>
      <c r="Q28" s="9">
        <f t="shared" si="2"/>
        <v>6.060481960006194E-6</v>
      </c>
    </row>
    <row r="29" spans="1:40" x14ac:dyDescent="0.25">
      <c r="A29" s="14">
        <v>38412</v>
      </c>
      <c r="B29" s="20">
        <v>115.42</v>
      </c>
      <c r="C29" s="7">
        <v>110.38</v>
      </c>
      <c r="E29" s="22">
        <v>110.37752973365301</v>
      </c>
      <c r="F29" s="21">
        <v>110.417173223587</v>
      </c>
      <c r="G29" s="20">
        <v>0.99964096626660304</v>
      </c>
      <c r="H29" s="61">
        <v>1.0398031744695899</v>
      </c>
      <c r="I29" s="61">
        <v>1.0056555639103</v>
      </c>
      <c r="J29" s="7" t="e">
        <v>#N/A</v>
      </c>
      <c r="K29" s="7" t="e">
        <v>#N/A</v>
      </c>
      <c r="L29" s="7" t="e">
        <v>#N/A</v>
      </c>
      <c r="N29" s="7">
        <f t="shared" si="0"/>
        <v>115.41999999999977</v>
      </c>
      <c r="O29" s="7">
        <f t="shared" si="1"/>
        <v>110.37752973365339</v>
      </c>
      <c r="Q29" s="9">
        <f t="shared" si="2"/>
        <v>-2.2379655254480406E-5</v>
      </c>
    </row>
    <row r="30" spans="1:40" x14ac:dyDescent="0.25">
      <c r="A30" s="14">
        <v>38443</v>
      </c>
      <c r="B30" s="20">
        <v>112.35</v>
      </c>
      <c r="C30" s="7">
        <v>111.11</v>
      </c>
      <c r="E30" s="22">
        <v>111.113485643758</v>
      </c>
      <c r="F30" s="21">
        <v>110.63190154244499</v>
      </c>
      <c r="G30" s="20">
        <v>1.0043530310389499</v>
      </c>
      <c r="H30" s="61">
        <v>1.0068211721957001</v>
      </c>
      <c r="I30" s="61">
        <v>1.0042780379543801</v>
      </c>
      <c r="J30" s="7" t="e">
        <v>#N/A</v>
      </c>
      <c r="K30" s="7" t="e">
        <v>#N/A</v>
      </c>
      <c r="L30" s="7" t="e">
        <v>#N/A</v>
      </c>
      <c r="N30" s="7">
        <f t="shared" si="0"/>
        <v>112.35000000000002</v>
      </c>
      <c r="O30" s="7">
        <f t="shared" si="1"/>
        <v>111.1134856437573</v>
      </c>
      <c r="Q30" s="9">
        <f t="shared" si="2"/>
        <v>3.1371107533053156E-5</v>
      </c>
    </row>
    <row r="31" spans="1:40" x14ac:dyDescent="0.25">
      <c r="A31" s="14">
        <v>38473</v>
      </c>
      <c r="B31" s="20">
        <v>110.86</v>
      </c>
      <c r="C31" s="7">
        <v>111</v>
      </c>
      <c r="E31" s="22">
        <v>111.003262743888</v>
      </c>
      <c r="F31" s="21">
        <v>110.727869561609</v>
      </c>
      <c r="G31" s="20">
        <v>1.0024871171401499</v>
      </c>
      <c r="H31" s="61">
        <v>1.0025725771671601</v>
      </c>
      <c r="I31" s="61">
        <v>0.99614671828358403</v>
      </c>
      <c r="J31" s="7" t="e">
        <v>#N/A</v>
      </c>
      <c r="K31" s="7" t="e">
        <v>#N/A</v>
      </c>
      <c r="L31" s="7" t="e">
        <v>#N/A</v>
      </c>
      <c r="N31" s="7">
        <f t="shared" si="0"/>
        <v>110.86000000000006</v>
      </c>
      <c r="O31" s="7">
        <f t="shared" si="1"/>
        <v>111.00326274388796</v>
      </c>
      <c r="Q31" s="9">
        <f t="shared" si="2"/>
        <v>2.9394089081092756E-5</v>
      </c>
    </row>
    <row r="32" spans="1:40" x14ac:dyDescent="0.25">
      <c r="A32" s="14">
        <v>38504</v>
      </c>
      <c r="B32" s="20">
        <v>111.5</v>
      </c>
      <c r="C32" s="7">
        <v>110.33</v>
      </c>
      <c r="E32" s="22">
        <v>110.325098717816</v>
      </c>
      <c r="F32" s="21">
        <v>110.72465393477</v>
      </c>
      <c r="G32" s="20">
        <v>0.99639145210434299</v>
      </c>
      <c r="H32" s="61">
        <v>0.99674317317144501</v>
      </c>
      <c r="I32" s="61">
        <v>1.0139517120536401</v>
      </c>
      <c r="J32" s="7" t="e">
        <v>#N/A</v>
      </c>
      <c r="K32" s="7" t="e">
        <v>#N/A</v>
      </c>
      <c r="L32" s="7" t="e">
        <v>#N/A</v>
      </c>
      <c r="N32" s="7">
        <f t="shared" si="0"/>
        <v>111.49999999999996</v>
      </c>
      <c r="O32" s="7">
        <f t="shared" si="1"/>
        <v>110.32509871781635</v>
      </c>
      <c r="Q32" s="9">
        <f t="shared" si="2"/>
        <v>-4.4423839245842212E-5</v>
      </c>
    </row>
    <row r="33" spans="1:17" x14ac:dyDescent="0.25">
      <c r="A33" s="14">
        <v>38534</v>
      </c>
      <c r="B33" s="20">
        <v>113.15</v>
      </c>
      <c r="C33" s="7">
        <v>110.43</v>
      </c>
      <c r="E33" s="22">
        <v>110.434888213349</v>
      </c>
      <c r="F33" s="21">
        <v>110.688257343602</v>
      </c>
      <c r="G33" s="20">
        <v>0.99771096648973101</v>
      </c>
      <c r="H33" s="61">
        <v>1.0348772594561599</v>
      </c>
      <c r="I33" s="61">
        <v>0.99005522156195502</v>
      </c>
      <c r="J33" s="7" t="e">
        <v>#N/A</v>
      </c>
      <c r="K33" s="7" t="e">
        <v>#N/A</v>
      </c>
      <c r="L33" s="7" t="e">
        <v>#N/A</v>
      </c>
      <c r="N33" s="7">
        <f t="shared" si="0"/>
        <v>113.15000000000032</v>
      </c>
      <c r="O33" s="7">
        <f t="shared" si="1"/>
        <v>110.43488821334923</v>
      </c>
      <c r="Q33" s="9">
        <f t="shared" si="2"/>
        <v>4.4265266222866462E-5</v>
      </c>
    </row>
    <row r="34" spans="1:17" x14ac:dyDescent="0.25">
      <c r="A34" s="14">
        <v>38565</v>
      </c>
      <c r="B34" s="20">
        <v>115.15</v>
      </c>
      <c r="C34" s="7">
        <v>111.22</v>
      </c>
      <c r="E34" s="22">
        <v>111.221020070115</v>
      </c>
      <c r="F34" s="21">
        <v>110.752473147538</v>
      </c>
      <c r="G34" s="20">
        <v>1.0042305775145399</v>
      </c>
      <c r="H34" s="61">
        <v>1.0279180867733799</v>
      </c>
      <c r="I34" s="61">
        <v>1.00720659459045</v>
      </c>
      <c r="J34" s="7" t="e">
        <v>#N/A</v>
      </c>
      <c r="K34" s="7" t="e">
        <v>#N/A</v>
      </c>
      <c r="L34" s="7" t="e">
        <v>#N/A</v>
      </c>
      <c r="N34" s="7">
        <f t="shared" si="0"/>
        <v>115.15000000000018</v>
      </c>
      <c r="O34" s="7">
        <f t="shared" si="1"/>
        <v>111.22102007011566</v>
      </c>
      <c r="Q34" s="9">
        <f t="shared" si="2"/>
        <v>9.1716428250678467E-6</v>
      </c>
    </row>
    <row r="35" spans="1:17" x14ac:dyDescent="0.25">
      <c r="A35" s="14">
        <v>38596</v>
      </c>
      <c r="B35" s="20">
        <v>110.95</v>
      </c>
      <c r="C35" s="7">
        <v>110.72</v>
      </c>
      <c r="E35" s="22">
        <v>110.71752293603301</v>
      </c>
      <c r="F35" s="21">
        <v>111.008627699538</v>
      </c>
      <c r="G35" s="20">
        <v>0.99737763839137905</v>
      </c>
      <c r="H35" s="61">
        <v>0.99901548285081099</v>
      </c>
      <c r="I35" s="61">
        <v>1.0030872880781501</v>
      </c>
      <c r="J35" s="7" t="e">
        <v>#N/A</v>
      </c>
      <c r="K35" s="7" t="e">
        <v>#N/A</v>
      </c>
      <c r="L35" s="7" t="e">
        <v>#N/A</v>
      </c>
      <c r="N35" s="7">
        <f t="shared" si="0"/>
        <v>110.95000000000078</v>
      </c>
      <c r="O35" s="7">
        <f t="shared" si="1"/>
        <v>110.71752293603303</v>
      </c>
      <c r="Q35" s="9">
        <f t="shared" ref="Q35:Q66" si="3">(E35-C35)/C35</f>
        <v>-2.2372326291477892E-5</v>
      </c>
    </row>
    <row r="36" spans="1:17" x14ac:dyDescent="0.25">
      <c r="A36" s="14">
        <v>38626</v>
      </c>
      <c r="B36" s="20">
        <v>111.33</v>
      </c>
      <c r="C36" s="7">
        <v>111.1</v>
      </c>
      <c r="E36" s="22">
        <v>111.095930967173</v>
      </c>
      <c r="F36" s="21">
        <v>111.45018536494</v>
      </c>
      <c r="G36" s="20">
        <v>0.99682141042109995</v>
      </c>
      <c r="H36" s="61">
        <v>1.0160445092261901</v>
      </c>
      <c r="I36" s="61">
        <v>0.98628249062366302</v>
      </c>
      <c r="J36" s="7" t="e">
        <v>#N/A</v>
      </c>
      <c r="K36" s="7" t="e">
        <v>#N/A</v>
      </c>
      <c r="L36" s="7" t="e">
        <v>#N/A</v>
      </c>
      <c r="N36" s="7">
        <f t="shared" si="0"/>
        <v>111.33000000000001</v>
      </c>
      <c r="O36" s="7">
        <f t="shared" si="1"/>
        <v>111.09593096717252</v>
      </c>
      <c r="Q36" s="9">
        <f t="shared" si="3"/>
        <v>-3.6624957938706908E-5</v>
      </c>
    </row>
    <row r="37" spans="1:17" x14ac:dyDescent="0.25">
      <c r="A37" s="14">
        <v>38657</v>
      </c>
      <c r="B37" s="20">
        <v>111.73</v>
      </c>
      <c r="C37" s="7">
        <v>111.85</v>
      </c>
      <c r="E37" s="22">
        <v>111.850257142864</v>
      </c>
      <c r="F37" s="21">
        <v>112.000577767938</v>
      </c>
      <c r="G37" s="20">
        <v>0.99865785848546196</v>
      </c>
      <c r="H37" s="61">
        <v>0.998924838029564</v>
      </c>
      <c r="I37" s="61">
        <v>1</v>
      </c>
      <c r="J37" s="7" t="e">
        <v>#N/A</v>
      </c>
      <c r="K37" s="7" t="e">
        <v>#N/A</v>
      </c>
      <c r="L37" s="7" t="e">
        <v>#N/A</v>
      </c>
      <c r="N37" s="7">
        <f t="shared" si="0"/>
        <v>111.7299999999999</v>
      </c>
      <c r="O37" s="7">
        <f t="shared" si="1"/>
        <v>111.8502571428634</v>
      </c>
      <c r="Q37" s="9">
        <f t="shared" si="3"/>
        <v>2.2989974430131909E-6</v>
      </c>
    </row>
    <row r="38" spans="1:17" x14ac:dyDescent="0.25">
      <c r="A38" s="14">
        <v>38687</v>
      </c>
      <c r="B38" s="20">
        <v>111.25</v>
      </c>
      <c r="C38" s="7">
        <v>112.92</v>
      </c>
      <c r="E38" s="22">
        <v>112.917577546777</v>
      </c>
      <c r="F38" s="21">
        <v>112.56424137275199</v>
      </c>
      <c r="G38" s="20">
        <v>1.0031389735293901</v>
      </c>
      <c r="H38" s="61">
        <v>0.97471964938825095</v>
      </c>
      <c r="I38" s="61">
        <v>1.01078490139573</v>
      </c>
      <c r="J38" s="7" t="e">
        <v>#N/A</v>
      </c>
      <c r="K38" s="7" t="e">
        <v>#N/A</v>
      </c>
      <c r="L38" s="7" t="e">
        <v>#N/A</v>
      </c>
      <c r="N38" s="7">
        <f t="shared" si="0"/>
        <v>111.24999999999974</v>
      </c>
      <c r="O38" s="7">
        <f t="shared" si="1"/>
        <v>112.91757754677694</v>
      </c>
      <c r="Q38" s="9">
        <f t="shared" si="3"/>
        <v>-2.1452826983749998E-5</v>
      </c>
    </row>
    <row r="39" spans="1:17" x14ac:dyDescent="0.25">
      <c r="A39" s="14">
        <v>38718</v>
      </c>
      <c r="B39" s="20">
        <v>108.55</v>
      </c>
      <c r="C39" s="7">
        <v>113.5</v>
      </c>
      <c r="E39" s="22">
        <v>113.50256128742799</v>
      </c>
      <c r="F39" s="21">
        <v>113.08308516571999</v>
      </c>
      <c r="G39" s="20">
        <v>1.0037094506317501</v>
      </c>
      <c r="H39" s="61">
        <v>0.95186354238145499</v>
      </c>
      <c r="I39" s="61">
        <v>1.0047302379680101</v>
      </c>
      <c r="J39" s="7" t="e">
        <v>#N/A</v>
      </c>
      <c r="K39" s="7" t="e">
        <v>#N/A</v>
      </c>
      <c r="L39" s="7" t="e">
        <v>#N/A</v>
      </c>
      <c r="N39" s="7">
        <f t="shared" si="0"/>
        <v>108.55000000000044</v>
      </c>
      <c r="O39" s="7">
        <f t="shared" si="1"/>
        <v>113.50256128742822</v>
      </c>
      <c r="Q39" s="9">
        <f t="shared" si="3"/>
        <v>2.2566409057218766E-5</v>
      </c>
    </row>
    <row r="40" spans="1:17" x14ac:dyDescent="0.25">
      <c r="A40" s="14">
        <v>38749</v>
      </c>
      <c r="B40" s="20">
        <v>107.8</v>
      </c>
      <c r="C40" s="7">
        <v>113.72</v>
      </c>
      <c r="E40" s="22">
        <v>113.717276203648</v>
      </c>
      <c r="F40" s="21">
        <v>113.564396272613</v>
      </c>
      <c r="G40" s="20">
        <v>1.00134619595624</v>
      </c>
      <c r="H40" s="61">
        <v>0.95120696128348603</v>
      </c>
      <c r="I40" s="61">
        <v>0.99659176024792295</v>
      </c>
      <c r="J40" s="7" t="e">
        <v>#N/A</v>
      </c>
      <c r="K40" s="7" t="e">
        <v>#N/A</v>
      </c>
      <c r="L40" s="7" t="e">
        <v>#N/A</v>
      </c>
      <c r="N40" s="7">
        <f t="shared" si="0"/>
        <v>107.80000000000037</v>
      </c>
      <c r="O40" s="7">
        <f t="shared" si="1"/>
        <v>113.71727620364803</v>
      </c>
      <c r="Q40" s="9">
        <f t="shared" si="3"/>
        <v>-2.3951779387977647E-5</v>
      </c>
    </row>
    <row r="41" spans="1:17" x14ac:dyDescent="0.25">
      <c r="A41" s="14">
        <v>38777</v>
      </c>
      <c r="B41" s="20">
        <v>119.09</v>
      </c>
      <c r="C41" s="7">
        <v>113.48</v>
      </c>
      <c r="E41" s="22">
        <v>113.48415480166599</v>
      </c>
      <c r="F41" s="21">
        <v>114.03260737873499</v>
      </c>
      <c r="G41" s="20">
        <v>0.99519038817338001</v>
      </c>
      <c r="H41" s="61">
        <v>1.03791580078056</v>
      </c>
      <c r="I41" s="61">
        <v>1.01106236360388</v>
      </c>
      <c r="J41" s="7" t="e">
        <v>#N/A</v>
      </c>
      <c r="K41" s="7" t="e">
        <v>#N/A</v>
      </c>
      <c r="L41" s="7" t="e">
        <v>#N/A</v>
      </c>
      <c r="N41" s="7">
        <f t="shared" si="0"/>
        <v>119.09000000000026</v>
      </c>
      <c r="O41" s="7">
        <f t="shared" si="1"/>
        <v>113.48415480166592</v>
      </c>
      <c r="Q41" s="9">
        <f t="shared" si="3"/>
        <v>3.6612633644609169E-5</v>
      </c>
    </row>
    <row r="42" spans="1:17" x14ac:dyDescent="0.25">
      <c r="A42" s="14">
        <v>38808</v>
      </c>
      <c r="B42" s="20">
        <v>112.61</v>
      </c>
      <c r="C42" s="7">
        <v>114.36</v>
      </c>
      <c r="E42" s="22">
        <v>114.362208803863</v>
      </c>
      <c r="F42" s="21">
        <v>114.49537748195</v>
      </c>
      <c r="G42" s="20">
        <v>0.99883690782094403</v>
      </c>
      <c r="H42" s="61">
        <v>1.0035826052962999</v>
      </c>
      <c r="I42" s="61">
        <v>0.98116330724738998</v>
      </c>
      <c r="J42" s="7" t="e">
        <v>#N/A</v>
      </c>
      <c r="K42" s="7" t="e">
        <v>#N/A</v>
      </c>
      <c r="L42" s="7" t="e">
        <v>#N/A</v>
      </c>
      <c r="N42" s="7">
        <f t="shared" si="0"/>
        <v>112.6100000000001</v>
      </c>
      <c r="O42" s="7">
        <f t="shared" si="1"/>
        <v>114.36220880386269</v>
      </c>
      <c r="Q42" s="9">
        <f t="shared" si="3"/>
        <v>1.9314479389636415E-5</v>
      </c>
    </row>
    <row r="43" spans="1:17" x14ac:dyDescent="0.25">
      <c r="A43" s="14">
        <v>38838</v>
      </c>
      <c r="B43" s="20">
        <v>117.19</v>
      </c>
      <c r="C43" s="7">
        <v>115.67</v>
      </c>
      <c r="E43" s="22">
        <v>115.67093826770601</v>
      </c>
      <c r="F43" s="21">
        <v>114.990126825931</v>
      </c>
      <c r="G43" s="20">
        <v>1.0059206077997001</v>
      </c>
      <c r="H43" s="61">
        <v>1.0040607991210799</v>
      </c>
      <c r="I43" s="61">
        <v>1.00903512461199</v>
      </c>
      <c r="J43" s="7" t="e">
        <v>#N/A</v>
      </c>
      <c r="K43" s="7" t="e">
        <v>#N/A</v>
      </c>
      <c r="L43" s="7" t="e">
        <v>#N/A</v>
      </c>
      <c r="N43" s="7">
        <f t="shared" si="0"/>
        <v>117.18999999999954</v>
      </c>
      <c r="O43" s="7">
        <f t="shared" si="1"/>
        <v>115.67093826770511</v>
      </c>
      <c r="Q43" s="9">
        <f t="shared" si="3"/>
        <v>8.1115907841668613E-6</v>
      </c>
    </row>
    <row r="44" spans="1:17" x14ac:dyDescent="0.25">
      <c r="A44" s="14">
        <v>38869</v>
      </c>
      <c r="B44" s="20">
        <v>114.4</v>
      </c>
      <c r="C44" s="7">
        <v>114.35</v>
      </c>
      <c r="E44" s="22">
        <v>114.34747645397501</v>
      </c>
      <c r="F44" s="21">
        <v>115.507584892745</v>
      </c>
      <c r="G44" s="20">
        <v>0.98995643065476902</v>
      </c>
      <c r="H44" s="61">
        <v>0.99810477947429799</v>
      </c>
      <c r="I44" s="61">
        <v>1.0023590241923399</v>
      </c>
      <c r="J44" s="7" t="e">
        <v>#N/A</v>
      </c>
      <c r="K44" s="7" t="e">
        <v>#N/A</v>
      </c>
      <c r="L44" s="7" t="e">
        <v>#N/A</v>
      </c>
      <c r="N44" s="7">
        <f t="shared" si="0"/>
        <v>114.4000000000003</v>
      </c>
      <c r="O44" s="7">
        <f t="shared" si="1"/>
        <v>114.34747645397456</v>
      </c>
      <c r="Q44" s="9">
        <f t="shared" si="3"/>
        <v>-2.2068614123207975E-5</v>
      </c>
    </row>
    <row r="45" spans="1:17" x14ac:dyDescent="0.25">
      <c r="A45" s="14">
        <v>38899</v>
      </c>
      <c r="B45" s="20">
        <v>119.41</v>
      </c>
      <c r="C45" s="7">
        <v>116.57</v>
      </c>
      <c r="E45" s="22">
        <v>116.57031039044</v>
      </c>
      <c r="F45" s="21">
        <v>116.078439540798</v>
      </c>
      <c r="G45" s="20">
        <v>1.0042374006024599</v>
      </c>
      <c r="H45" s="61">
        <v>1.0360538632710701</v>
      </c>
      <c r="I45" s="61">
        <v>0.98871337911985702</v>
      </c>
      <c r="J45" s="7" t="e">
        <v>#N/A</v>
      </c>
      <c r="K45" s="7" t="e">
        <v>#N/A</v>
      </c>
      <c r="L45" s="7" t="e">
        <v>#N/A</v>
      </c>
      <c r="N45" s="7">
        <f t="shared" si="0"/>
        <v>119.41000000000079</v>
      </c>
      <c r="O45" s="7">
        <f t="shared" si="1"/>
        <v>116.57031039044078</v>
      </c>
      <c r="Q45" s="9">
        <f t="shared" si="3"/>
        <v>2.6626957193648317E-6</v>
      </c>
    </row>
    <row r="46" spans="1:17" x14ac:dyDescent="0.25">
      <c r="A46" s="14">
        <v>38930</v>
      </c>
      <c r="B46" s="20">
        <v>121.06</v>
      </c>
      <c r="C46" s="7">
        <v>116.62</v>
      </c>
      <c r="E46" s="22">
        <v>116.61781814128</v>
      </c>
      <c r="F46" s="21">
        <v>116.717412934745</v>
      </c>
      <c r="G46" s="20">
        <v>0.99914670149928697</v>
      </c>
      <c r="H46" s="61">
        <v>1.0291814800728301</v>
      </c>
      <c r="I46" s="61">
        <v>1.00865766990534</v>
      </c>
      <c r="J46" s="7" t="e">
        <v>#N/A</v>
      </c>
      <c r="K46" s="7" t="e">
        <v>#N/A</v>
      </c>
      <c r="L46" s="7" t="e">
        <v>#N/A</v>
      </c>
      <c r="N46" s="7">
        <f t="shared" si="0"/>
        <v>121.05999999999949</v>
      </c>
      <c r="O46" s="7">
        <f t="shared" si="1"/>
        <v>116.61781814128068</v>
      </c>
      <c r="Q46" s="9">
        <f t="shared" si="3"/>
        <v>-1.8709129823420619E-5</v>
      </c>
    </row>
    <row r="47" spans="1:17" x14ac:dyDescent="0.25">
      <c r="A47" s="14">
        <v>38961</v>
      </c>
      <c r="B47" s="20">
        <v>116.21</v>
      </c>
      <c r="C47" s="7">
        <v>116.69</v>
      </c>
      <c r="E47" s="22">
        <v>116.68837789805001</v>
      </c>
      <c r="F47" s="21">
        <v>117.432268129175</v>
      </c>
      <c r="G47" s="20">
        <v>0.99366536776495495</v>
      </c>
      <c r="H47" s="61">
        <v>0.99974639640180096</v>
      </c>
      <c r="I47" s="61">
        <v>0.996153008927949</v>
      </c>
      <c r="J47" s="7" t="e">
        <v>#N/A</v>
      </c>
      <c r="K47" s="7" t="e">
        <v>#N/A</v>
      </c>
      <c r="L47" s="7" t="e">
        <v>#N/A</v>
      </c>
      <c r="N47" s="7">
        <f t="shared" si="0"/>
        <v>116.20999999999978</v>
      </c>
      <c r="O47" s="7">
        <f t="shared" si="1"/>
        <v>116.68837789804948</v>
      </c>
      <c r="Q47" s="9">
        <f t="shared" si="3"/>
        <v>-1.39009508097601E-5</v>
      </c>
    </row>
    <row r="48" spans="1:17" x14ac:dyDescent="0.25">
      <c r="A48" s="14">
        <v>38991</v>
      </c>
      <c r="B48" s="20">
        <v>119.33</v>
      </c>
      <c r="C48" s="7">
        <v>118.11</v>
      </c>
      <c r="E48" s="22">
        <v>118.113543668548</v>
      </c>
      <c r="F48" s="21">
        <v>118.19465667870701</v>
      </c>
      <c r="G48" s="20">
        <v>0.99931373369628096</v>
      </c>
      <c r="H48" s="61">
        <v>1.017445469811</v>
      </c>
      <c r="I48" s="61">
        <v>0.99297610716762996</v>
      </c>
      <c r="J48" s="7" t="e">
        <v>#N/A</v>
      </c>
      <c r="K48" s="7" t="e">
        <v>#N/A</v>
      </c>
      <c r="L48" s="7" t="e">
        <v>#N/A</v>
      </c>
      <c r="N48" s="7">
        <f t="shared" si="0"/>
        <v>119.33000000000057</v>
      </c>
      <c r="O48" s="7">
        <f t="shared" si="1"/>
        <v>118.11354366854877</v>
      </c>
      <c r="Q48" s="9">
        <f t="shared" si="3"/>
        <v>3.0003120379350013E-5</v>
      </c>
    </row>
    <row r="49" spans="1:17" x14ac:dyDescent="0.25">
      <c r="A49" s="14">
        <v>39022</v>
      </c>
      <c r="B49" s="20">
        <v>118.67</v>
      </c>
      <c r="C49" s="7">
        <v>118.91</v>
      </c>
      <c r="E49" s="22">
        <v>118.90538367011</v>
      </c>
      <c r="F49" s="21">
        <v>118.933909964324</v>
      </c>
      <c r="G49" s="20">
        <v>0.999760150034397</v>
      </c>
      <c r="H49" s="61">
        <v>0.99802041200453395</v>
      </c>
      <c r="I49" s="61">
        <v>1</v>
      </c>
      <c r="J49" s="7" t="e">
        <v>#N/A</v>
      </c>
      <c r="K49" s="7" t="e">
        <v>#N/A</v>
      </c>
      <c r="L49" s="7" t="e">
        <v>#N/A</v>
      </c>
      <c r="N49" s="7">
        <f t="shared" si="0"/>
        <v>118.67000000000039</v>
      </c>
      <c r="O49" s="7">
        <f t="shared" si="1"/>
        <v>118.90538367011003</v>
      </c>
      <c r="Q49" s="9">
        <f t="shared" si="3"/>
        <v>-3.8822049365052419E-5</v>
      </c>
    </row>
    <row r="50" spans="1:17" x14ac:dyDescent="0.25">
      <c r="A50" s="14">
        <v>39052</v>
      </c>
      <c r="B50" s="20">
        <v>116.3</v>
      </c>
      <c r="C50" s="7">
        <v>120.7</v>
      </c>
      <c r="E50" s="22">
        <v>120.69833203535801</v>
      </c>
      <c r="F50" s="21">
        <v>119.564779699513</v>
      </c>
      <c r="G50" s="20">
        <v>1.0094806542419501</v>
      </c>
      <c r="H50" s="61">
        <v>0.97457622793598297</v>
      </c>
      <c r="I50" s="61">
        <v>0.98869567066102804</v>
      </c>
      <c r="J50" s="7" t="e">
        <v>#N/A</v>
      </c>
      <c r="K50" s="7" t="e">
        <v>#N/A</v>
      </c>
      <c r="L50" s="7" t="e">
        <v>#N/A</v>
      </c>
      <c r="N50" s="7">
        <f t="shared" si="0"/>
        <v>116.30000000000065</v>
      </c>
      <c r="O50" s="7">
        <f t="shared" si="1"/>
        <v>120.69833203535902</v>
      </c>
      <c r="Q50" s="9">
        <f t="shared" si="3"/>
        <v>-1.3819093968483203E-5</v>
      </c>
    </row>
    <row r="51" spans="1:17" x14ac:dyDescent="0.25">
      <c r="A51" s="14">
        <v>39083</v>
      </c>
      <c r="B51" s="20">
        <v>114.79</v>
      </c>
      <c r="C51" s="7">
        <v>119.93</v>
      </c>
      <c r="E51" s="22">
        <v>119.926280278324</v>
      </c>
      <c r="F51" s="21">
        <v>120.058131286216</v>
      </c>
      <c r="G51" s="20">
        <v>0.99890177361184296</v>
      </c>
      <c r="H51" s="61">
        <v>0.95162954699214997</v>
      </c>
      <c r="I51" s="61">
        <v>1.00582349130159</v>
      </c>
      <c r="J51" s="7" t="e">
        <v>#N/A</v>
      </c>
      <c r="K51" s="7" t="e">
        <v>#N/A</v>
      </c>
      <c r="L51" s="7" t="e">
        <v>#N/A</v>
      </c>
      <c r="N51" s="7">
        <f t="shared" si="0"/>
        <v>114.79000000000049</v>
      </c>
      <c r="O51" s="7">
        <f t="shared" si="1"/>
        <v>119.92628027832465</v>
      </c>
      <c r="Q51" s="9">
        <f t="shared" si="3"/>
        <v>-3.1015773167733809E-5</v>
      </c>
    </row>
    <row r="52" spans="1:17" x14ac:dyDescent="0.25">
      <c r="A52" s="14">
        <v>39114</v>
      </c>
      <c r="B52" s="20">
        <v>113.33</v>
      </c>
      <c r="C52" s="7">
        <v>120.36</v>
      </c>
      <c r="E52" s="22">
        <v>120.364971170201</v>
      </c>
      <c r="F52" s="21">
        <v>120.463405197021</v>
      </c>
      <c r="G52" s="20">
        <v>0.99918287195469302</v>
      </c>
      <c r="H52" s="61">
        <v>0.95018101992429205</v>
      </c>
      <c r="I52" s="61">
        <v>0.99091960662994505</v>
      </c>
      <c r="J52" s="7" t="e">
        <v>#N/A</v>
      </c>
      <c r="K52" s="7" t="e">
        <v>#N/A</v>
      </c>
      <c r="L52" s="7" t="e">
        <v>#N/A</v>
      </c>
      <c r="N52" s="7">
        <f t="shared" si="0"/>
        <v>113.32999999999993</v>
      </c>
      <c r="O52" s="7">
        <f t="shared" si="1"/>
        <v>120.36497117020134</v>
      </c>
      <c r="Q52" s="9">
        <f t="shared" si="3"/>
        <v>4.1302510809263091E-5</v>
      </c>
    </row>
    <row r="53" spans="1:17" x14ac:dyDescent="0.25">
      <c r="A53" s="14">
        <v>39142</v>
      </c>
      <c r="B53" s="20">
        <v>125.11</v>
      </c>
      <c r="C53" s="7">
        <v>119.48</v>
      </c>
      <c r="E53" s="22">
        <v>119.48136391150901</v>
      </c>
      <c r="F53" s="21">
        <v>120.866875464171</v>
      </c>
      <c r="G53" s="20">
        <v>0.98853687954337199</v>
      </c>
      <c r="H53" s="61">
        <v>1.0361958470428501</v>
      </c>
      <c r="I53" s="61">
        <v>1.01053184769341</v>
      </c>
      <c r="J53" s="7" t="e">
        <v>#N/A</v>
      </c>
      <c r="K53" s="7" t="e">
        <v>#N/A</v>
      </c>
      <c r="L53" s="7" t="e">
        <v>#N/A</v>
      </c>
      <c r="N53" s="7">
        <f t="shared" si="0"/>
        <v>125.10999999999913</v>
      </c>
      <c r="O53" s="7">
        <f t="shared" si="1"/>
        <v>119.48136391150895</v>
      </c>
      <c r="Q53" s="9">
        <f t="shared" si="3"/>
        <v>1.1415395957507083E-5</v>
      </c>
    </row>
    <row r="54" spans="1:17" x14ac:dyDescent="0.25">
      <c r="A54" s="14">
        <v>39173</v>
      </c>
      <c r="B54" s="20">
        <v>120.29</v>
      </c>
      <c r="C54" s="7">
        <v>121.1</v>
      </c>
      <c r="E54" s="22">
        <v>121.097987457031</v>
      </c>
      <c r="F54" s="21">
        <v>121.36861156103301</v>
      </c>
      <c r="G54" s="20">
        <v>0.99777022987639297</v>
      </c>
      <c r="H54" s="61">
        <v>1.0006755241239</v>
      </c>
      <c r="I54" s="61">
        <v>0.99265725700859198</v>
      </c>
      <c r="J54" s="7" t="e">
        <v>#N/A</v>
      </c>
      <c r="K54" s="7" t="e">
        <v>#N/A</v>
      </c>
      <c r="L54" s="7" t="e">
        <v>#N/A</v>
      </c>
      <c r="N54" s="7">
        <f t="shared" si="0"/>
        <v>120.28999999999922</v>
      </c>
      <c r="O54" s="7">
        <f t="shared" si="1"/>
        <v>121.09798745703054</v>
      </c>
      <c r="Q54" s="9">
        <f t="shared" si="3"/>
        <v>-1.6618851932273593E-5</v>
      </c>
    </row>
    <row r="55" spans="1:17" x14ac:dyDescent="0.25">
      <c r="A55" s="14">
        <v>39203</v>
      </c>
      <c r="B55" s="20">
        <v>123.9</v>
      </c>
      <c r="C55" s="7">
        <v>122.21</v>
      </c>
      <c r="E55" s="22">
        <v>122.210991556615</v>
      </c>
      <c r="F55" s="21">
        <v>122.036790742703</v>
      </c>
      <c r="G55" s="20">
        <v>1.00142744505859</v>
      </c>
      <c r="H55" s="61">
        <v>1.0052762450221</v>
      </c>
      <c r="I55" s="61">
        <v>1.00849934028883</v>
      </c>
      <c r="J55" s="7" t="e">
        <v>#N/A</v>
      </c>
      <c r="K55" s="7" t="e">
        <v>#N/A</v>
      </c>
      <c r="L55" s="7" t="e">
        <v>#N/A</v>
      </c>
      <c r="N55" s="7">
        <f t="shared" si="0"/>
        <v>123.89999999999931</v>
      </c>
      <c r="O55" s="7">
        <f t="shared" si="1"/>
        <v>122.21099155661486</v>
      </c>
      <c r="Q55" s="9">
        <f t="shared" si="3"/>
        <v>8.113547295684531E-6</v>
      </c>
    </row>
    <row r="56" spans="1:17" x14ac:dyDescent="0.25">
      <c r="A56" s="14">
        <v>39234</v>
      </c>
      <c r="B56" s="20">
        <v>122.38</v>
      </c>
      <c r="C56" s="7">
        <v>122.99</v>
      </c>
      <c r="E56" s="22">
        <v>122.992866765816</v>
      </c>
      <c r="F56" s="21">
        <v>122.820321264318</v>
      </c>
      <c r="G56" s="20">
        <v>1.0014048611803099</v>
      </c>
      <c r="H56" s="61">
        <v>0.99923344672133796</v>
      </c>
      <c r="I56" s="61">
        <v>0.99578037309735701</v>
      </c>
      <c r="J56" s="7" t="e">
        <v>#N/A</v>
      </c>
      <c r="K56" s="7" t="e">
        <v>#N/A</v>
      </c>
      <c r="L56" s="7" t="e">
        <v>#N/A</v>
      </c>
      <c r="N56" s="7">
        <f t="shared" si="0"/>
        <v>122.37999999999984</v>
      </c>
      <c r="O56" s="7">
        <f t="shared" si="1"/>
        <v>122.99286676581544</v>
      </c>
      <c r="Q56" s="9">
        <f t="shared" si="3"/>
        <v>2.3308934189843607E-5</v>
      </c>
    </row>
    <row r="57" spans="1:17" x14ac:dyDescent="0.25">
      <c r="A57" s="14">
        <v>39264</v>
      </c>
      <c r="B57" s="20">
        <v>127.85</v>
      </c>
      <c r="C57" s="7">
        <v>123.81</v>
      </c>
      <c r="E57" s="22">
        <v>123.81083599166701</v>
      </c>
      <c r="F57" s="21">
        <v>123.651725926455</v>
      </c>
      <c r="G57" s="20">
        <v>1.0012867597602799</v>
      </c>
      <c r="H57" s="61">
        <v>1.03700597051877</v>
      </c>
      <c r="I57" s="61">
        <v>0.99577408480616303</v>
      </c>
      <c r="J57" s="7" t="e">
        <v>#N/A</v>
      </c>
      <c r="K57" s="7" t="e">
        <v>#N/A</v>
      </c>
      <c r="L57" s="7" t="e">
        <v>#N/A</v>
      </c>
      <c r="N57" s="7">
        <f t="shared" si="0"/>
        <v>127.84999999999958</v>
      </c>
      <c r="O57" s="7">
        <f t="shared" si="1"/>
        <v>123.81083599166632</v>
      </c>
      <c r="Q57" s="9">
        <f t="shared" si="3"/>
        <v>6.7522144172772775E-6</v>
      </c>
    </row>
    <row r="58" spans="1:17" x14ac:dyDescent="0.25">
      <c r="A58" s="14">
        <v>39295</v>
      </c>
      <c r="B58" s="20">
        <v>129.05000000000001</v>
      </c>
      <c r="C58" s="7">
        <v>124.24</v>
      </c>
      <c r="E58" s="22">
        <v>124.239161792114</v>
      </c>
      <c r="F58" s="21">
        <v>124.469381424589</v>
      </c>
      <c r="G58" s="20">
        <v>0.99815039144695605</v>
      </c>
      <c r="H58" s="61">
        <v>1.03043972703008</v>
      </c>
      <c r="I58" s="61">
        <v>1.00803799606313</v>
      </c>
      <c r="J58" s="7" t="e">
        <v>#N/A</v>
      </c>
      <c r="K58" s="7" t="e">
        <v>#N/A</v>
      </c>
      <c r="L58" s="7" t="e">
        <v>#N/A</v>
      </c>
      <c r="N58" s="7">
        <f t="shared" si="0"/>
        <v>129.05000000000069</v>
      </c>
      <c r="O58" s="7">
        <f t="shared" si="1"/>
        <v>124.23916179211399</v>
      </c>
      <c r="Q58" s="9">
        <f t="shared" si="3"/>
        <v>-6.7466829200819589E-6</v>
      </c>
    </row>
    <row r="59" spans="1:17" x14ac:dyDescent="0.25">
      <c r="A59" s="14">
        <v>39326</v>
      </c>
      <c r="B59" s="20">
        <v>123.24</v>
      </c>
      <c r="C59" s="7">
        <v>125.04</v>
      </c>
      <c r="E59" s="22">
        <v>125.04017684457</v>
      </c>
      <c r="F59" s="21">
        <v>125.250808321362</v>
      </c>
      <c r="G59" s="20">
        <v>0.99831832241552299</v>
      </c>
      <c r="H59" s="61">
        <v>1.00095436836552</v>
      </c>
      <c r="I59" s="61">
        <v>0.98466348090649902</v>
      </c>
      <c r="J59" s="7" t="e">
        <v>#N/A</v>
      </c>
      <c r="K59" s="7" t="e">
        <v>#N/A</v>
      </c>
      <c r="L59" s="7" t="e">
        <v>#N/A</v>
      </c>
      <c r="N59" s="7">
        <f t="shared" si="0"/>
        <v>123.23999999999985</v>
      </c>
      <c r="O59" s="7">
        <f t="shared" si="1"/>
        <v>125.04017684457034</v>
      </c>
      <c r="Q59" s="9">
        <f t="shared" si="3"/>
        <v>1.414303982664271E-6</v>
      </c>
    </row>
    <row r="60" spans="1:17" x14ac:dyDescent="0.25">
      <c r="A60" s="14">
        <v>39356</v>
      </c>
      <c r="B60" s="20">
        <v>129.16999999999999</v>
      </c>
      <c r="C60" s="7">
        <v>126.27</v>
      </c>
      <c r="E60" s="22">
        <v>126.272125523989</v>
      </c>
      <c r="F60" s="21">
        <v>125.950130850308</v>
      </c>
      <c r="G60" s="20">
        <v>1.0025565251223401</v>
      </c>
      <c r="H60" s="61">
        <v>1.0184070608681599</v>
      </c>
      <c r="I60" s="61">
        <v>1.0044602777954199</v>
      </c>
      <c r="J60" s="7" t="e">
        <v>#N/A</v>
      </c>
      <c r="K60" s="7" t="e">
        <v>#N/A</v>
      </c>
      <c r="L60" s="7" t="e">
        <v>#N/A</v>
      </c>
      <c r="N60" s="7">
        <f t="shared" si="0"/>
        <v>129.16999999999959</v>
      </c>
      <c r="O60" s="7">
        <f t="shared" si="1"/>
        <v>126.27212552398883</v>
      </c>
      <c r="Q60" s="9">
        <f t="shared" si="3"/>
        <v>1.6833166935995215E-5</v>
      </c>
    </row>
    <row r="61" spans="1:17" x14ac:dyDescent="0.25">
      <c r="A61" s="14">
        <v>39387</v>
      </c>
      <c r="B61" s="20">
        <v>125.88</v>
      </c>
      <c r="C61" s="7">
        <v>126.23</v>
      </c>
      <c r="E61" s="22">
        <v>126.226725718007</v>
      </c>
      <c r="F61" s="21">
        <v>126.518560788637</v>
      </c>
      <c r="G61" s="20">
        <v>0.997693341840037</v>
      </c>
      <c r="H61" s="61">
        <v>0.99725315129554004</v>
      </c>
      <c r="I61" s="61">
        <v>1</v>
      </c>
      <c r="J61" s="7" t="e">
        <v>#N/A</v>
      </c>
      <c r="K61" s="7" t="e">
        <v>#N/A</v>
      </c>
      <c r="L61" s="7" t="e">
        <v>#N/A</v>
      </c>
      <c r="N61" s="7">
        <f t="shared" si="0"/>
        <v>125.88000000000039</v>
      </c>
      <c r="O61" s="7">
        <f t="shared" si="1"/>
        <v>126.22672571800712</v>
      </c>
      <c r="Q61" s="9">
        <f t="shared" si="3"/>
        <v>-2.5939016026306957E-5</v>
      </c>
    </row>
    <row r="62" spans="1:17" x14ac:dyDescent="0.25">
      <c r="A62" s="14">
        <v>39417</v>
      </c>
      <c r="B62" s="20">
        <v>122.43</v>
      </c>
      <c r="C62" s="7">
        <v>127.6</v>
      </c>
      <c r="E62" s="22">
        <v>127.597394027669</v>
      </c>
      <c r="F62" s="21">
        <v>126.92830808139399</v>
      </c>
      <c r="G62" s="20">
        <v>1.00527136898292</v>
      </c>
      <c r="H62" s="61">
        <v>0.97370706343384394</v>
      </c>
      <c r="I62" s="61">
        <v>0.98541172242805897</v>
      </c>
      <c r="J62" s="7" t="e">
        <v>#N/A</v>
      </c>
      <c r="K62" s="7" t="e">
        <v>#N/A</v>
      </c>
      <c r="L62" s="7" t="e">
        <v>#N/A</v>
      </c>
      <c r="N62" s="7">
        <f t="shared" si="0"/>
        <v>122.42999999999995</v>
      </c>
      <c r="O62" s="7">
        <f t="shared" si="1"/>
        <v>127.59739402766877</v>
      </c>
      <c r="Q62" s="9">
        <f t="shared" si="3"/>
        <v>-2.0422980650446862E-5</v>
      </c>
    </row>
    <row r="63" spans="1:17" x14ac:dyDescent="0.25">
      <c r="A63" s="14">
        <v>39448</v>
      </c>
      <c r="B63" s="20">
        <v>121.86</v>
      </c>
      <c r="C63" s="7">
        <v>127.44</v>
      </c>
      <c r="E63" s="22">
        <v>127.4385936468</v>
      </c>
      <c r="F63" s="21">
        <v>127.232932750047</v>
      </c>
      <c r="G63" s="20">
        <v>1.00161641245162</v>
      </c>
      <c r="H63" s="61">
        <v>0.95119398443365299</v>
      </c>
      <c r="I63" s="61">
        <v>1.0052894123133</v>
      </c>
      <c r="J63" s="7" t="e">
        <v>#N/A</v>
      </c>
      <c r="K63" s="7" t="e">
        <v>#N/A</v>
      </c>
      <c r="L63" s="7" t="e">
        <v>#N/A</v>
      </c>
      <c r="N63" s="7">
        <f t="shared" si="0"/>
        <v>121.86000000000021</v>
      </c>
      <c r="O63" s="7">
        <f t="shared" si="1"/>
        <v>127.43859364680031</v>
      </c>
      <c r="Q63" s="9">
        <f t="shared" si="3"/>
        <v>-1.1035414312591037E-5</v>
      </c>
    </row>
    <row r="64" spans="1:17" x14ac:dyDescent="0.25">
      <c r="A64" s="14">
        <v>39479</v>
      </c>
      <c r="B64" s="20">
        <v>121.91</v>
      </c>
      <c r="C64" s="7">
        <v>127.11</v>
      </c>
      <c r="E64" s="22">
        <v>127.11403800402699</v>
      </c>
      <c r="F64" s="21">
        <v>127.55851937948</v>
      </c>
      <c r="G64" s="20">
        <v>0.99651547087866199</v>
      </c>
      <c r="H64" s="61">
        <v>0.94996762847649596</v>
      </c>
      <c r="I64" s="61">
        <v>1.0095713322439801</v>
      </c>
      <c r="J64" s="7" t="e">
        <v>#N/A</v>
      </c>
      <c r="K64" s="7" t="e">
        <v>#N/A</v>
      </c>
      <c r="L64" s="7" t="e">
        <v>#N/A</v>
      </c>
      <c r="N64" s="7">
        <f t="shared" si="0"/>
        <v>121.91000000000064</v>
      </c>
      <c r="O64" s="7">
        <f t="shared" si="1"/>
        <v>127.11403800402745</v>
      </c>
      <c r="Q64" s="9">
        <f t="shared" si="3"/>
        <v>3.17677918888771E-5</v>
      </c>
    </row>
    <row r="65" spans="1:17" x14ac:dyDescent="0.25">
      <c r="A65" s="14">
        <v>39508</v>
      </c>
      <c r="B65" s="20">
        <v>128.99</v>
      </c>
      <c r="C65" s="7">
        <v>126.39</v>
      </c>
      <c r="E65" s="22">
        <v>126.39079822270899</v>
      </c>
      <c r="F65" s="21">
        <v>128.02245093217499</v>
      </c>
      <c r="G65" s="20">
        <v>0.98725494866263497</v>
      </c>
      <c r="H65" s="61">
        <v>1.0352964138102601</v>
      </c>
      <c r="I65" s="61">
        <v>0.98577063407226195</v>
      </c>
      <c r="J65" s="7" t="e">
        <v>#N/A</v>
      </c>
      <c r="K65" s="7" t="e">
        <v>#N/A</v>
      </c>
      <c r="L65" s="7" t="e">
        <v>#N/A</v>
      </c>
      <c r="N65" s="7">
        <f t="shared" si="0"/>
        <v>128.99000000000052</v>
      </c>
      <c r="O65" s="7">
        <f t="shared" si="1"/>
        <v>126.39079822270912</v>
      </c>
      <c r="Q65" s="9">
        <f t="shared" si="3"/>
        <v>6.3155527256427706E-6</v>
      </c>
    </row>
    <row r="66" spans="1:17" x14ac:dyDescent="0.25">
      <c r="A66" s="14">
        <v>39539</v>
      </c>
      <c r="B66" s="20">
        <v>129.47999999999999</v>
      </c>
      <c r="C66" s="7">
        <v>128.02000000000001</v>
      </c>
      <c r="E66" s="22">
        <v>128.02176345534099</v>
      </c>
      <c r="F66" s="21">
        <v>128.647012306893</v>
      </c>
      <c r="G66" s="20">
        <v>0.99513981055338696</v>
      </c>
      <c r="H66" s="61">
        <v>0.99877113586350696</v>
      </c>
      <c r="I66" s="61">
        <v>1.0126349270517101</v>
      </c>
      <c r="J66" s="7" t="e">
        <v>#N/A</v>
      </c>
      <c r="K66" s="7" t="e">
        <v>#N/A</v>
      </c>
      <c r="L66" s="7" t="e">
        <v>#N/A</v>
      </c>
      <c r="N66" s="7">
        <f t="shared" si="0"/>
        <v>129.48000000000044</v>
      </c>
      <c r="O66" s="7">
        <f t="shared" si="1"/>
        <v>128.02176345534073</v>
      </c>
      <c r="Q66" s="9">
        <f t="shared" si="3"/>
        <v>1.3774842532243172E-5</v>
      </c>
    </row>
    <row r="67" spans="1:17" x14ac:dyDescent="0.25">
      <c r="A67" s="14">
        <v>39569</v>
      </c>
      <c r="B67" s="20">
        <v>128.91999999999999</v>
      </c>
      <c r="C67" s="7">
        <v>129.38999999999999</v>
      </c>
      <c r="E67" s="22">
        <v>129.38688928469901</v>
      </c>
      <c r="F67" s="21">
        <v>129.32740192011201</v>
      </c>
      <c r="G67" s="20">
        <v>1.00045997494502</v>
      </c>
      <c r="H67" s="61">
        <v>1.00602348111524</v>
      </c>
      <c r="I67" s="61">
        <v>0.990425714955666</v>
      </c>
      <c r="J67" s="7" t="e">
        <v>#N/A</v>
      </c>
      <c r="K67" s="7" t="e">
        <v>#N/A</v>
      </c>
      <c r="L67" s="7" t="e">
        <v>#N/A</v>
      </c>
      <c r="N67" s="7">
        <f t="shared" ref="N67:N130" si="4">F67*G67*H67*I67</f>
        <v>128.92000000000104</v>
      </c>
      <c r="O67" s="7">
        <f t="shared" ref="O67:O130" si="5">G67*F67</f>
        <v>129.38688928469981</v>
      </c>
      <c r="Q67" s="9">
        <f t="shared" ref="Q67:Q98" si="6">(E67-C67)/C67</f>
        <v>-2.404138883203542E-5</v>
      </c>
    </row>
    <row r="68" spans="1:17" x14ac:dyDescent="0.25">
      <c r="A68" s="14">
        <v>39600</v>
      </c>
      <c r="B68" s="20">
        <v>130.59</v>
      </c>
      <c r="C68" s="7">
        <v>130.47999999999999</v>
      </c>
      <c r="E68" s="22">
        <v>130.482870752601</v>
      </c>
      <c r="F68" s="21">
        <v>129.863490080806</v>
      </c>
      <c r="G68" s="20">
        <v>1.0047694750188001</v>
      </c>
      <c r="H68" s="61">
        <v>0.99982069478475899</v>
      </c>
      <c r="I68" s="61">
        <v>1.0010005061505201</v>
      </c>
      <c r="J68" s="7" t="e">
        <v>#N/A</v>
      </c>
      <c r="K68" s="7" t="e">
        <v>#N/A</v>
      </c>
      <c r="L68" s="7" t="e">
        <v>#N/A</v>
      </c>
      <c r="N68" s="7">
        <f t="shared" si="4"/>
        <v>130.58999999999926</v>
      </c>
      <c r="O68" s="7">
        <f t="shared" si="5"/>
        <v>130.4828707526006</v>
      </c>
      <c r="Q68" s="9">
        <f t="shared" si="6"/>
        <v>2.2001476096047882E-5</v>
      </c>
    </row>
    <row r="69" spans="1:17" x14ac:dyDescent="0.25">
      <c r="A69" s="14">
        <v>39630</v>
      </c>
      <c r="B69" s="20">
        <v>136.53</v>
      </c>
      <c r="C69" s="7">
        <v>130.53</v>
      </c>
      <c r="E69" s="22">
        <v>130.53219907306899</v>
      </c>
      <c r="F69" s="21">
        <v>130.05038789585501</v>
      </c>
      <c r="G69" s="20">
        <v>1.0037048038457199</v>
      </c>
      <c r="H69" s="61">
        <v>1.0369710698974199</v>
      </c>
      <c r="I69" s="61">
        <v>1.00865766990534</v>
      </c>
      <c r="J69" s="7" t="e">
        <v>#N/A</v>
      </c>
      <c r="K69" s="7" t="e">
        <v>#N/A</v>
      </c>
      <c r="L69" s="7" t="e">
        <v>#N/A</v>
      </c>
      <c r="N69" s="7">
        <f t="shared" si="4"/>
        <v>136.53000000000034</v>
      </c>
      <c r="O69" s="7">
        <f t="shared" si="5"/>
        <v>130.53219907306894</v>
      </c>
      <c r="Q69" s="9">
        <f t="shared" si="6"/>
        <v>1.6847261694580438E-5</v>
      </c>
    </row>
    <row r="70" spans="1:17" x14ac:dyDescent="0.25">
      <c r="A70" s="14">
        <v>39661</v>
      </c>
      <c r="B70" s="20">
        <v>133.87</v>
      </c>
      <c r="C70" s="7">
        <v>131.08000000000001</v>
      </c>
      <c r="E70" s="22">
        <v>131.079469606592</v>
      </c>
      <c r="F70" s="21">
        <v>129.72911761308799</v>
      </c>
      <c r="G70" s="20">
        <v>1.0104090123971401</v>
      </c>
      <c r="H70" s="61">
        <v>1.0315473539855899</v>
      </c>
      <c r="I70" s="61">
        <v>0.99005522156195502</v>
      </c>
      <c r="J70" s="7" t="e">
        <v>#N/A</v>
      </c>
      <c r="K70" s="7" t="e">
        <v>#N/A</v>
      </c>
      <c r="L70" s="7" t="e">
        <v>#N/A</v>
      </c>
      <c r="N70" s="7">
        <f t="shared" si="4"/>
        <v>133.87000000000083</v>
      </c>
      <c r="O70" s="7">
        <f t="shared" si="5"/>
        <v>131.07946960659268</v>
      </c>
      <c r="Q70" s="9">
        <f t="shared" si="6"/>
        <v>-4.0463335979035448E-6</v>
      </c>
    </row>
    <row r="71" spans="1:17" x14ac:dyDescent="0.25">
      <c r="A71" s="14">
        <v>39692</v>
      </c>
      <c r="B71" s="20">
        <v>132.6</v>
      </c>
      <c r="C71" s="7">
        <v>130.53</v>
      </c>
      <c r="E71" s="22">
        <v>130.52526248567801</v>
      </c>
      <c r="F71" s="21">
        <v>128.957541416624</v>
      </c>
      <c r="G71" s="20">
        <v>1.0121568777741301</v>
      </c>
      <c r="H71" s="61">
        <v>1.0020994475134499</v>
      </c>
      <c r="I71" s="61">
        <v>1.01376694421983</v>
      </c>
      <c r="J71" s="7" t="e">
        <v>#N/A</v>
      </c>
      <c r="K71" s="7" t="e">
        <v>#N/A</v>
      </c>
      <c r="L71" s="7" t="e">
        <v>#N/A</v>
      </c>
      <c r="N71" s="7">
        <f t="shared" si="4"/>
        <v>132.59999999999994</v>
      </c>
      <c r="O71" s="7">
        <f t="shared" si="5"/>
        <v>130.52526248567821</v>
      </c>
      <c r="Q71" s="9">
        <f t="shared" si="6"/>
        <v>-3.6294448188064822E-5</v>
      </c>
    </row>
    <row r="72" spans="1:17" x14ac:dyDescent="0.25">
      <c r="A72" s="14">
        <v>39722</v>
      </c>
      <c r="B72" s="20">
        <v>132.80000000000001</v>
      </c>
      <c r="C72" s="7">
        <v>128.13</v>
      </c>
      <c r="E72" s="22">
        <v>128.128426541148</v>
      </c>
      <c r="F72" s="21">
        <v>127.967324997048</v>
      </c>
      <c r="G72" s="20">
        <v>1.00125892718398</v>
      </c>
      <c r="H72" s="61">
        <v>1.01903013322118</v>
      </c>
      <c r="I72" s="61">
        <v>1.0171044528262201</v>
      </c>
      <c r="J72" s="7" t="e">
        <v>#N/A</v>
      </c>
      <c r="K72" s="7" t="e">
        <v>#N/A</v>
      </c>
      <c r="L72" s="7" t="e">
        <v>#N/A</v>
      </c>
      <c r="N72" s="7">
        <f t="shared" si="4"/>
        <v>132.80000000000092</v>
      </c>
      <c r="O72" s="7">
        <f t="shared" si="5"/>
        <v>128.12842654114797</v>
      </c>
      <c r="Q72" s="9">
        <f t="shared" si="6"/>
        <v>-1.2280175228231772E-5</v>
      </c>
    </row>
    <row r="73" spans="1:17" x14ac:dyDescent="0.25">
      <c r="A73" s="14">
        <v>39753</v>
      </c>
      <c r="B73" s="20">
        <v>124.58</v>
      </c>
      <c r="C73" s="7">
        <v>125.02</v>
      </c>
      <c r="E73" s="22">
        <v>125.01737981471</v>
      </c>
      <c r="F73" s="21">
        <v>127.038705493897</v>
      </c>
      <c r="G73" s="20">
        <v>0.98408889895935503</v>
      </c>
      <c r="H73" s="61">
        <v>0.99650144791581197</v>
      </c>
      <c r="I73" s="61">
        <v>1</v>
      </c>
      <c r="J73" s="7" t="e">
        <v>#N/A</v>
      </c>
      <c r="K73" s="7" t="e">
        <v>#N/A</v>
      </c>
      <c r="L73" s="7" t="e">
        <v>#N/A</v>
      </c>
      <c r="N73" s="7">
        <f t="shared" si="4"/>
        <v>124.58000000000038</v>
      </c>
      <c r="O73" s="7">
        <f t="shared" si="5"/>
        <v>125.01737981471086</v>
      </c>
      <c r="Q73" s="9">
        <f t="shared" si="6"/>
        <v>-2.095812901934686E-5</v>
      </c>
    </row>
    <row r="74" spans="1:17" x14ac:dyDescent="0.25">
      <c r="A74" s="14">
        <v>39783</v>
      </c>
      <c r="B74" s="20">
        <v>118.9</v>
      </c>
      <c r="C74" s="7">
        <v>121.66</v>
      </c>
      <c r="E74" s="22">
        <v>121.662232724525</v>
      </c>
      <c r="F74" s="21">
        <v>122.112286247043</v>
      </c>
      <c r="G74" s="20">
        <v>0.99631442882326005</v>
      </c>
      <c r="H74" s="61">
        <v>0.97303739827092295</v>
      </c>
      <c r="I74" s="61">
        <v>1.0043764932933299</v>
      </c>
      <c r="J74" s="7" t="e">
        <v>#N/A</v>
      </c>
      <c r="K74" s="7" t="e">
        <v>#N/A</v>
      </c>
      <c r="L74" s="7" t="e">
        <v>#N/A</v>
      </c>
      <c r="N74" s="7">
        <f t="shared" si="4"/>
        <v>118.90000000000038</v>
      </c>
      <c r="O74" s="7">
        <f t="shared" si="5"/>
        <v>121.66223272452508</v>
      </c>
      <c r="Q74" s="9">
        <f t="shared" si="6"/>
        <v>1.8352166077602479E-5</v>
      </c>
    </row>
    <row r="75" spans="1:17" x14ac:dyDescent="0.25">
      <c r="A75" s="14">
        <v>39814</v>
      </c>
      <c r="B75" s="20">
        <v>115.2</v>
      </c>
      <c r="C75" s="7">
        <v>121.23</v>
      </c>
      <c r="E75" s="22">
        <v>121.232291304507</v>
      </c>
      <c r="F75" s="21">
        <v>121.959168966172</v>
      </c>
      <c r="G75" s="20">
        <v>0.99403999168060497</v>
      </c>
      <c r="H75" s="61">
        <v>0.95123121576642899</v>
      </c>
      <c r="I75" s="61">
        <v>0.99895993834288599</v>
      </c>
      <c r="J75" s="7" t="e">
        <v>#N/A</v>
      </c>
      <c r="K75" s="7" t="e">
        <v>#N/A</v>
      </c>
      <c r="L75" s="7" t="e">
        <v>#N/A</v>
      </c>
      <c r="N75" s="7">
        <f t="shared" si="4"/>
        <v>115.19999999999986</v>
      </c>
      <c r="O75" s="7">
        <f t="shared" si="5"/>
        <v>121.23229130450711</v>
      </c>
      <c r="Q75" s="9">
        <f t="shared" si="6"/>
        <v>1.8900474362756691E-5</v>
      </c>
    </row>
    <row r="76" spans="1:17" x14ac:dyDescent="0.25">
      <c r="A76" s="14">
        <v>39845</v>
      </c>
      <c r="B76" s="20">
        <v>115.26</v>
      </c>
      <c r="C76" s="7">
        <v>122.4</v>
      </c>
      <c r="E76" s="22">
        <v>122.403302462987</v>
      </c>
      <c r="F76" s="21">
        <v>122.210042262025</v>
      </c>
      <c r="G76" s="20">
        <v>1.0015813774169799</v>
      </c>
      <c r="H76" s="61">
        <v>0.95027008652506795</v>
      </c>
      <c r="I76" s="61">
        <v>0.99091960662994505</v>
      </c>
      <c r="J76" s="7" t="e">
        <v>#N/A</v>
      </c>
      <c r="K76" s="7" t="e">
        <v>#N/A</v>
      </c>
      <c r="L76" s="7" t="e">
        <v>#N/A</v>
      </c>
      <c r="N76" s="7">
        <f t="shared" si="4"/>
        <v>115.25999999999944</v>
      </c>
      <c r="O76" s="7">
        <f t="shared" si="5"/>
        <v>122.40330246298633</v>
      </c>
      <c r="Q76" s="9">
        <f t="shared" si="6"/>
        <v>2.698090675648868E-5</v>
      </c>
    </row>
    <row r="77" spans="1:17" x14ac:dyDescent="0.25">
      <c r="A77" s="14">
        <v>39873</v>
      </c>
      <c r="B77" s="20">
        <v>127.81</v>
      </c>
      <c r="C77" s="7">
        <v>122.96</v>
      </c>
      <c r="E77" s="22">
        <v>122.96356357827</v>
      </c>
      <c r="F77" s="21">
        <v>122.77942415692701</v>
      </c>
      <c r="G77" s="20">
        <v>1.0014997579814999</v>
      </c>
      <c r="H77" s="61">
        <v>1.03477913228498</v>
      </c>
      <c r="I77" s="61">
        <v>1.0044787000728499</v>
      </c>
      <c r="J77" s="7" t="e">
        <v>#N/A</v>
      </c>
      <c r="K77" s="7" t="e">
        <v>#N/A</v>
      </c>
      <c r="L77" s="7" t="e">
        <v>#N/A</v>
      </c>
      <c r="N77" s="7">
        <f t="shared" si="4"/>
        <v>127.80999999999987</v>
      </c>
      <c r="O77" s="7">
        <f t="shared" si="5"/>
        <v>122.96356357827032</v>
      </c>
      <c r="Q77" s="9">
        <f t="shared" si="6"/>
        <v>2.8981605969454183E-5</v>
      </c>
    </row>
    <row r="78" spans="1:17" x14ac:dyDescent="0.25">
      <c r="A78" s="14">
        <v>39904</v>
      </c>
      <c r="B78" s="20">
        <v>123.09</v>
      </c>
      <c r="C78" s="7">
        <v>123.53</v>
      </c>
      <c r="E78" s="22">
        <v>123.531681392558</v>
      </c>
      <c r="F78" s="21">
        <v>123.56389279072501</v>
      </c>
      <c r="G78" s="20">
        <v>0.99973931382834402</v>
      </c>
      <c r="H78" s="61">
        <v>0.99805053049098502</v>
      </c>
      <c r="I78" s="61">
        <v>0.99837084317484803</v>
      </c>
      <c r="J78" s="7" t="e">
        <v>#N/A</v>
      </c>
      <c r="K78" s="7" t="e">
        <v>#N/A</v>
      </c>
      <c r="L78" s="7" t="e">
        <v>#N/A</v>
      </c>
      <c r="N78" s="7">
        <f t="shared" si="4"/>
        <v>123.09000000000016</v>
      </c>
      <c r="O78" s="7">
        <f t="shared" si="5"/>
        <v>123.53168139255848</v>
      </c>
      <c r="Q78" s="9">
        <f t="shared" si="6"/>
        <v>1.3611208273278973E-5</v>
      </c>
    </row>
    <row r="79" spans="1:17" x14ac:dyDescent="0.25">
      <c r="A79" s="14">
        <v>39934</v>
      </c>
      <c r="B79" s="20">
        <v>124.41</v>
      </c>
      <c r="C79" s="7">
        <v>124.81</v>
      </c>
      <c r="E79" s="22">
        <v>124.814948508726</v>
      </c>
      <c r="F79" s="21">
        <v>124.49301593288899</v>
      </c>
      <c r="G79" s="20">
        <v>1.00258594888577</v>
      </c>
      <c r="H79" s="61">
        <v>1.0063071384437901</v>
      </c>
      <c r="I79" s="61">
        <v>0.99050833569195096</v>
      </c>
      <c r="J79" s="7" t="e">
        <v>#N/A</v>
      </c>
      <c r="K79" s="7" t="e">
        <v>#N/A</v>
      </c>
      <c r="L79" s="7" t="e">
        <v>#N/A</v>
      </c>
      <c r="N79" s="7">
        <f t="shared" si="4"/>
        <v>124.4100000000001</v>
      </c>
      <c r="O79" s="7">
        <f t="shared" si="5"/>
        <v>124.8149485087268</v>
      </c>
      <c r="Q79" s="9">
        <f t="shared" si="6"/>
        <v>3.964833527764111E-5</v>
      </c>
    </row>
    <row r="80" spans="1:17" x14ac:dyDescent="0.25">
      <c r="A80" s="14">
        <v>39965</v>
      </c>
      <c r="B80" s="20">
        <v>125.61</v>
      </c>
      <c r="C80" s="7">
        <v>125.44</v>
      </c>
      <c r="E80" s="22">
        <v>125.436827243016</v>
      </c>
      <c r="F80" s="21">
        <v>125.486712931338</v>
      </c>
      <c r="G80" s="20">
        <v>0.99960246238700301</v>
      </c>
      <c r="H80" s="61">
        <v>0.99984848312862695</v>
      </c>
      <c r="I80" s="61">
        <v>1.0015323065764099</v>
      </c>
      <c r="J80" s="7" t="e">
        <v>#N/A</v>
      </c>
      <c r="K80" s="7" t="e">
        <v>#N/A</v>
      </c>
      <c r="L80" s="7" t="e">
        <v>#N/A</v>
      </c>
      <c r="N80" s="7">
        <f t="shared" si="4"/>
        <v>125.61000000000047</v>
      </c>
      <c r="O80" s="7">
        <f t="shared" si="5"/>
        <v>125.43682724301644</v>
      </c>
      <c r="Q80" s="9">
        <f t="shared" si="6"/>
        <v>-2.5293024426021223E-5</v>
      </c>
    </row>
    <row r="81" spans="1:17" x14ac:dyDescent="0.25">
      <c r="A81" s="14">
        <v>39995</v>
      </c>
      <c r="B81" s="20">
        <v>131.44</v>
      </c>
      <c r="C81" s="7">
        <v>125.84</v>
      </c>
      <c r="E81" s="22">
        <v>125.837999271012</v>
      </c>
      <c r="F81" s="21">
        <v>126.500910778126</v>
      </c>
      <c r="G81" s="20">
        <v>0.99475963055888805</v>
      </c>
      <c r="H81" s="61">
        <v>1.0361886798376301</v>
      </c>
      <c r="I81" s="61">
        <v>1.00803799606313</v>
      </c>
      <c r="J81" s="7" t="e">
        <v>#N/A</v>
      </c>
      <c r="K81" s="7" t="e">
        <v>#N/A</v>
      </c>
      <c r="L81" s="7" t="e">
        <v>#N/A</v>
      </c>
      <c r="N81" s="7">
        <f t="shared" si="4"/>
        <v>131.4399999999992</v>
      </c>
      <c r="O81" s="7">
        <f t="shared" si="5"/>
        <v>125.83799927101148</v>
      </c>
      <c r="Q81" s="9">
        <f t="shared" si="6"/>
        <v>-1.5898990686652928E-5</v>
      </c>
    </row>
    <row r="82" spans="1:17" x14ac:dyDescent="0.25">
      <c r="A82" s="14">
        <v>40026</v>
      </c>
      <c r="B82" s="20">
        <v>130.69999999999999</v>
      </c>
      <c r="C82" s="7">
        <v>128.07</v>
      </c>
      <c r="E82" s="22">
        <v>128.07473115824899</v>
      </c>
      <c r="F82" s="21">
        <v>127.530591763568</v>
      </c>
      <c r="G82" s="20">
        <v>1.00426673621722</v>
      </c>
      <c r="H82" s="61">
        <v>1.0321474017800001</v>
      </c>
      <c r="I82" s="61">
        <v>0.98871337911985702</v>
      </c>
      <c r="J82" s="7" t="e">
        <v>#N/A</v>
      </c>
      <c r="K82" s="7" t="e">
        <v>#N/A</v>
      </c>
      <c r="L82" s="7" t="e">
        <v>#N/A</v>
      </c>
      <c r="N82" s="7">
        <f t="shared" si="4"/>
        <v>130.69999999999951</v>
      </c>
      <c r="O82" s="7">
        <f t="shared" si="5"/>
        <v>128.07473115824911</v>
      </c>
      <c r="Q82" s="9">
        <f t="shared" si="6"/>
        <v>3.6941971179831776E-5</v>
      </c>
    </row>
    <row r="83" spans="1:17" x14ac:dyDescent="0.25">
      <c r="A83" s="14">
        <v>40057</v>
      </c>
      <c r="B83" s="20">
        <v>129.81</v>
      </c>
      <c r="C83" s="7">
        <v>128.88999999999999</v>
      </c>
      <c r="E83" s="22">
        <v>128.89091267841499</v>
      </c>
      <c r="F83" s="21">
        <v>128.597808066081</v>
      </c>
      <c r="G83" s="20">
        <v>1.0022792349009799</v>
      </c>
      <c r="H83" s="61">
        <v>1.0026765605921499</v>
      </c>
      <c r="I83" s="61">
        <v>1.00444228730004</v>
      </c>
      <c r="J83" s="7" t="e">
        <v>#N/A</v>
      </c>
      <c r="K83" s="7" t="e">
        <v>#N/A</v>
      </c>
      <c r="L83" s="7" t="e">
        <v>#N/A</v>
      </c>
      <c r="N83" s="7">
        <f t="shared" si="4"/>
        <v>129.80999999999935</v>
      </c>
      <c r="O83" s="7">
        <f t="shared" si="5"/>
        <v>128.89091267841474</v>
      </c>
      <c r="Q83" s="9">
        <f t="shared" si="6"/>
        <v>7.0810645900033377E-6</v>
      </c>
    </row>
    <row r="84" spans="1:17" x14ac:dyDescent="0.25">
      <c r="A84" s="14">
        <v>40087</v>
      </c>
      <c r="B84" s="20">
        <v>132.47999999999999</v>
      </c>
      <c r="C84" s="7">
        <v>129.97</v>
      </c>
      <c r="E84" s="22">
        <v>129.97047558265601</v>
      </c>
      <c r="F84" s="21">
        <v>129.73580107006299</v>
      </c>
      <c r="G84" s="20">
        <v>1.00180886471319</v>
      </c>
      <c r="H84" s="61">
        <v>1.01890174206831</v>
      </c>
      <c r="I84" s="61">
        <v>1.00039913275929</v>
      </c>
      <c r="J84" s="7" t="e">
        <v>#N/A</v>
      </c>
      <c r="K84" s="7" t="e">
        <v>#N/A</v>
      </c>
      <c r="L84" s="7" t="e">
        <v>#N/A</v>
      </c>
      <c r="N84" s="7">
        <f t="shared" si="4"/>
        <v>132.48000000000008</v>
      </c>
      <c r="O84" s="7">
        <f t="shared" si="5"/>
        <v>129.97047558265606</v>
      </c>
      <c r="Q84" s="9">
        <f t="shared" si="6"/>
        <v>3.6591725475767885E-6</v>
      </c>
    </row>
    <row r="85" spans="1:17" x14ac:dyDescent="0.25">
      <c r="A85" s="14">
        <v>40118</v>
      </c>
      <c r="B85" s="20">
        <v>129.62</v>
      </c>
      <c r="C85" s="7">
        <v>130.07</v>
      </c>
      <c r="E85" s="22">
        <v>130.07154980872801</v>
      </c>
      <c r="F85" s="21">
        <v>131.010413065411</v>
      </c>
      <c r="G85" s="20">
        <v>0.99283367455521498</v>
      </c>
      <c r="H85" s="61">
        <v>0.99652845061512296</v>
      </c>
      <c r="I85" s="61">
        <v>1</v>
      </c>
      <c r="J85" s="7" t="e">
        <v>#N/A</v>
      </c>
      <c r="K85" s="7" t="e">
        <v>#N/A</v>
      </c>
      <c r="L85" s="7" t="e">
        <v>#N/A</v>
      </c>
      <c r="N85" s="7">
        <f t="shared" si="4"/>
        <v>129.62000000000006</v>
      </c>
      <c r="O85" s="7">
        <f t="shared" si="5"/>
        <v>130.07154980872855</v>
      </c>
      <c r="Q85" s="9">
        <f t="shared" si="6"/>
        <v>1.1915189728723172E-5</v>
      </c>
    </row>
    <row r="86" spans="1:17" x14ac:dyDescent="0.25">
      <c r="A86" s="14">
        <v>40148</v>
      </c>
      <c r="B86" s="20">
        <v>129.22999999999999</v>
      </c>
      <c r="C86" s="7">
        <v>132.08000000000001</v>
      </c>
      <c r="E86" s="22">
        <v>132.08193362559601</v>
      </c>
      <c r="F86" s="21">
        <v>132.41326507943299</v>
      </c>
      <c r="G86" s="20">
        <v>0.997497747271476</v>
      </c>
      <c r="H86" s="61">
        <v>0.97266194490153002</v>
      </c>
      <c r="I86" s="61">
        <v>1.00590739651141</v>
      </c>
      <c r="J86" s="7" t="e">
        <v>#N/A</v>
      </c>
      <c r="K86" s="7" t="e">
        <v>#N/A</v>
      </c>
      <c r="L86" s="7" t="e">
        <v>#N/A</v>
      </c>
      <c r="N86" s="7">
        <f t="shared" si="4"/>
        <v>129.22999999999976</v>
      </c>
      <c r="O86" s="7">
        <f t="shared" si="5"/>
        <v>132.08193362559521</v>
      </c>
      <c r="Q86" s="9">
        <f t="shared" si="6"/>
        <v>1.4639806147756178E-5</v>
      </c>
    </row>
    <row r="87" spans="1:17" x14ac:dyDescent="0.25">
      <c r="A87" s="14">
        <v>40179</v>
      </c>
      <c r="B87" s="20">
        <v>125.81</v>
      </c>
      <c r="C87" s="7">
        <v>133.88</v>
      </c>
      <c r="E87" s="22">
        <v>133.87675127408599</v>
      </c>
      <c r="F87" s="21">
        <v>133.80831128470601</v>
      </c>
      <c r="G87" s="20">
        <v>1.0005114778650399</v>
      </c>
      <c r="H87" s="61">
        <v>0.95177955703736905</v>
      </c>
      <c r="I87" s="61">
        <v>0.98735567084655396</v>
      </c>
      <c r="J87" s="7" t="e">
        <v>#N/A</v>
      </c>
      <c r="K87" s="7" t="e">
        <v>#N/A</v>
      </c>
      <c r="L87" s="7" t="e">
        <v>#N/A</v>
      </c>
      <c r="N87" s="7">
        <f t="shared" si="4"/>
        <v>125.81000000000051</v>
      </c>
      <c r="O87" s="7">
        <f t="shared" si="5"/>
        <v>133.8767512740865</v>
      </c>
      <c r="Q87" s="9">
        <f t="shared" si="6"/>
        <v>-2.4265953943871306E-5</v>
      </c>
    </row>
    <row r="88" spans="1:17" x14ac:dyDescent="0.25">
      <c r="A88" s="14">
        <v>40210</v>
      </c>
      <c r="B88" s="20">
        <v>127.61</v>
      </c>
      <c r="C88" s="7">
        <v>135.35</v>
      </c>
      <c r="E88" s="22">
        <v>135.35157732884099</v>
      </c>
      <c r="F88" s="21">
        <v>135.01744972459801</v>
      </c>
      <c r="G88" s="20">
        <v>1.0024746994179199</v>
      </c>
      <c r="H88" s="61">
        <v>0.95144341761364304</v>
      </c>
      <c r="I88" s="61">
        <v>0.99091960662994505</v>
      </c>
      <c r="J88" s="7" t="e">
        <v>#N/A</v>
      </c>
      <c r="K88" s="7" t="e">
        <v>#N/A</v>
      </c>
      <c r="L88" s="7" t="e">
        <v>#N/A</v>
      </c>
      <c r="N88" s="7">
        <f t="shared" si="4"/>
        <v>127.6099999999991</v>
      </c>
      <c r="O88" s="7">
        <f t="shared" si="5"/>
        <v>135.35157732884051</v>
      </c>
      <c r="Q88" s="9">
        <f t="shared" si="6"/>
        <v>1.1653704033946039E-5</v>
      </c>
    </row>
    <row r="89" spans="1:17" x14ac:dyDescent="0.25">
      <c r="A89" s="14">
        <v>40238</v>
      </c>
      <c r="B89" s="20">
        <v>143.44</v>
      </c>
      <c r="C89" s="7">
        <v>136.52000000000001</v>
      </c>
      <c r="E89" s="22">
        <v>136.51807989592999</v>
      </c>
      <c r="F89" s="21">
        <v>135.88525295914101</v>
      </c>
      <c r="G89" s="20">
        <v>1.0046570685413501</v>
      </c>
      <c r="H89" s="61">
        <v>1.0341454656798299</v>
      </c>
      <c r="I89" s="61">
        <v>1.01601114778555</v>
      </c>
      <c r="J89" s="7" t="e">
        <v>#N/A</v>
      </c>
      <c r="K89" s="7" t="e">
        <v>#N/A</v>
      </c>
      <c r="L89" s="7" t="e">
        <v>#N/A</v>
      </c>
      <c r="N89" s="7">
        <f t="shared" si="4"/>
        <v>143.44000000000059</v>
      </c>
      <c r="O89" s="7">
        <f t="shared" si="5"/>
        <v>136.51807989593041</v>
      </c>
      <c r="Q89" s="9">
        <f t="shared" si="6"/>
        <v>-1.4064635731203147E-5</v>
      </c>
    </row>
    <row r="90" spans="1:17" x14ac:dyDescent="0.25">
      <c r="A90" s="14">
        <v>40269</v>
      </c>
      <c r="B90" s="20">
        <v>136.87</v>
      </c>
      <c r="C90" s="7">
        <v>137.13</v>
      </c>
      <c r="E90" s="22">
        <v>137.134582713935</v>
      </c>
      <c r="F90" s="21">
        <v>136.37283400993101</v>
      </c>
      <c r="G90" s="20">
        <v>1.00558578040513</v>
      </c>
      <c r="H90" s="61">
        <v>0.99854831669435795</v>
      </c>
      <c r="I90" s="61">
        <v>0.999521623491615</v>
      </c>
      <c r="J90" s="7" t="e">
        <v>#N/A</v>
      </c>
      <c r="K90" s="7" t="e">
        <v>#N/A</v>
      </c>
      <c r="L90" s="7" t="e">
        <v>#N/A</v>
      </c>
      <c r="N90" s="7">
        <f t="shared" si="4"/>
        <v>136.87000000000049</v>
      </c>
      <c r="O90" s="7">
        <f t="shared" si="5"/>
        <v>137.13458271393574</v>
      </c>
      <c r="Q90" s="9">
        <f t="shared" si="6"/>
        <v>3.3418755451090841E-5</v>
      </c>
    </row>
    <row r="91" spans="1:17" x14ac:dyDescent="0.25">
      <c r="A91" s="14">
        <v>40299</v>
      </c>
      <c r="B91" s="20">
        <v>136.52000000000001</v>
      </c>
      <c r="C91" s="7">
        <v>136.21</v>
      </c>
      <c r="E91" s="22">
        <v>136.20665525160999</v>
      </c>
      <c r="F91" s="21">
        <v>136.58844256459301</v>
      </c>
      <c r="G91" s="20">
        <v>0.99720483442219399</v>
      </c>
      <c r="H91" s="61">
        <v>1.00671214640802</v>
      </c>
      <c r="I91" s="61">
        <v>0.99561777753394898</v>
      </c>
      <c r="J91" s="7" t="e">
        <v>#N/A</v>
      </c>
      <c r="K91" s="7" t="e">
        <v>#N/A</v>
      </c>
      <c r="L91" s="7" t="e">
        <v>#N/A</v>
      </c>
      <c r="N91" s="7">
        <f t="shared" si="4"/>
        <v>136.51999999999973</v>
      </c>
      <c r="O91" s="7">
        <f t="shared" si="5"/>
        <v>136.20665525161033</v>
      </c>
      <c r="Q91" s="9">
        <f t="shared" si="6"/>
        <v>-2.4555821085239067E-5</v>
      </c>
    </row>
    <row r="92" spans="1:17" x14ac:dyDescent="0.25">
      <c r="A92" s="14">
        <v>40330</v>
      </c>
      <c r="B92" s="20">
        <v>136.09</v>
      </c>
      <c r="C92" s="7">
        <v>135.88999999999999</v>
      </c>
      <c r="E92" s="22">
        <v>135.88901392759601</v>
      </c>
      <c r="F92" s="21">
        <v>136.77381869241901</v>
      </c>
      <c r="G92" s="20">
        <v>0.99353089082924095</v>
      </c>
      <c r="H92" s="61">
        <v>0.99885995484782197</v>
      </c>
      <c r="I92" s="61">
        <v>1.0026220802205901</v>
      </c>
      <c r="J92" s="7" t="e">
        <v>#N/A</v>
      </c>
      <c r="K92" s="7" t="e">
        <v>#N/A</v>
      </c>
      <c r="L92" s="7" t="e">
        <v>#N/A</v>
      </c>
      <c r="N92" s="7">
        <f t="shared" si="4"/>
        <v>136.08999999999952</v>
      </c>
      <c r="O92" s="7">
        <f t="shared" si="5"/>
        <v>135.88901392759615</v>
      </c>
      <c r="Q92" s="9">
        <f t="shared" si="6"/>
        <v>-7.2564015304688589E-6</v>
      </c>
    </row>
    <row r="93" spans="1:17" x14ac:dyDescent="0.25">
      <c r="A93" s="14">
        <v>40360</v>
      </c>
      <c r="B93" s="20">
        <v>141.63999999999999</v>
      </c>
      <c r="C93" s="7">
        <v>136.72</v>
      </c>
      <c r="E93" s="22">
        <v>136.71518023462099</v>
      </c>
      <c r="F93" s="21">
        <v>137.109005226698</v>
      </c>
      <c r="G93" s="20">
        <v>0.99712765043094298</v>
      </c>
      <c r="H93" s="61">
        <v>1.0341870280226999</v>
      </c>
      <c r="I93" s="61">
        <v>1.0017747770374901</v>
      </c>
      <c r="J93" s="7" t="e">
        <v>#N/A</v>
      </c>
      <c r="K93" s="7" t="e">
        <v>#N/A</v>
      </c>
      <c r="L93" s="7" t="e">
        <v>#N/A</v>
      </c>
      <c r="N93" s="7">
        <f t="shared" si="4"/>
        <v>141.63999999999976</v>
      </c>
      <c r="O93" s="7">
        <f t="shared" si="5"/>
        <v>136.71518023462127</v>
      </c>
      <c r="Q93" s="9">
        <f t="shared" si="6"/>
        <v>-3.5252818746424717E-5</v>
      </c>
    </row>
    <row r="94" spans="1:17" x14ac:dyDescent="0.25">
      <c r="A94" s="14">
        <v>40391</v>
      </c>
      <c r="B94" s="20">
        <v>141.55000000000001</v>
      </c>
      <c r="C94" s="7">
        <v>137.71</v>
      </c>
      <c r="E94" s="22">
        <v>137.70502463562701</v>
      </c>
      <c r="F94" s="21">
        <v>137.61851724638501</v>
      </c>
      <c r="G94" s="20">
        <v>1.00062860282885</v>
      </c>
      <c r="H94" s="61">
        <v>1.03228416864519</v>
      </c>
      <c r="I94" s="61">
        <v>0.99577408480616303</v>
      </c>
      <c r="J94" s="7" t="e">
        <v>#N/A</v>
      </c>
      <c r="K94" s="7" t="e">
        <v>#N/A</v>
      </c>
      <c r="L94" s="7" t="e">
        <v>#N/A</v>
      </c>
      <c r="N94" s="7">
        <f t="shared" si="4"/>
        <v>141.55000000000118</v>
      </c>
      <c r="O94" s="7">
        <f t="shared" si="5"/>
        <v>137.70502463562823</v>
      </c>
      <c r="Q94" s="9">
        <f t="shared" si="6"/>
        <v>-3.6129288889664712E-5</v>
      </c>
    </row>
    <row r="95" spans="1:17" x14ac:dyDescent="0.25">
      <c r="A95" s="14">
        <v>40422</v>
      </c>
      <c r="B95" s="20">
        <v>139.46</v>
      </c>
      <c r="C95" s="7">
        <v>138.85</v>
      </c>
      <c r="E95" s="22">
        <v>138.84664101423201</v>
      </c>
      <c r="F95" s="21">
        <v>138.24097378164001</v>
      </c>
      <c r="G95" s="20">
        <v>1.0043812425218399</v>
      </c>
      <c r="H95" s="61">
        <v>1.0024803329396099</v>
      </c>
      <c r="I95" s="61">
        <v>1.0019324025009</v>
      </c>
      <c r="J95" s="7" t="e">
        <v>#N/A</v>
      </c>
      <c r="K95" s="7" t="e">
        <v>#N/A</v>
      </c>
      <c r="L95" s="7" t="e">
        <v>#N/A</v>
      </c>
      <c r="N95" s="7">
        <f t="shared" si="4"/>
        <v>139.46000000000109</v>
      </c>
      <c r="O95" s="7">
        <f t="shared" si="5"/>
        <v>138.84664101423269</v>
      </c>
      <c r="Q95" s="9">
        <f t="shared" si="6"/>
        <v>-2.4191471141437112E-5</v>
      </c>
    </row>
    <row r="96" spans="1:17" x14ac:dyDescent="0.25">
      <c r="A96" s="14">
        <v>40452</v>
      </c>
      <c r="B96" s="20">
        <v>139.33000000000001</v>
      </c>
      <c r="C96" s="7">
        <v>138.68</v>
      </c>
      <c r="E96" s="22">
        <v>138.67763767626701</v>
      </c>
      <c r="F96" s="21">
        <v>138.87503347612201</v>
      </c>
      <c r="G96" s="20">
        <v>0.99857860844448199</v>
      </c>
      <c r="H96" s="61">
        <v>1.0181961960778501</v>
      </c>
      <c r="I96" s="61">
        <v>0.986749083993118</v>
      </c>
      <c r="J96" s="7" t="e">
        <v>#N/A</v>
      </c>
      <c r="K96" s="7" t="e">
        <v>#N/A</v>
      </c>
      <c r="L96" s="7" t="e">
        <v>#N/A</v>
      </c>
      <c r="N96" s="7">
        <f t="shared" si="4"/>
        <v>139.32999999999967</v>
      </c>
      <c r="O96" s="7">
        <f t="shared" si="5"/>
        <v>138.67763767626678</v>
      </c>
      <c r="Q96" s="9">
        <f t="shared" si="6"/>
        <v>-1.7034350540782514E-5</v>
      </c>
    </row>
    <row r="97" spans="1:17" x14ac:dyDescent="0.25">
      <c r="A97" s="14">
        <v>40483</v>
      </c>
      <c r="B97" s="20">
        <v>139.68</v>
      </c>
      <c r="C97" s="7">
        <v>140.13999999999999</v>
      </c>
      <c r="E97" s="22">
        <v>140.13939295647501</v>
      </c>
      <c r="F97" s="21">
        <v>139.42556090906899</v>
      </c>
      <c r="G97" s="20">
        <v>1.0051198076073899</v>
      </c>
      <c r="H97" s="61">
        <v>0.99672188563983699</v>
      </c>
      <c r="I97" s="61">
        <v>1</v>
      </c>
      <c r="J97" s="7" t="e">
        <v>#N/A</v>
      </c>
      <c r="K97" s="7" t="e">
        <v>#N/A</v>
      </c>
      <c r="L97" s="7" t="e">
        <v>#N/A</v>
      </c>
      <c r="N97" s="7">
        <f t="shared" si="4"/>
        <v>139.68000000000072</v>
      </c>
      <c r="O97" s="7">
        <f t="shared" si="5"/>
        <v>140.13939295647586</v>
      </c>
      <c r="Q97" s="9">
        <f t="shared" si="6"/>
        <v>-4.3316934849410926E-6</v>
      </c>
    </row>
    <row r="98" spans="1:17" x14ac:dyDescent="0.25">
      <c r="A98" s="14">
        <v>40513</v>
      </c>
      <c r="B98" s="20">
        <v>136.69</v>
      </c>
      <c r="C98" s="7">
        <v>138.66999999999999</v>
      </c>
      <c r="E98" s="22">
        <v>138.667758009311</v>
      </c>
      <c r="F98" s="21">
        <v>139.85450257678599</v>
      </c>
      <c r="G98" s="20">
        <v>0.99151443431845099</v>
      </c>
      <c r="H98" s="61">
        <v>0.97419663577209104</v>
      </c>
      <c r="I98" s="61">
        <v>1.01184647749999</v>
      </c>
      <c r="J98" s="7" t="e">
        <v>#N/A</v>
      </c>
      <c r="K98" s="7" t="e">
        <v>#N/A</v>
      </c>
      <c r="L98" s="7" t="e">
        <v>#N/A</v>
      </c>
      <c r="N98" s="7">
        <f t="shared" si="4"/>
        <v>136.68999999999943</v>
      </c>
      <c r="O98" s="7">
        <f t="shared" si="5"/>
        <v>138.66775800931032</v>
      </c>
      <c r="Q98" s="9">
        <f t="shared" si="6"/>
        <v>-1.6167813434676296E-5</v>
      </c>
    </row>
    <row r="99" spans="1:17" x14ac:dyDescent="0.25">
      <c r="A99" s="14">
        <v>40544</v>
      </c>
      <c r="B99" s="20">
        <v>132.66</v>
      </c>
      <c r="C99" s="7">
        <v>140.26</v>
      </c>
      <c r="E99" s="22">
        <v>140.25574276618701</v>
      </c>
      <c r="F99" s="21">
        <v>140.21094764495501</v>
      </c>
      <c r="G99" s="20">
        <v>1.0003194837634599</v>
      </c>
      <c r="H99" s="61">
        <v>0.95304017315483003</v>
      </c>
      <c r="I99" s="61">
        <v>0.992448849970617</v>
      </c>
      <c r="J99" s="7" t="e">
        <v>#N/A</v>
      </c>
      <c r="K99" s="7" t="e">
        <v>#N/A</v>
      </c>
      <c r="L99" s="7" t="e">
        <v>#N/A</v>
      </c>
      <c r="N99" s="7">
        <f t="shared" si="4"/>
        <v>132.66000000000003</v>
      </c>
      <c r="O99" s="7">
        <f t="shared" si="5"/>
        <v>140.2557427661869</v>
      </c>
      <c r="Q99" s="9">
        <f t="shared" ref="Q99:Q105" si="7">(E99-C99)/C99</f>
        <v>-3.0352444125044287E-5</v>
      </c>
    </row>
    <row r="100" spans="1:17" x14ac:dyDescent="0.25">
      <c r="A100" s="14">
        <v>40575</v>
      </c>
      <c r="B100" s="20">
        <v>136.18</v>
      </c>
      <c r="C100" s="7">
        <v>140.93</v>
      </c>
      <c r="E100" s="22">
        <v>140.92945182145201</v>
      </c>
      <c r="F100" s="21">
        <v>140.55200060697101</v>
      </c>
      <c r="G100" s="20">
        <v>1.0026854915821199</v>
      </c>
      <c r="H100" s="61">
        <v>0.95281857568227901</v>
      </c>
      <c r="I100" s="61">
        <v>1.01414803113251</v>
      </c>
      <c r="J100" s="7" t="e">
        <v>#N/A</v>
      </c>
      <c r="K100" s="7" t="e">
        <v>#N/A</v>
      </c>
      <c r="L100" s="7" t="e">
        <v>#N/A</v>
      </c>
      <c r="N100" s="7">
        <f t="shared" si="4"/>
        <v>136.18000000000021</v>
      </c>
      <c r="O100" s="7">
        <f t="shared" si="5"/>
        <v>140.92945182145115</v>
      </c>
      <c r="Q100" s="9">
        <f t="shared" si="7"/>
        <v>-3.889722188331E-6</v>
      </c>
    </row>
    <row r="101" spans="1:17" x14ac:dyDescent="0.25">
      <c r="A101" s="14">
        <v>40603</v>
      </c>
      <c r="B101" s="20">
        <v>144.93</v>
      </c>
      <c r="C101" s="7">
        <v>141.06</v>
      </c>
      <c r="E101" s="22">
        <v>141.059227673289</v>
      </c>
      <c r="F101" s="21">
        <v>140.897272006728</v>
      </c>
      <c r="G101" s="20">
        <v>1.00114945920708</v>
      </c>
      <c r="H101" s="61">
        <v>1.03346557096064</v>
      </c>
      <c r="I101" s="61">
        <v>0.99417028323229095</v>
      </c>
      <c r="J101" s="7" t="e">
        <v>#N/A</v>
      </c>
      <c r="K101" s="7" t="e">
        <v>#N/A</v>
      </c>
      <c r="L101" s="7" t="e">
        <v>#N/A</v>
      </c>
      <c r="N101" s="7">
        <f t="shared" si="4"/>
        <v>144.92999999999992</v>
      </c>
      <c r="O101" s="7">
        <f t="shared" si="5"/>
        <v>141.05922767328858</v>
      </c>
      <c r="Q101" s="9">
        <f t="shared" si="7"/>
        <v>-5.4751645470077605E-6</v>
      </c>
    </row>
    <row r="102" spans="1:17" x14ac:dyDescent="0.25">
      <c r="A102" s="14">
        <v>40634</v>
      </c>
      <c r="B102" s="20">
        <v>139.88999999999999</v>
      </c>
      <c r="C102" s="7">
        <v>140.97</v>
      </c>
      <c r="E102" s="22">
        <v>140.97493550101501</v>
      </c>
      <c r="F102" s="21">
        <v>141.22397731113</v>
      </c>
      <c r="G102" s="20">
        <v>0.99823654725736799</v>
      </c>
      <c r="H102" s="61">
        <v>0.99968976837974</v>
      </c>
      <c r="I102" s="61">
        <v>0.99261199355579299</v>
      </c>
      <c r="J102" s="7" t="e">
        <v>#N/A</v>
      </c>
      <c r="K102" s="7" t="e">
        <v>#N/A</v>
      </c>
      <c r="L102" s="7" t="e">
        <v>#N/A</v>
      </c>
      <c r="N102" s="7">
        <f t="shared" si="4"/>
        <v>139.8900000000005</v>
      </c>
      <c r="O102" s="7">
        <f t="shared" si="5"/>
        <v>140.9749355010153</v>
      </c>
      <c r="Q102" s="9">
        <f t="shared" si="7"/>
        <v>3.5011002447416314E-5</v>
      </c>
    </row>
    <row r="103" spans="1:17" x14ac:dyDescent="0.25">
      <c r="A103" s="14">
        <v>40664</v>
      </c>
      <c r="B103" s="20">
        <v>143.22999999999999</v>
      </c>
      <c r="C103" s="7">
        <v>141.18</v>
      </c>
      <c r="E103" s="22">
        <v>141.18030540991799</v>
      </c>
      <c r="F103" s="21">
        <v>141.49135355075401</v>
      </c>
      <c r="G103" s="20">
        <v>0.99780164559154405</v>
      </c>
      <c r="H103" s="61">
        <v>1.00652807284426</v>
      </c>
      <c r="I103" s="61">
        <v>1.00793838047822</v>
      </c>
      <c r="J103" s="7" t="e">
        <v>#N/A</v>
      </c>
      <c r="K103" s="7" t="e">
        <v>#N/A</v>
      </c>
      <c r="L103" s="7" t="e">
        <v>#N/A</v>
      </c>
      <c r="N103" s="7">
        <f t="shared" si="4"/>
        <v>143.22999999999897</v>
      </c>
      <c r="O103" s="7">
        <f t="shared" si="5"/>
        <v>141.18030540991731</v>
      </c>
      <c r="Q103" s="9">
        <f t="shared" si="7"/>
        <v>2.1632661707386953E-6</v>
      </c>
    </row>
    <row r="104" spans="1:17" x14ac:dyDescent="0.25">
      <c r="A104" s="14">
        <v>40695</v>
      </c>
      <c r="B104" s="20">
        <v>141.75</v>
      </c>
      <c r="C104" s="7">
        <v>141.85</v>
      </c>
      <c r="E104" s="22">
        <v>141.84581063992999</v>
      </c>
      <c r="F104" s="21">
        <v>141.69707393476199</v>
      </c>
      <c r="G104" s="20">
        <v>1.00104968085111</v>
      </c>
      <c r="H104" s="61">
        <v>0.99724060890919797</v>
      </c>
      <c r="I104" s="61">
        <v>1.0020897011393</v>
      </c>
      <c r="J104" s="7" t="e">
        <v>#N/A</v>
      </c>
      <c r="K104" s="7" t="e">
        <v>#N/A</v>
      </c>
      <c r="L104" s="7" t="e">
        <v>#N/A</v>
      </c>
      <c r="N104" s="7">
        <f t="shared" si="4"/>
        <v>141.74999999999963</v>
      </c>
      <c r="O104" s="7">
        <f t="shared" si="5"/>
        <v>141.84581063992962</v>
      </c>
      <c r="Q104" s="9">
        <f t="shared" si="7"/>
        <v>-2.9533733309839287E-5</v>
      </c>
    </row>
    <row r="105" spans="1:17" x14ac:dyDescent="0.25">
      <c r="A105" s="14">
        <v>40725</v>
      </c>
      <c r="B105" s="20">
        <v>145.19</v>
      </c>
      <c r="C105" s="7">
        <v>142.1</v>
      </c>
      <c r="E105" s="22">
        <v>142.098136844294</v>
      </c>
      <c r="F105" s="21">
        <v>141.821466049793</v>
      </c>
      <c r="G105" s="20">
        <v>1.00195083862977</v>
      </c>
      <c r="H105" s="61">
        <v>1.0320218755916299</v>
      </c>
      <c r="I105" s="61">
        <v>0.99005522156195502</v>
      </c>
      <c r="J105" s="7" t="e">
        <v>#N/A</v>
      </c>
      <c r="K105" s="7" t="e">
        <v>#N/A</v>
      </c>
      <c r="L105" s="7" t="e">
        <v>#N/A</v>
      </c>
      <c r="N105" s="7">
        <f t="shared" si="4"/>
        <v>145.18999999999943</v>
      </c>
      <c r="O105" s="7">
        <f t="shared" si="5"/>
        <v>142.09813684429355</v>
      </c>
      <c r="Q105" s="9">
        <f t="shared" si="7"/>
        <v>-1.3111581322945063E-5</v>
      </c>
    </row>
    <row r="106" spans="1:17" x14ac:dyDescent="0.25">
      <c r="A106" s="14">
        <v>40756</v>
      </c>
      <c r="B106" s="20">
        <v>147.51</v>
      </c>
      <c r="C106" s="7">
        <v>141.94</v>
      </c>
      <c r="E106" s="22">
        <v>141.93707278164399</v>
      </c>
      <c r="F106" s="21">
        <v>141.87539693181199</v>
      </c>
      <c r="G106" s="20">
        <v>1.0004347184301501</v>
      </c>
      <c r="H106" s="61">
        <v>1.0318274040759701</v>
      </c>
      <c r="I106" s="61">
        <v>1.00720659459045</v>
      </c>
      <c r="J106" t="e">
        <v>#N/A</v>
      </c>
      <c r="K106" t="e">
        <v>#N/A</v>
      </c>
      <c r="L106" t="e">
        <v>#N/A</v>
      </c>
      <c r="N106" s="7">
        <f t="shared" si="4"/>
        <v>147.50999999999954</v>
      </c>
      <c r="O106" s="7">
        <f t="shared" si="5"/>
        <v>141.93707278164311</v>
      </c>
    </row>
    <row r="107" spans="1:17" x14ac:dyDescent="0.25">
      <c r="A107" s="14">
        <v>40787</v>
      </c>
      <c r="B107" s="20">
        <v>142.30000000000001</v>
      </c>
      <c r="C107" s="7">
        <v>141.58000000000001</v>
      </c>
      <c r="E107" s="22">
        <v>141.58484518630999</v>
      </c>
      <c r="F107" s="21">
        <v>141.81714684169799</v>
      </c>
      <c r="G107" s="20">
        <v>0.99836196355263096</v>
      </c>
      <c r="H107" s="61">
        <v>1.0019577367630399</v>
      </c>
      <c r="I107" s="61">
        <v>1.0030872880781501</v>
      </c>
      <c r="J107" t="e">
        <v>#N/A</v>
      </c>
      <c r="K107" t="e">
        <v>#N/A</v>
      </c>
      <c r="L107" t="e">
        <v>#N/A</v>
      </c>
      <c r="N107" s="7">
        <f t="shared" si="4"/>
        <v>142.30000000000061</v>
      </c>
      <c r="O107" s="7">
        <f t="shared" si="5"/>
        <v>141.58484518630939</v>
      </c>
    </row>
    <row r="108" spans="1:17" x14ac:dyDescent="0.25">
      <c r="A108" s="14">
        <v>40817</v>
      </c>
      <c r="B108" s="20">
        <v>142.02000000000001</v>
      </c>
      <c r="C108" s="7">
        <v>141.61000000000001</v>
      </c>
      <c r="E108" s="22">
        <v>141.61480174461701</v>
      </c>
      <c r="F108" s="21">
        <v>141.62615574110899</v>
      </c>
      <c r="G108" s="20">
        <v>0.99991983121738803</v>
      </c>
      <c r="H108" s="61">
        <v>1.0168093624691801</v>
      </c>
      <c r="I108" s="61">
        <v>0.98628249062366302</v>
      </c>
      <c r="J108" t="e">
        <v>#N/A</v>
      </c>
      <c r="K108" t="e">
        <v>#N/A</v>
      </c>
      <c r="L108" t="e">
        <v>#N/A</v>
      </c>
      <c r="N108" s="7">
        <f t="shared" si="4"/>
        <v>142.02000000000007</v>
      </c>
      <c r="O108" s="7">
        <f t="shared" si="5"/>
        <v>141.61480174461721</v>
      </c>
    </row>
    <row r="109" spans="1:17" x14ac:dyDescent="0.25">
      <c r="A109" s="14">
        <v>40848</v>
      </c>
      <c r="B109" s="20">
        <v>141.87</v>
      </c>
      <c r="C109" s="7">
        <v>142.31</v>
      </c>
      <c r="E109" s="22">
        <v>142.3090976817</v>
      </c>
      <c r="F109" s="21">
        <v>141.308051114454</v>
      </c>
      <c r="G109" s="20">
        <v>1.0070841438923801</v>
      </c>
      <c r="H109" s="61">
        <v>0.99691447919456</v>
      </c>
      <c r="I109" s="61">
        <v>1</v>
      </c>
      <c r="J109" t="e">
        <v>#N/A</v>
      </c>
      <c r="K109" t="e">
        <v>#N/A</v>
      </c>
      <c r="L109" t="e">
        <v>#N/A</v>
      </c>
      <c r="N109" s="7">
        <f t="shared" si="4"/>
        <v>141.87000000000032</v>
      </c>
      <c r="O109" s="7">
        <f t="shared" si="5"/>
        <v>142.30909768170059</v>
      </c>
    </row>
    <row r="110" spans="1:17" x14ac:dyDescent="0.25">
      <c r="A110" s="14">
        <v>40878</v>
      </c>
      <c r="B110" s="20">
        <v>139.22999999999999</v>
      </c>
      <c r="C110" s="7">
        <v>140.91999999999999</v>
      </c>
      <c r="E110" s="22">
        <v>140.91686002636999</v>
      </c>
      <c r="F110" s="21">
        <v>140.93599045755099</v>
      </c>
      <c r="G110" s="20">
        <v>0.99986426156215802</v>
      </c>
      <c r="H110" s="61">
        <v>0.97748729125231004</v>
      </c>
      <c r="I110" s="61">
        <v>1.01078490139573</v>
      </c>
      <c r="J110" t="e">
        <v>#N/A</v>
      </c>
      <c r="K110" t="e">
        <v>#N/A</v>
      </c>
      <c r="L110" t="e">
        <v>#N/A</v>
      </c>
      <c r="N110" s="7">
        <f t="shared" si="4"/>
        <v>139.22999999999971</v>
      </c>
      <c r="O110" s="7">
        <f t="shared" si="5"/>
        <v>140.91686002637056</v>
      </c>
    </row>
    <row r="111" spans="1:17" x14ac:dyDescent="0.25">
      <c r="A111" s="14">
        <v>40909</v>
      </c>
      <c r="B111" s="20">
        <v>133.34</v>
      </c>
      <c r="C111" s="7">
        <v>139.04</v>
      </c>
      <c r="E111" s="22">
        <v>139.040585400792</v>
      </c>
      <c r="F111" s="21">
        <v>140.64385098638499</v>
      </c>
      <c r="G111" s="20">
        <v>0.98860052839602697</v>
      </c>
      <c r="H111" s="61">
        <v>0.95448562118194302</v>
      </c>
      <c r="I111" s="61">
        <v>1.0047302379680101</v>
      </c>
      <c r="J111" t="e">
        <v>#N/A</v>
      </c>
      <c r="K111" t="e">
        <v>#N/A</v>
      </c>
      <c r="L111" t="e">
        <v>#N/A</v>
      </c>
      <c r="N111" s="7">
        <f t="shared" si="4"/>
        <v>133.34000000000071</v>
      </c>
      <c r="O111" s="7">
        <f t="shared" si="5"/>
        <v>139.04058540079228</v>
      </c>
    </row>
    <row r="112" spans="1:17" x14ac:dyDescent="0.25">
      <c r="A112" s="14">
        <v>40940</v>
      </c>
      <c r="B112" s="20">
        <v>135.35</v>
      </c>
      <c r="C112" s="7">
        <v>140.55000000000001</v>
      </c>
      <c r="E112" s="22">
        <v>140.546048729902</v>
      </c>
      <c r="F112" s="21">
        <v>140.56554778345199</v>
      </c>
      <c r="G112" s="20">
        <v>0.99986128141741004</v>
      </c>
      <c r="H112" s="61">
        <v>0.954155846361468</v>
      </c>
      <c r="I112" s="61">
        <v>1.0093000713216</v>
      </c>
      <c r="J112" t="e">
        <v>#N/A</v>
      </c>
      <c r="K112" t="e">
        <v>#N/A</v>
      </c>
      <c r="L112" t="e">
        <v>#N/A</v>
      </c>
      <c r="N112" s="7">
        <f t="shared" si="4"/>
        <v>135.35000000000028</v>
      </c>
      <c r="O112" s="7">
        <f t="shared" si="5"/>
        <v>140.54604872990248</v>
      </c>
    </row>
    <row r="113" spans="1:15" x14ac:dyDescent="0.25">
      <c r="A113" s="14">
        <v>40969</v>
      </c>
      <c r="B113" s="20">
        <v>146.35</v>
      </c>
      <c r="C113" s="7">
        <v>140.13999999999999</v>
      </c>
      <c r="E113" s="22">
        <v>140.143418086803</v>
      </c>
      <c r="F113" s="21">
        <v>140.81439976586901</v>
      </c>
      <c r="G113" s="20">
        <v>0.995234992442661</v>
      </c>
      <c r="H113" s="61">
        <v>1.03340370885294</v>
      </c>
      <c r="I113" s="61">
        <v>1.01053184769341</v>
      </c>
      <c r="J113" t="e">
        <v>#N/A</v>
      </c>
      <c r="K113" t="e">
        <v>#N/A</v>
      </c>
      <c r="L113" t="e">
        <v>#N/A</v>
      </c>
      <c r="N113" s="7">
        <f t="shared" si="4"/>
        <v>146.34999999999951</v>
      </c>
      <c r="O113" s="7">
        <f t="shared" si="5"/>
        <v>140.14341808680248</v>
      </c>
    </row>
    <row r="114" spans="1:15" x14ac:dyDescent="0.25">
      <c r="A114" s="14">
        <v>41000</v>
      </c>
      <c r="B114" s="20">
        <v>139.85</v>
      </c>
      <c r="C114" s="7">
        <v>140.76</v>
      </c>
      <c r="E114" s="22">
        <v>140.76171093423699</v>
      </c>
      <c r="F114" s="21">
        <v>141.374361632057</v>
      </c>
      <c r="G114" s="20">
        <v>0.99566646532831704</v>
      </c>
      <c r="H114" s="61">
        <v>1.00087216603278</v>
      </c>
      <c r="I114" s="61">
        <v>0.99265725700859198</v>
      </c>
      <c r="J114" t="e">
        <v>#N/A</v>
      </c>
      <c r="K114" t="e">
        <v>#N/A</v>
      </c>
      <c r="L114" t="e">
        <v>#N/A</v>
      </c>
      <c r="N114" s="7">
        <f t="shared" si="4"/>
        <v>139.84999999999971</v>
      </c>
      <c r="O114" s="7">
        <f t="shared" si="5"/>
        <v>140.76171093423744</v>
      </c>
    </row>
    <row r="115" spans="1:15" x14ac:dyDescent="0.25">
      <c r="A115" s="14">
        <v>41030</v>
      </c>
      <c r="B115" s="20">
        <v>144.56</v>
      </c>
      <c r="C115" s="7">
        <v>142.5</v>
      </c>
      <c r="E115" s="22">
        <v>142.49769372993401</v>
      </c>
      <c r="F115" s="21">
        <v>142.13847975901101</v>
      </c>
      <c r="G115" s="20">
        <v>1.00252721129093</v>
      </c>
      <c r="H115" s="61">
        <v>1.0059228780860201</v>
      </c>
      <c r="I115" s="61">
        <v>1.00849934028883</v>
      </c>
      <c r="J115" t="e">
        <v>#N/A</v>
      </c>
      <c r="K115" t="e">
        <v>#N/A</v>
      </c>
      <c r="L115" t="e">
        <v>#N/A</v>
      </c>
      <c r="N115" s="7">
        <f t="shared" si="4"/>
        <v>144.55999999999909</v>
      </c>
      <c r="O115" s="7">
        <f t="shared" si="5"/>
        <v>142.49769372993362</v>
      </c>
    </row>
    <row r="116" spans="1:15" x14ac:dyDescent="0.25">
      <c r="A116" s="14">
        <v>41061</v>
      </c>
      <c r="B116" s="20">
        <v>142.28</v>
      </c>
      <c r="C116" s="7">
        <v>143.55000000000001</v>
      </c>
      <c r="E116" s="22">
        <v>143.54640769199801</v>
      </c>
      <c r="F116" s="21">
        <v>142.94658004453299</v>
      </c>
      <c r="G116" s="20">
        <v>1.00419616647897</v>
      </c>
      <c r="H116" s="61">
        <v>0.99537783549718895</v>
      </c>
      <c r="I116" s="61">
        <v>0.99578037309735701</v>
      </c>
      <c r="J116" t="e">
        <v>#N/A</v>
      </c>
      <c r="K116" t="e">
        <v>#N/A</v>
      </c>
      <c r="L116" t="e">
        <v>#N/A</v>
      </c>
      <c r="N116" s="7">
        <f t="shared" si="4"/>
        <v>142.28000000000088</v>
      </c>
      <c r="O116" s="7">
        <f t="shared" si="5"/>
        <v>143.54640769199926</v>
      </c>
    </row>
    <row r="117" spans="1:15" x14ac:dyDescent="0.25">
      <c r="A117" s="14">
        <v>41091</v>
      </c>
      <c r="B117" s="20">
        <v>147.46</v>
      </c>
      <c r="C117" s="7">
        <v>143.82</v>
      </c>
      <c r="E117" s="22">
        <v>143.819825574584</v>
      </c>
      <c r="F117" s="21">
        <v>143.621526529612</v>
      </c>
      <c r="G117" s="20">
        <v>1.0013807055931201</v>
      </c>
      <c r="H117" s="61">
        <v>1.0296619220071599</v>
      </c>
      <c r="I117" s="61">
        <v>0.99577408480616303</v>
      </c>
      <c r="J117" t="e">
        <v>#N/A</v>
      </c>
      <c r="K117" t="e">
        <v>#N/A</v>
      </c>
      <c r="L117" t="e">
        <v>#N/A</v>
      </c>
      <c r="N117" s="7">
        <f t="shared" si="4"/>
        <v>147.46000000000004</v>
      </c>
      <c r="O117" s="7">
        <f t="shared" si="5"/>
        <v>143.81982557458389</v>
      </c>
    </row>
    <row r="118" spans="1:15" x14ac:dyDescent="0.25">
      <c r="A118" s="14">
        <v>41122</v>
      </c>
      <c r="B118" s="20">
        <v>149.91</v>
      </c>
      <c r="C118" s="7">
        <v>144.26</v>
      </c>
      <c r="E118" s="22">
        <v>144.25502696247699</v>
      </c>
      <c r="F118" s="21">
        <v>144.078879810069</v>
      </c>
      <c r="G118" s="20">
        <v>1.00122257441646</v>
      </c>
      <c r="H118" s="61">
        <v>1.03091473137473</v>
      </c>
      <c r="I118" s="61">
        <v>1.00803799606313</v>
      </c>
      <c r="J118" t="e">
        <v>#N/A</v>
      </c>
      <c r="K118" t="e">
        <v>#N/A</v>
      </c>
      <c r="L118" t="e">
        <v>#N/A</v>
      </c>
      <c r="N118" s="7">
        <f t="shared" si="4"/>
        <v>149.91000000000017</v>
      </c>
      <c r="O118" s="7">
        <f t="shared" si="5"/>
        <v>144.25502696247702</v>
      </c>
    </row>
    <row r="119" spans="1:15" x14ac:dyDescent="0.25">
      <c r="A119" s="14">
        <v>41153</v>
      </c>
      <c r="B119" s="20">
        <v>141.6</v>
      </c>
      <c r="C119" s="7">
        <v>143.66</v>
      </c>
      <c r="E119" s="22">
        <v>143.65616158928501</v>
      </c>
      <c r="F119" s="21">
        <v>144.319478682381</v>
      </c>
      <c r="G119" s="20">
        <v>0.99540382837332797</v>
      </c>
      <c r="H119" s="61">
        <v>1.0010393834039899</v>
      </c>
      <c r="I119" s="61">
        <v>0.98466348090649902</v>
      </c>
      <c r="J119" t="e">
        <v>#N/A</v>
      </c>
      <c r="K119" t="e">
        <v>#N/A</v>
      </c>
      <c r="L119" t="e">
        <v>#N/A</v>
      </c>
      <c r="N119" s="7">
        <f t="shared" si="4"/>
        <v>141.60000000000025</v>
      </c>
      <c r="O119" s="7">
        <f t="shared" si="5"/>
        <v>143.65616158928495</v>
      </c>
    </row>
    <row r="120" spans="1:15" x14ac:dyDescent="0.25">
      <c r="A120" s="14">
        <v>41183</v>
      </c>
      <c r="B120" s="20">
        <v>147.71</v>
      </c>
      <c r="C120" s="7">
        <v>144.84</v>
      </c>
      <c r="E120" s="22">
        <v>144.83581961280001</v>
      </c>
      <c r="F120" s="21">
        <v>144.406950023511</v>
      </c>
      <c r="G120" s="20">
        <v>1.00296986806535</v>
      </c>
      <c r="H120" s="61">
        <v>1.0153158125225099</v>
      </c>
      <c r="I120" s="61">
        <v>1.0044602777954199</v>
      </c>
      <c r="J120" t="e">
        <v>#N/A</v>
      </c>
      <c r="K120" t="e">
        <v>#N/A</v>
      </c>
      <c r="L120" t="e">
        <v>#N/A</v>
      </c>
      <c r="N120" s="7">
        <f t="shared" si="4"/>
        <v>147.71000000000052</v>
      </c>
      <c r="O120" s="7">
        <f t="shared" si="5"/>
        <v>144.83581961280044</v>
      </c>
    </row>
    <row r="121" spans="1:15" x14ac:dyDescent="0.25">
      <c r="A121" s="14">
        <v>41214</v>
      </c>
      <c r="B121" s="20">
        <v>144.15</v>
      </c>
      <c r="C121" s="7">
        <v>144.63999999999999</v>
      </c>
      <c r="E121" s="22">
        <v>144.63544527076499</v>
      </c>
      <c r="F121" s="21">
        <v>144.45493511570899</v>
      </c>
      <c r="G121" s="20">
        <v>1.00124959493361</v>
      </c>
      <c r="H121" s="61">
        <v>0.996643663177748</v>
      </c>
      <c r="I121" s="61">
        <v>1</v>
      </c>
      <c r="J121" t="e">
        <v>#N/A</v>
      </c>
      <c r="K121" t="e">
        <v>#N/A</v>
      </c>
      <c r="L121" t="e">
        <v>#N/A</v>
      </c>
      <c r="N121" s="7">
        <f t="shared" si="4"/>
        <v>144.14999999999947</v>
      </c>
      <c r="O121" s="7">
        <f t="shared" si="5"/>
        <v>144.63544527076454</v>
      </c>
    </row>
    <row r="122" spans="1:15" x14ac:dyDescent="0.25">
      <c r="A122" s="14">
        <v>41244</v>
      </c>
      <c r="B122" s="20">
        <v>139.52000000000001</v>
      </c>
      <c r="C122" s="7">
        <v>144.15</v>
      </c>
      <c r="E122" s="22">
        <v>144.15025693547801</v>
      </c>
      <c r="F122" s="21">
        <v>144.56802417674299</v>
      </c>
      <c r="G122" s="20">
        <v>0.99711023759476403</v>
      </c>
      <c r="H122" s="61">
        <v>0.98220767284782096</v>
      </c>
      <c r="I122" s="61">
        <v>0.98541172242805897</v>
      </c>
      <c r="J122" t="e">
        <v>#N/A</v>
      </c>
      <c r="K122" t="e">
        <v>#N/A</v>
      </c>
      <c r="L122" t="e">
        <v>#N/A</v>
      </c>
      <c r="N122" s="7">
        <f t="shared" si="4"/>
        <v>139.51999999999995</v>
      </c>
      <c r="O122" s="7">
        <f t="shared" si="5"/>
        <v>144.15025693547778</v>
      </c>
    </row>
    <row r="123" spans="1:15" x14ac:dyDescent="0.25">
      <c r="A123" s="14">
        <v>41275</v>
      </c>
      <c r="B123" s="20">
        <v>139.32</v>
      </c>
      <c r="C123" s="7">
        <v>144.97999999999999</v>
      </c>
      <c r="E123" s="22">
        <v>144.983857517828</v>
      </c>
      <c r="F123" s="21">
        <v>144.775907598591</v>
      </c>
      <c r="G123" s="20">
        <v>1.00143635721362</v>
      </c>
      <c r="H123" s="61">
        <v>0.95587852895326597</v>
      </c>
      <c r="I123" s="61">
        <v>1.0052894123133</v>
      </c>
      <c r="J123" t="e">
        <v>#N/A</v>
      </c>
      <c r="K123" t="e">
        <v>#N/A</v>
      </c>
      <c r="L123" t="e">
        <v>#N/A</v>
      </c>
      <c r="N123" s="7">
        <f t="shared" si="4"/>
        <v>139.32000000000079</v>
      </c>
      <c r="O123" s="7">
        <f t="shared" si="5"/>
        <v>144.98385751782862</v>
      </c>
    </row>
    <row r="124" spans="1:15" x14ac:dyDescent="0.25">
      <c r="A124" s="14">
        <v>41306</v>
      </c>
      <c r="B124" s="20">
        <v>136.13999999999999</v>
      </c>
      <c r="C124" s="7">
        <v>143.82</v>
      </c>
      <c r="E124" s="22">
        <v>143.82463884662599</v>
      </c>
      <c r="F124" s="21">
        <v>145.08165387778101</v>
      </c>
      <c r="G124" s="20">
        <v>0.99133580988666203</v>
      </c>
      <c r="H124" s="61">
        <v>0.95524337098359702</v>
      </c>
      <c r="I124" s="61">
        <v>0.99091960662994505</v>
      </c>
      <c r="J124" t="e">
        <v>#N/A</v>
      </c>
      <c r="K124" t="e">
        <v>#N/A</v>
      </c>
      <c r="L124" t="e">
        <v>#N/A</v>
      </c>
      <c r="N124" s="7">
        <f t="shared" si="4"/>
        <v>136.13999999999996</v>
      </c>
      <c r="O124" s="7">
        <f t="shared" si="5"/>
        <v>143.82463884662641</v>
      </c>
    </row>
    <row r="125" spans="1:15" x14ac:dyDescent="0.25">
      <c r="A125" s="14">
        <v>41334</v>
      </c>
      <c r="B125" s="20">
        <v>148.01</v>
      </c>
      <c r="C125" s="7">
        <v>145.04</v>
      </c>
      <c r="E125" s="22">
        <v>145.04233166180899</v>
      </c>
      <c r="F125" s="21">
        <v>145.46052949222999</v>
      </c>
      <c r="G125" s="20">
        <v>0.99712500819375705</v>
      </c>
      <c r="H125" s="61">
        <v>1.0337877980896</v>
      </c>
      <c r="I125" s="61">
        <v>0.98710848273791796</v>
      </c>
      <c r="J125" t="e">
        <v>#N/A</v>
      </c>
      <c r="K125" t="e">
        <v>#N/A</v>
      </c>
      <c r="L125" t="e">
        <v>#N/A</v>
      </c>
      <c r="N125" s="7">
        <f t="shared" si="4"/>
        <v>148.00999999999965</v>
      </c>
      <c r="O125" s="7">
        <f t="shared" si="5"/>
        <v>145.04233166180808</v>
      </c>
    </row>
    <row r="126" spans="1:15" x14ac:dyDescent="0.25">
      <c r="A126" s="14">
        <v>41365</v>
      </c>
      <c r="B126" s="20">
        <v>149.79</v>
      </c>
      <c r="C126" s="7">
        <v>146.28</v>
      </c>
      <c r="E126" s="22">
        <v>146.27543966841799</v>
      </c>
      <c r="F126" s="21">
        <v>145.87733778233701</v>
      </c>
      <c r="G126" s="20">
        <v>1.0027290180375701</v>
      </c>
      <c r="H126" s="61">
        <v>1.0019484278239801</v>
      </c>
      <c r="I126" s="61">
        <v>1.0220356396652099</v>
      </c>
      <c r="J126" t="e">
        <v>#N/A</v>
      </c>
      <c r="K126" t="e">
        <v>#N/A</v>
      </c>
      <c r="L126" t="e">
        <v>#N/A</v>
      </c>
      <c r="N126" s="7">
        <f t="shared" si="4"/>
        <v>149.79000000000045</v>
      </c>
      <c r="O126" s="7">
        <f t="shared" si="5"/>
        <v>146.2754396684177</v>
      </c>
    </row>
    <row r="127" spans="1:15" x14ac:dyDescent="0.25">
      <c r="A127" s="14">
        <v>41395</v>
      </c>
      <c r="B127" s="20">
        <v>147.03</v>
      </c>
      <c r="C127" s="7">
        <v>146.79</v>
      </c>
      <c r="E127" s="22">
        <v>146.789485564524</v>
      </c>
      <c r="F127" s="21">
        <v>146.29771706620301</v>
      </c>
      <c r="G127" s="20">
        <v>1.00336142291338</v>
      </c>
      <c r="H127" s="61">
        <v>1.0046837050738</v>
      </c>
      <c r="I127" s="61">
        <v>0.99696899035074305</v>
      </c>
      <c r="J127" t="e">
        <v>#N/A</v>
      </c>
      <c r="K127" t="e">
        <v>#N/A</v>
      </c>
      <c r="L127" t="e">
        <v>#N/A</v>
      </c>
      <c r="N127" s="7">
        <f t="shared" si="4"/>
        <v>147.03000000000065</v>
      </c>
      <c r="O127" s="7">
        <f t="shared" si="5"/>
        <v>146.78948556452454</v>
      </c>
    </row>
    <row r="128" spans="1:15" x14ac:dyDescent="0.25">
      <c r="A128" s="14">
        <v>41426</v>
      </c>
      <c r="B128" s="20">
        <v>144.87</v>
      </c>
      <c r="C128" s="7">
        <v>146.35</v>
      </c>
      <c r="E128" s="22">
        <v>146.34731800040399</v>
      </c>
      <c r="F128" s="21">
        <v>146.66835945174199</v>
      </c>
      <c r="G128" s="20">
        <v>0.99781110627719605</v>
      </c>
      <c r="H128" s="61">
        <v>0.99401720882428302</v>
      </c>
      <c r="I128" s="61">
        <v>0.99586344051610598</v>
      </c>
      <c r="J128" t="e">
        <v>#N/A</v>
      </c>
      <c r="K128" t="e">
        <v>#N/A</v>
      </c>
      <c r="L128" t="e">
        <v>#N/A</v>
      </c>
      <c r="N128" s="7">
        <f t="shared" si="4"/>
        <v>144.87000000000032</v>
      </c>
      <c r="O128" s="7">
        <f t="shared" si="5"/>
        <v>146.34731800040413</v>
      </c>
    </row>
    <row r="129" spans="1:15" x14ac:dyDescent="0.25">
      <c r="A129" s="14">
        <v>41456</v>
      </c>
      <c r="B129" s="20">
        <v>152.13</v>
      </c>
      <c r="C129" s="7">
        <v>146.93</v>
      </c>
      <c r="E129" s="22">
        <v>146.931717937092</v>
      </c>
      <c r="F129" s="21">
        <v>147.015014731257</v>
      </c>
      <c r="G129" s="20">
        <v>0.99943341301351296</v>
      </c>
      <c r="H129" s="61">
        <v>1.0279707283558399</v>
      </c>
      <c r="I129" s="61">
        <v>1.00720659459045</v>
      </c>
      <c r="J129" t="e">
        <v>#N/A</v>
      </c>
      <c r="K129" t="e">
        <v>#N/A</v>
      </c>
      <c r="L129" t="e">
        <v>#N/A</v>
      </c>
      <c r="N129" s="7">
        <f t="shared" si="4"/>
        <v>152.13000000000031</v>
      </c>
      <c r="O129" s="7">
        <f t="shared" si="5"/>
        <v>146.93171793709206</v>
      </c>
    </row>
    <row r="130" spans="1:15" x14ac:dyDescent="0.25">
      <c r="A130" s="14">
        <v>41487</v>
      </c>
      <c r="B130" s="20">
        <v>151.81</v>
      </c>
      <c r="C130" s="7">
        <v>147.18</v>
      </c>
      <c r="E130" s="22">
        <v>147.17782843728699</v>
      </c>
      <c r="F130" s="21">
        <v>147.37168122007</v>
      </c>
      <c r="G130" s="20">
        <v>0.99868459950258204</v>
      </c>
      <c r="H130" s="61">
        <v>1.0296459054740399</v>
      </c>
      <c r="I130" s="61">
        <v>1.0017747770374901</v>
      </c>
      <c r="J130" t="e">
        <v>#N/A</v>
      </c>
      <c r="K130" t="e">
        <v>#N/A</v>
      </c>
      <c r="L130" t="e">
        <v>#N/A</v>
      </c>
      <c r="N130" s="7">
        <f t="shared" si="4"/>
        <v>151.80999999999952</v>
      </c>
      <c r="O130" s="7">
        <f t="shared" si="5"/>
        <v>147.17782843728779</v>
      </c>
    </row>
    <row r="131" spans="1:15" x14ac:dyDescent="0.25">
      <c r="A131" s="14">
        <v>41518</v>
      </c>
      <c r="B131" s="20">
        <v>147.27000000000001</v>
      </c>
      <c r="C131" s="7">
        <v>147.83000000000001</v>
      </c>
      <c r="E131" s="22">
        <v>147.82922763796901</v>
      </c>
      <c r="F131" s="21">
        <v>147.728702897853</v>
      </c>
      <c r="G131" s="20">
        <v>1.0006804685761399</v>
      </c>
      <c r="H131" s="61">
        <v>1.00001870714334</v>
      </c>
      <c r="I131" s="61">
        <v>0.99619843385228402</v>
      </c>
      <c r="J131" t="e">
        <v>#N/A</v>
      </c>
      <c r="K131" t="e">
        <v>#N/A</v>
      </c>
      <c r="L131" t="e">
        <v>#N/A</v>
      </c>
      <c r="N131" s="7">
        <f t="shared" ref="N131:N194" si="8">F131*G131*H131*I131</f>
        <v>147.26999999999984</v>
      </c>
      <c r="O131" s="7">
        <f t="shared" ref="O131:O194" si="9">G131*F131</f>
        <v>147.8292276379689</v>
      </c>
    </row>
    <row r="132" spans="1:15" x14ac:dyDescent="0.25">
      <c r="A132" s="14">
        <v>41548</v>
      </c>
      <c r="B132" s="20">
        <v>151.9</v>
      </c>
      <c r="C132" s="7">
        <v>147.99</v>
      </c>
      <c r="E132" s="22">
        <v>147.99328165150399</v>
      </c>
      <c r="F132" s="21">
        <v>148.07249312650401</v>
      </c>
      <c r="G132" s="20">
        <v>0.999465049359754</v>
      </c>
      <c r="H132" s="61">
        <v>1.0137579109625301</v>
      </c>
      <c r="I132" s="61">
        <v>1.0124684925399901</v>
      </c>
      <c r="J132" t="e">
        <v>#N/A</v>
      </c>
      <c r="K132" t="e">
        <v>#N/A</v>
      </c>
      <c r="L132" t="e">
        <v>#N/A</v>
      </c>
      <c r="N132" s="7">
        <f t="shared" si="8"/>
        <v>151.89999999999927</v>
      </c>
      <c r="O132" s="7">
        <f t="shared" si="9"/>
        <v>147.99328165150317</v>
      </c>
    </row>
    <row r="133" spans="1:15" x14ac:dyDescent="0.25">
      <c r="A133" s="14">
        <v>41579</v>
      </c>
      <c r="B133" s="20">
        <v>147.79</v>
      </c>
      <c r="C133" s="7">
        <v>148.36000000000001</v>
      </c>
      <c r="E133" s="22">
        <v>148.36260311084499</v>
      </c>
      <c r="F133" s="21">
        <v>148.342778968658</v>
      </c>
      <c r="G133" s="20">
        <v>1.00013363739256</v>
      </c>
      <c r="H133" s="61">
        <v>0.99614051587907904</v>
      </c>
      <c r="I133" s="61">
        <v>1</v>
      </c>
      <c r="J133" t="e">
        <v>#N/A</v>
      </c>
      <c r="K133" t="e">
        <v>#N/A</v>
      </c>
      <c r="L133" t="e">
        <v>#N/A</v>
      </c>
      <c r="N133" s="7">
        <f t="shared" si="8"/>
        <v>147.78999999999968</v>
      </c>
      <c r="O133" s="7">
        <f t="shared" si="9"/>
        <v>148.36260311084447</v>
      </c>
    </row>
    <row r="134" spans="1:15" x14ac:dyDescent="0.25">
      <c r="A134" s="14">
        <v>41609</v>
      </c>
      <c r="B134" s="20">
        <v>145.77000000000001</v>
      </c>
      <c r="C134" s="7">
        <v>148.76</v>
      </c>
      <c r="E134" s="22">
        <v>148.76163121575399</v>
      </c>
      <c r="F134" s="21">
        <v>148.45013618709999</v>
      </c>
      <c r="G134" s="20">
        <v>1.00209831419933</v>
      </c>
      <c r="H134" s="61">
        <v>0.986473652344251</v>
      </c>
      <c r="I134" s="61">
        <v>0.99332583658915397</v>
      </c>
      <c r="J134" t="e">
        <v>#N/A</v>
      </c>
      <c r="K134" t="e">
        <v>#N/A</v>
      </c>
      <c r="L134" t="e">
        <v>#N/A</v>
      </c>
      <c r="N134" s="7">
        <f t="shared" si="8"/>
        <v>145.7699999999999</v>
      </c>
      <c r="O134" s="7">
        <f t="shared" si="9"/>
        <v>148.76163121575385</v>
      </c>
    </row>
    <row r="135" spans="1:15" x14ac:dyDescent="0.25">
      <c r="A135" s="14">
        <v>41640</v>
      </c>
      <c r="B135" s="20">
        <v>142.72</v>
      </c>
      <c r="C135" s="7">
        <v>148.31</v>
      </c>
      <c r="E135" s="22">
        <v>148.31302677233401</v>
      </c>
      <c r="F135" s="21">
        <v>148.36553992087499</v>
      </c>
      <c r="G135" s="20">
        <v>0.99964605562337305</v>
      </c>
      <c r="H135" s="61">
        <v>0.95696868037168403</v>
      </c>
      <c r="I135" s="61">
        <v>1.0055595953252601</v>
      </c>
      <c r="J135" t="e">
        <v>#N/A</v>
      </c>
      <c r="K135" t="e">
        <v>#N/A</v>
      </c>
      <c r="L135" t="e">
        <v>#N/A</v>
      </c>
      <c r="N135" s="7">
        <f t="shared" si="8"/>
        <v>142.72000000000085</v>
      </c>
      <c r="O135" s="7">
        <f t="shared" si="9"/>
        <v>148.31302677233478</v>
      </c>
    </row>
    <row r="136" spans="1:15" x14ac:dyDescent="0.25">
      <c r="A136" s="14">
        <v>41671</v>
      </c>
      <c r="B136" s="20">
        <v>143.53</v>
      </c>
      <c r="C136" s="7">
        <v>148</v>
      </c>
      <c r="E136" s="22">
        <v>147.99763882641599</v>
      </c>
      <c r="F136" s="21">
        <v>148.06831063485001</v>
      </c>
      <c r="G136" s="20">
        <v>0.99952270807892196</v>
      </c>
      <c r="H136" s="61">
        <v>0.95628324445549795</v>
      </c>
      <c r="I136" s="61">
        <v>1.01414803113251</v>
      </c>
      <c r="J136" t="e">
        <v>#N/A</v>
      </c>
      <c r="K136" t="e">
        <v>#N/A</v>
      </c>
      <c r="L136" t="e">
        <v>#N/A</v>
      </c>
      <c r="N136" s="7">
        <f t="shared" si="8"/>
        <v>143.53000000000105</v>
      </c>
      <c r="O136" s="7">
        <f t="shared" si="9"/>
        <v>147.99763882641631</v>
      </c>
    </row>
    <row r="137" spans="1:15" x14ac:dyDescent="0.25">
      <c r="A137" s="14">
        <v>41699</v>
      </c>
      <c r="B137" s="20">
        <v>149.03</v>
      </c>
      <c r="C137" s="7">
        <v>147.78</v>
      </c>
      <c r="E137" s="22">
        <v>147.77501073643899</v>
      </c>
      <c r="F137" s="21">
        <v>147.56065810641201</v>
      </c>
      <c r="G137" s="20">
        <v>1.0014526407836499</v>
      </c>
      <c r="H137" s="61">
        <v>1.03486883563635</v>
      </c>
      <c r="I137" s="61">
        <v>0.97451245301826706</v>
      </c>
      <c r="J137" t="e">
        <v>#N/A</v>
      </c>
      <c r="K137" t="e">
        <v>#N/A</v>
      </c>
      <c r="L137" t="e">
        <v>#N/A</v>
      </c>
      <c r="N137" s="7">
        <f t="shared" si="8"/>
        <v>149.03000000000102</v>
      </c>
      <c r="O137" s="7">
        <f t="shared" si="9"/>
        <v>147.77501073643961</v>
      </c>
    </row>
    <row r="138" spans="1:15" x14ac:dyDescent="0.25">
      <c r="A138" s="14">
        <v>41730</v>
      </c>
      <c r="B138" s="20">
        <v>147.69</v>
      </c>
      <c r="C138" s="7">
        <v>147.07</v>
      </c>
      <c r="E138" s="22">
        <v>147.06949976117301</v>
      </c>
      <c r="F138" s="21">
        <v>146.948154916406</v>
      </c>
      <c r="G138" s="20">
        <v>1.0008257663720601</v>
      </c>
      <c r="H138" s="61">
        <v>1.0033443735682299</v>
      </c>
      <c r="I138" s="61">
        <v>1.00087180611101</v>
      </c>
      <c r="J138" t="e">
        <v>#N/A</v>
      </c>
      <c r="K138" t="e">
        <v>#N/A</v>
      </c>
      <c r="L138" t="e">
        <v>#N/A</v>
      </c>
      <c r="N138" s="7">
        <f t="shared" si="8"/>
        <v>147.68999999999915</v>
      </c>
      <c r="O138" s="7">
        <f t="shared" si="9"/>
        <v>147.06949976117224</v>
      </c>
    </row>
    <row r="139" spans="1:15" x14ac:dyDescent="0.25">
      <c r="A139" s="14">
        <v>41760</v>
      </c>
      <c r="B139" s="20">
        <v>147.13999999999999</v>
      </c>
      <c r="C139" s="7">
        <v>146.37</v>
      </c>
      <c r="E139" s="22">
        <v>146.368697360482</v>
      </c>
      <c r="F139" s="21">
        <v>146.35445544374301</v>
      </c>
      <c r="G139" s="20">
        <v>1.0000973111252101</v>
      </c>
      <c r="H139" s="61">
        <v>1.0031132389175801</v>
      </c>
      <c r="I139" s="61">
        <v>1.0021496560632199</v>
      </c>
      <c r="J139" t="e">
        <v>#N/A</v>
      </c>
      <c r="K139" t="e">
        <v>#N/A</v>
      </c>
      <c r="L139" t="e">
        <v>#N/A</v>
      </c>
      <c r="N139" s="7">
        <f t="shared" si="8"/>
        <v>147.13999999999973</v>
      </c>
      <c r="O139" s="7">
        <f t="shared" si="9"/>
        <v>146.36869736048175</v>
      </c>
    </row>
    <row r="140" spans="1:15" x14ac:dyDescent="0.25">
      <c r="A140" s="14">
        <v>41791</v>
      </c>
      <c r="B140" s="20">
        <v>140.88</v>
      </c>
      <c r="C140" s="7">
        <v>143.43</v>
      </c>
      <c r="E140" s="22">
        <v>143.42722166786999</v>
      </c>
      <c r="F140" s="21">
        <v>145.877946737842</v>
      </c>
      <c r="G140" s="20">
        <v>0.98320016750457295</v>
      </c>
      <c r="H140" s="61">
        <v>0.99287399104523399</v>
      </c>
      <c r="I140" s="61">
        <v>0.98929000870960904</v>
      </c>
      <c r="J140" t="e">
        <v>#N/A</v>
      </c>
      <c r="K140" t="e">
        <v>#N/A</v>
      </c>
      <c r="L140" t="e">
        <v>#N/A</v>
      </c>
      <c r="N140" s="7">
        <f t="shared" si="8"/>
        <v>140.8799999999998</v>
      </c>
      <c r="O140" s="7">
        <f t="shared" si="9"/>
        <v>143.42722166786942</v>
      </c>
    </row>
    <row r="141" spans="1:15" x14ac:dyDescent="0.25">
      <c r="A141" s="14">
        <v>41821</v>
      </c>
      <c r="B141" s="20">
        <v>149.85</v>
      </c>
      <c r="C141" s="7">
        <v>144.66999999999999</v>
      </c>
      <c r="E141" s="22">
        <v>144.67450265190601</v>
      </c>
      <c r="F141" s="21">
        <v>145.599837775276</v>
      </c>
      <c r="G141" s="20">
        <v>0.99364466926949702</v>
      </c>
      <c r="H141" s="61">
        <v>1.0268829757612701</v>
      </c>
      <c r="I141" s="61">
        <v>1.00865766990534</v>
      </c>
      <c r="J141" t="e">
        <v>#N/A</v>
      </c>
      <c r="K141" t="e">
        <v>#N/A</v>
      </c>
      <c r="L141" t="e">
        <v>#N/A</v>
      </c>
      <c r="N141" s="7">
        <f t="shared" si="8"/>
        <v>149.85000000000002</v>
      </c>
      <c r="O141" s="7">
        <f t="shared" si="9"/>
        <v>144.67450265190655</v>
      </c>
    </row>
    <row r="142" spans="1:15" x14ac:dyDescent="0.25">
      <c r="A142" s="14">
        <v>41852</v>
      </c>
      <c r="B142" s="20">
        <v>148.27000000000001</v>
      </c>
      <c r="C142" s="7">
        <v>145.66</v>
      </c>
      <c r="E142" s="22">
        <v>145.65986981523301</v>
      </c>
      <c r="F142" s="21">
        <v>145.54493631129199</v>
      </c>
      <c r="G142" s="20">
        <v>1.0007896771049101</v>
      </c>
      <c r="H142" s="61">
        <v>1.02814401440225</v>
      </c>
      <c r="I142" s="61">
        <v>0.99005522156195502</v>
      </c>
      <c r="J142" t="e">
        <v>#N/A</v>
      </c>
      <c r="K142" t="e">
        <v>#N/A</v>
      </c>
      <c r="L142" t="e">
        <v>#N/A</v>
      </c>
      <c r="N142" s="7">
        <f t="shared" si="8"/>
        <v>148.27000000000029</v>
      </c>
      <c r="O142" s="7">
        <f t="shared" si="9"/>
        <v>145.65986981523261</v>
      </c>
    </row>
    <row r="143" spans="1:15" x14ac:dyDescent="0.25">
      <c r="A143" s="14">
        <v>41883</v>
      </c>
      <c r="B143" s="20">
        <v>148.12</v>
      </c>
      <c r="C143" s="7">
        <v>146.22999999999999</v>
      </c>
      <c r="E143" s="22">
        <v>146.22754777373299</v>
      </c>
      <c r="F143" s="21">
        <v>145.64613359090001</v>
      </c>
      <c r="G143" s="20">
        <v>1.00399196441744</v>
      </c>
      <c r="H143" s="61">
        <v>0.99918609191295604</v>
      </c>
      <c r="I143" s="61">
        <v>1.01376694421983</v>
      </c>
      <c r="J143" t="e">
        <v>#N/A</v>
      </c>
      <c r="K143" t="e">
        <v>#N/A</v>
      </c>
      <c r="L143" t="e">
        <v>#N/A</v>
      </c>
      <c r="N143" s="7">
        <f t="shared" si="8"/>
        <v>148.11999999999924</v>
      </c>
      <c r="O143" s="7">
        <f t="shared" si="9"/>
        <v>146.2275477737326</v>
      </c>
    </row>
    <row r="144" spans="1:15" x14ac:dyDescent="0.25">
      <c r="A144" s="14">
        <v>41913</v>
      </c>
      <c r="B144" s="20">
        <v>149.69999999999999</v>
      </c>
      <c r="C144" s="7">
        <v>145.41</v>
      </c>
      <c r="E144" s="22">
        <v>145.40800368684299</v>
      </c>
      <c r="F144" s="21">
        <v>145.78179399244999</v>
      </c>
      <c r="G144" s="20">
        <v>0.997435960311847</v>
      </c>
      <c r="H144" s="61">
        <v>1.0122037283961001</v>
      </c>
      <c r="I144" s="61">
        <v>1.0171044528262201</v>
      </c>
      <c r="J144" t="e">
        <v>#N/A</v>
      </c>
      <c r="K144" t="e">
        <v>#N/A</v>
      </c>
      <c r="L144" t="e">
        <v>#N/A</v>
      </c>
      <c r="N144" s="7">
        <f t="shared" si="8"/>
        <v>149.70000000000104</v>
      </c>
      <c r="O144" s="7">
        <f t="shared" si="9"/>
        <v>145.40800368684322</v>
      </c>
    </row>
    <row r="145" spans="1:15" x14ac:dyDescent="0.25">
      <c r="A145" s="14">
        <v>41944</v>
      </c>
      <c r="B145" s="20">
        <v>144.91999999999999</v>
      </c>
      <c r="C145" s="7">
        <v>145.62</v>
      </c>
      <c r="E145" s="22">
        <v>145.61876363385301</v>
      </c>
      <c r="F145" s="21">
        <v>145.79876340370501</v>
      </c>
      <c r="G145" s="20">
        <v>0.99876542320627804</v>
      </c>
      <c r="H145" s="61">
        <v>0.99520141761668601</v>
      </c>
      <c r="I145" s="61">
        <v>1</v>
      </c>
      <c r="J145" t="e">
        <v>#N/A</v>
      </c>
      <c r="K145" t="e">
        <v>#N/A</v>
      </c>
      <c r="L145" t="e">
        <v>#N/A</v>
      </c>
      <c r="N145" s="7">
        <f t="shared" si="8"/>
        <v>144.92000000000007</v>
      </c>
      <c r="O145" s="7">
        <f t="shared" si="9"/>
        <v>145.61876363385343</v>
      </c>
    </row>
    <row r="146" spans="1:15" x14ac:dyDescent="0.25">
      <c r="A146" s="14">
        <v>41974</v>
      </c>
      <c r="B146" s="20">
        <v>145.47999999999999</v>
      </c>
      <c r="C146" s="7">
        <v>146.28</v>
      </c>
      <c r="E146" s="22">
        <v>146.281804002695</v>
      </c>
      <c r="F146" s="21">
        <v>145.589027566228</v>
      </c>
      <c r="G146" s="20">
        <v>1.0047584385173001</v>
      </c>
      <c r="H146" s="61">
        <v>0.990185232405843</v>
      </c>
      <c r="I146" s="61">
        <v>1.0043764932933299</v>
      </c>
      <c r="J146" t="e">
        <v>#N/A</v>
      </c>
      <c r="K146" t="e">
        <v>#N/A</v>
      </c>
      <c r="L146" t="e">
        <v>#N/A</v>
      </c>
      <c r="N146" s="7">
        <f t="shared" si="8"/>
        <v>145.4800000000007</v>
      </c>
      <c r="O146" s="7">
        <f t="shared" si="9"/>
        <v>146.2818040026954</v>
      </c>
    </row>
    <row r="147" spans="1:15" x14ac:dyDescent="0.25">
      <c r="A147" s="14">
        <v>42005</v>
      </c>
      <c r="B147" s="20">
        <v>138.82</v>
      </c>
      <c r="C147" s="7">
        <v>145.11000000000001</v>
      </c>
      <c r="E147" s="22">
        <v>145.10762064564599</v>
      </c>
      <c r="F147" s="21">
        <v>145.10005425826799</v>
      </c>
      <c r="G147" s="20">
        <v>1.0000521459996501</v>
      </c>
      <c r="H147" s="61">
        <v>0.95766529051187899</v>
      </c>
      <c r="I147" s="61">
        <v>0.99895993834288599</v>
      </c>
      <c r="J147" t="e">
        <v>#N/A</v>
      </c>
      <c r="K147" t="e">
        <v>#N/A</v>
      </c>
      <c r="L147" t="e">
        <v>#N/A</v>
      </c>
      <c r="N147" s="7">
        <f t="shared" si="8"/>
        <v>138.82000000000033</v>
      </c>
      <c r="O147" s="7">
        <f t="shared" si="9"/>
        <v>145.10762064564656</v>
      </c>
    </row>
    <row r="148" spans="1:15" x14ac:dyDescent="0.25">
      <c r="A148" s="14">
        <v>42036</v>
      </c>
      <c r="B148" s="20">
        <v>136.63</v>
      </c>
      <c r="C148" s="7">
        <v>144.05000000000001</v>
      </c>
      <c r="E148" s="22">
        <v>144.05264647417499</v>
      </c>
      <c r="F148" s="21">
        <v>144.312801406175</v>
      </c>
      <c r="G148" s="20">
        <v>0.998197284444171</v>
      </c>
      <c r="H148" s="61">
        <v>0.95716410897238802</v>
      </c>
      <c r="I148" s="61">
        <v>0.99091960662994505</v>
      </c>
      <c r="J148" t="e">
        <v>#N/A</v>
      </c>
      <c r="K148" t="e">
        <v>#N/A</v>
      </c>
      <c r="L148" t="e">
        <v>#N/A</v>
      </c>
      <c r="N148" s="7">
        <f t="shared" si="8"/>
        <v>136.63000000000028</v>
      </c>
      <c r="O148" s="7">
        <f t="shared" si="9"/>
        <v>144.05264647417482</v>
      </c>
    </row>
    <row r="149" spans="1:15" x14ac:dyDescent="0.25">
      <c r="A149" s="14">
        <v>42064</v>
      </c>
      <c r="B149" s="20">
        <v>149.58000000000001</v>
      </c>
      <c r="C149" s="7">
        <v>143.72999999999999</v>
      </c>
      <c r="E149" s="22">
        <v>143.73006148406299</v>
      </c>
      <c r="F149" s="21">
        <v>143.29605807530899</v>
      </c>
      <c r="G149" s="20">
        <v>1.0030287184070801</v>
      </c>
      <c r="H149" s="61">
        <v>1.0360606648050801</v>
      </c>
      <c r="I149" s="61">
        <v>1.0044787000728499</v>
      </c>
      <c r="J149" t="e">
        <v>#N/A</v>
      </c>
      <c r="K149" t="e">
        <v>#N/A</v>
      </c>
      <c r="L149" t="e">
        <v>#N/A</v>
      </c>
      <c r="N149" s="7">
        <f t="shared" si="8"/>
        <v>149.58000000000078</v>
      </c>
      <c r="O149" s="7">
        <f t="shared" si="9"/>
        <v>143.7300614840637</v>
      </c>
    </row>
    <row r="150" spans="1:15" x14ac:dyDescent="0.25">
      <c r="A150" s="14">
        <v>42095</v>
      </c>
      <c r="B150" s="20">
        <v>142.52000000000001</v>
      </c>
      <c r="C150" s="7">
        <v>142.02000000000001</v>
      </c>
      <c r="E150" s="22">
        <v>142.02385214703699</v>
      </c>
      <c r="F150" s="21">
        <v>142.11906005410199</v>
      </c>
      <c r="G150" s="20">
        <v>0.99933008347347096</v>
      </c>
      <c r="H150" s="61">
        <v>1.0051309280777201</v>
      </c>
      <c r="I150" s="61">
        <v>0.99837084317484803</v>
      </c>
      <c r="J150" t="e">
        <v>#N/A</v>
      </c>
      <c r="K150" t="e">
        <v>#N/A</v>
      </c>
      <c r="L150" t="e">
        <v>#N/A</v>
      </c>
      <c r="N150" s="7">
        <f t="shared" si="8"/>
        <v>142.5199999999997</v>
      </c>
      <c r="O150" s="7">
        <f t="shared" si="9"/>
        <v>142.02385214703699</v>
      </c>
    </row>
    <row r="151" spans="1:15" x14ac:dyDescent="0.25">
      <c r="A151" s="14">
        <v>42125</v>
      </c>
      <c r="B151" s="20">
        <v>139.91</v>
      </c>
      <c r="C151" s="7">
        <v>141.07</v>
      </c>
      <c r="E151" s="22">
        <v>141.07225888687799</v>
      </c>
      <c r="F151" s="21">
        <v>140.935026457334</v>
      </c>
      <c r="G151" s="20">
        <v>1.00097372834131</v>
      </c>
      <c r="H151" s="61">
        <v>1.0012649218401899</v>
      </c>
      <c r="I151" s="61">
        <v>0.99050833569195096</v>
      </c>
      <c r="J151" t="e">
        <v>#N/A</v>
      </c>
      <c r="K151" t="e">
        <v>#N/A</v>
      </c>
      <c r="L151" t="e">
        <v>#N/A</v>
      </c>
      <c r="N151" s="7">
        <f t="shared" si="8"/>
        <v>139.91000000000054</v>
      </c>
      <c r="O151" s="7">
        <f t="shared" si="9"/>
        <v>141.07225888687879</v>
      </c>
    </row>
    <row r="152" spans="1:15" x14ac:dyDescent="0.25">
      <c r="A152" s="14">
        <v>42156</v>
      </c>
      <c r="B152" s="20">
        <v>138.63</v>
      </c>
      <c r="C152" s="7">
        <v>139.55000000000001</v>
      </c>
      <c r="E152" s="22">
        <v>139.547565572699</v>
      </c>
      <c r="F152" s="21">
        <v>139.89602571407801</v>
      </c>
      <c r="G152" s="20">
        <v>0.99750914910126498</v>
      </c>
      <c r="H152" s="61">
        <v>0.99190480873974796</v>
      </c>
      <c r="I152" s="61">
        <v>1.0015323065764099</v>
      </c>
      <c r="J152" t="e">
        <v>#N/A</v>
      </c>
      <c r="K152" t="e">
        <v>#N/A</v>
      </c>
      <c r="L152" t="e">
        <v>#N/A</v>
      </c>
      <c r="N152" s="7">
        <f t="shared" si="8"/>
        <v>138.63000000000042</v>
      </c>
      <c r="O152" s="7">
        <f t="shared" si="9"/>
        <v>139.54756557269863</v>
      </c>
    </row>
    <row r="153" spans="1:15" x14ac:dyDescent="0.25">
      <c r="A153" s="14">
        <v>42186</v>
      </c>
      <c r="B153" s="20">
        <v>143.26</v>
      </c>
      <c r="C153" s="7">
        <v>138.41999999999999</v>
      </c>
      <c r="E153" s="22">
        <v>138.42215379248199</v>
      </c>
      <c r="F153" s="21">
        <v>139.064051935647</v>
      </c>
      <c r="G153" s="20">
        <v>0.99538415475293496</v>
      </c>
      <c r="H153" s="61">
        <v>1.0266973524409899</v>
      </c>
      <c r="I153" s="61">
        <v>1.00803799606313</v>
      </c>
      <c r="J153" t="e">
        <v>#N/A</v>
      </c>
      <c r="K153" t="e">
        <v>#N/A</v>
      </c>
      <c r="L153" t="e">
        <v>#N/A</v>
      </c>
      <c r="N153" s="7">
        <f t="shared" si="8"/>
        <v>143.26000000000079</v>
      </c>
      <c r="O153" s="7">
        <f t="shared" si="9"/>
        <v>138.42215379248225</v>
      </c>
    </row>
    <row r="154" spans="1:15" x14ac:dyDescent="0.25">
      <c r="A154" s="14">
        <v>42217</v>
      </c>
      <c r="B154" s="20">
        <v>140.93</v>
      </c>
      <c r="C154" s="7">
        <v>138.83000000000001</v>
      </c>
      <c r="E154" s="22">
        <v>138.82836785589799</v>
      </c>
      <c r="F154" s="21">
        <v>138.412064485184</v>
      </c>
      <c r="G154" s="20">
        <v>1.00300771014624</v>
      </c>
      <c r="H154" s="61">
        <v>1.0267266221259199</v>
      </c>
      <c r="I154" s="61">
        <v>0.98871337911985702</v>
      </c>
      <c r="J154" t="e">
        <v>#N/A</v>
      </c>
      <c r="K154" t="e">
        <v>#N/A</v>
      </c>
      <c r="L154" t="e">
        <v>#N/A</v>
      </c>
      <c r="N154" s="7">
        <f t="shared" si="8"/>
        <v>140.93000000000009</v>
      </c>
      <c r="O154" s="7">
        <f t="shared" si="9"/>
        <v>138.82836785589811</v>
      </c>
    </row>
    <row r="155" spans="1:15" x14ac:dyDescent="0.25">
      <c r="A155" s="14">
        <v>42248</v>
      </c>
      <c r="B155" s="20">
        <v>138.16</v>
      </c>
      <c r="C155" s="7">
        <v>137.71</v>
      </c>
      <c r="E155" s="22">
        <v>137.70875376825501</v>
      </c>
      <c r="F155" s="21">
        <v>137.90333299529499</v>
      </c>
      <c r="G155" s="20">
        <v>0.99858901722813098</v>
      </c>
      <c r="H155" s="61">
        <v>0.99883968304545401</v>
      </c>
      <c r="I155" s="61">
        <v>1.00444228730004</v>
      </c>
      <c r="J155" t="e">
        <v>#N/A</v>
      </c>
      <c r="K155" t="e">
        <v>#N/A</v>
      </c>
      <c r="L155" t="e">
        <v>#N/A</v>
      </c>
      <c r="N155" s="7">
        <f t="shared" si="8"/>
        <v>138.15999999999966</v>
      </c>
      <c r="O155" s="7">
        <f t="shared" si="9"/>
        <v>137.70875376825532</v>
      </c>
    </row>
    <row r="156" spans="1:15" x14ac:dyDescent="0.25">
      <c r="A156" s="14">
        <v>42278</v>
      </c>
      <c r="B156" s="20">
        <v>140.30000000000001</v>
      </c>
      <c r="C156" s="7">
        <v>138.78</v>
      </c>
      <c r="E156" s="22">
        <v>138.78342126485899</v>
      </c>
      <c r="F156" s="21">
        <v>137.44094031828999</v>
      </c>
      <c r="G156" s="20">
        <v>1.00976769326127</v>
      </c>
      <c r="H156" s="61">
        <v>1.0105243316352199</v>
      </c>
      <c r="I156" s="61">
        <v>1.00039913275929</v>
      </c>
      <c r="J156" t="e">
        <v>#N/A</v>
      </c>
      <c r="K156" t="e">
        <v>#N/A</v>
      </c>
      <c r="L156" t="e">
        <v>#N/A</v>
      </c>
      <c r="N156" s="7">
        <f t="shared" si="8"/>
        <v>140.30000000000072</v>
      </c>
      <c r="O156" s="7">
        <f t="shared" si="9"/>
        <v>138.78342126485956</v>
      </c>
    </row>
    <row r="157" spans="1:15" x14ac:dyDescent="0.25">
      <c r="A157" s="14">
        <v>42309</v>
      </c>
      <c r="B157" s="20">
        <v>136.04</v>
      </c>
      <c r="C157" s="7">
        <v>136.81</v>
      </c>
      <c r="E157" s="22">
        <v>136.80904596292299</v>
      </c>
      <c r="F157" s="21">
        <v>136.934897112269</v>
      </c>
      <c r="G157" s="20">
        <v>0.999080941732161</v>
      </c>
      <c r="H157" s="61">
        <v>0.99437869069614704</v>
      </c>
      <c r="I157" s="61">
        <v>1</v>
      </c>
      <c r="J157" t="e">
        <v>#N/A</v>
      </c>
      <c r="K157" t="e">
        <v>#N/A</v>
      </c>
      <c r="L157" t="e">
        <v>#N/A</v>
      </c>
      <c r="N157" s="7">
        <f t="shared" si="8"/>
        <v>136.03999999999965</v>
      </c>
      <c r="O157" s="7">
        <f t="shared" si="9"/>
        <v>136.80904596292228</v>
      </c>
    </row>
    <row r="158" spans="1:15" x14ac:dyDescent="0.25">
      <c r="A158" s="14">
        <v>42339</v>
      </c>
      <c r="B158" s="20">
        <v>136.33000000000001</v>
      </c>
      <c r="C158" s="7">
        <v>136.47999999999999</v>
      </c>
      <c r="E158" s="22">
        <v>136.47808354551199</v>
      </c>
      <c r="F158" s="21">
        <v>136.35735351391699</v>
      </c>
      <c r="G158" s="20">
        <v>1.00088539435889</v>
      </c>
      <c r="H158" s="61">
        <v>0.99304863261933596</v>
      </c>
      <c r="I158" s="61">
        <v>1.00590739651141</v>
      </c>
      <c r="J158" t="e">
        <v>#N/A</v>
      </c>
      <c r="K158" t="e">
        <v>#N/A</v>
      </c>
      <c r="L158" t="e">
        <v>#N/A</v>
      </c>
      <c r="N158" s="7">
        <f t="shared" si="8"/>
        <v>136.33000000000013</v>
      </c>
      <c r="O158" s="7">
        <f t="shared" si="9"/>
        <v>136.4780835455114</v>
      </c>
    </row>
    <row r="159" spans="1:15" x14ac:dyDescent="0.25">
      <c r="A159" s="14">
        <v>42370</v>
      </c>
      <c r="B159" s="20">
        <v>128.22</v>
      </c>
      <c r="C159" s="7">
        <v>135.58000000000001</v>
      </c>
      <c r="E159" s="22">
        <v>135.57669810509501</v>
      </c>
      <c r="F159" s="21">
        <v>135.74456916292399</v>
      </c>
      <c r="G159" s="20">
        <v>0.99876333131509598</v>
      </c>
      <c r="H159" s="61">
        <v>0.95784909882330904</v>
      </c>
      <c r="I159" s="61">
        <v>0.98735567084655396</v>
      </c>
      <c r="J159" t="e">
        <v>#N/A</v>
      </c>
      <c r="K159" t="e">
        <v>#N/A</v>
      </c>
      <c r="L159" t="e">
        <v>#N/A</v>
      </c>
      <c r="N159" s="7">
        <f t="shared" si="8"/>
        <v>128.2199999999996</v>
      </c>
      <c r="O159" s="7">
        <f t="shared" si="9"/>
        <v>135.57669810509441</v>
      </c>
    </row>
    <row r="160" spans="1:15" x14ac:dyDescent="0.25">
      <c r="A160" s="14">
        <v>42401</v>
      </c>
      <c r="B160" s="20">
        <v>130.77000000000001</v>
      </c>
      <c r="C160" s="7">
        <v>135.41999999999999</v>
      </c>
      <c r="E160" s="22">
        <v>135.42280950422901</v>
      </c>
      <c r="F160" s="21">
        <v>135.20316893453401</v>
      </c>
      <c r="G160" s="20">
        <v>1.0016245223497799</v>
      </c>
      <c r="H160" s="61">
        <v>0.95778559709335298</v>
      </c>
      <c r="I160" s="61">
        <v>1.008203039211</v>
      </c>
      <c r="J160" t="e">
        <v>#N/A</v>
      </c>
      <c r="K160" t="e">
        <v>#N/A</v>
      </c>
      <c r="L160" t="e">
        <v>#N/A</v>
      </c>
      <c r="N160" s="7">
        <f t="shared" si="8"/>
        <v>130.77000000000035</v>
      </c>
      <c r="O160" s="7">
        <f t="shared" si="9"/>
        <v>135.42280950422924</v>
      </c>
    </row>
    <row r="161" spans="1:15" x14ac:dyDescent="0.25">
      <c r="A161" s="14">
        <v>42430</v>
      </c>
      <c r="B161" s="20">
        <v>140.25</v>
      </c>
      <c r="C161" s="7">
        <v>134.47</v>
      </c>
      <c r="E161" s="22">
        <v>134.47234986229401</v>
      </c>
      <c r="F161" s="21">
        <v>134.798667960161</v>
      </c>
      <c r="G161" s="20">
        <v>0.99757921867622901</v>
      </c>
      <c r="H161" s="61">
        <v>1.0370999542230901</v>
      </c>
      <c r="I161" s="61">
        <v>1.0056555639103</v>
      </c>
      <c r="J161" t="e">
        <v>#N/A</v>
      </c>
      <c r="K161" t="e">
        <v>#N/A</v>
      </c>
      <c r="L161" t="e">
        <v>#N/A</v>
      </c>
      <c r="N161" s="7">
        <f t="shared" si="8"/>
        <v>140.2499999999996</v>
      </c>
      <c r="O161" s="7">
        <f t="shared" si="9"/>
        <v>134.47234986229384</v>
      </c>
    </row>
    <row r="162" spans="1:15" x14ac:dyDescent="0.25">
      <c r="A162" s="14">
        <v>42461</v>
      </c>
      <c r="B162" s="20">
        <v>135.99</v>
      </c>
      <c r="C162" s="7">
        <v>134.49</v>
      </c>
      <c r="E162" s="22">
        <v>134.48579775720199</v>
      </c>
      <c r="F162" s="21">
        <v>134.52744264571399</v>
      </c>
      <c r="G162" s="20">
        <v>0.99969043573792504</v>
      </c>
      <c r="H162" s="61">
        <v>1.0068773811852301</v>
      </c>
      <c r="I162" s="61">
        <v>1.0042780379543801</v>
      </c>
      <c r="J162" t="e">
        <v>#N/A</v>
      </c>
      <c r="K162" t="e">
        <v>#N/A</v>
      </c>
      <c r="L162" t="e">
        <v>#N/A</v>
      </c>
      <c r="N162" s="7">
        <f t="shared" si="8"/>
        <v>135.99000000000052</v>
      </c>
      <c r="O162" s="7">
        <f t="shared" si="9"/>
        <v>134.48579775720253</v>
      </c>
    </row>
    <row r="163" spans="1:15" x14ac:dyDescent="0.25">
      <c r="A163" s="14">
        <v>42491</v>
      </c>
      <c r="B163" s="20">
        <v>133.52000000000001</v>
      </c>
      <c r="C163" s="7">
        <v>134.07</v>
      </c>
      <c r="E163" s="22">
        <v>134.074713614036</v>
      </c>
      <c r="F163" s="21">
        <v>134.36387899278199</v>
      </c>
      <c r="G163" s="20">
        <v>0.99784789348957903</v>
      </c>
      <c r="H163" s="61">
        <v>0.99971483589962595</v>
      </c>
      <c r="I163" s="61">
        <v>0.99614671828358403</v>
      </c>
      <c r="J163" t="e">
        <v>#N/A</v>
      </c>
      <c r="K163" t="e">
        <v>#N/A</v>
      </c>
      <c r="L163" t="e">
        <v>#N/A</v>
      </c>
      <c r="N163" s="7">
        <f t="shared" si="8"/>
        <v>133.51999999999978</v>
      </c>
      <c r="O163" s="7">
        <f t="shared" si="9"/>
        <v>134.0747136140362</v>
      </c>
    </row>
    <row r="164" spans="1:15" x14ac:dyDescent="0.25">
      <c r="A164" s="14">
        <v>42522</v>
      </c>
      <c r="B164" s="20">
        <v>135.25</v>
      </c>
      <c r="C164" s="7">
        <v>134.57</v>
      </c>
      <c r="E164" s="22">
        <v>134.57412883945301</v>
      </c>
      <c r="F164" s="21">
        <v>134.24272342973501</v>
      </c>
      <c r="G164" s="20">
        <v>1.00246870296767</v>
      </c>
      <c r="H164" s="61">
        <v>0.99119345076864995</v>
      </c>
      <c r="I164" s="61">
        <v>1.0139517120536401</v>
      </c>
      <c r="J164" t="e">
        <v>#N/A</v>
      </c>
      <c r="K164" t="e">
        <v>#N/A</v>
      </c>
      <c r="L164" t="e">
        <v>#N/A</v>
      </c>
      <c r="N164" s="7">
        <f t="shared" si="8"/>
        <v>135.25000000000054</v>
      </c>
      <c r="O164" s="7">
        <f t="shared" si="9"/>
        <v>134.57412883945409</v>
      </c>
    </row>
    <row r="165" spans="1:15" x14ac:dyDescent="0.25">
      <c r="A165" s="14">
        <v>42552</v>
      </c>
      <c r="B165" s="20">
        <v>136.66999999999999</v>
      </c>
      <c r="C165" s="7">
        <v>134.43</v>
      </c>
      <c r="E165" s="22">
        <v>134.427123937163</v>
      </c>
      <c r="F165" s="21">
        <v>134.08911114145201</v>
      </c>
      <c r="G165" s="20">
        <v>1.0025208071918299</v>
      </c>
      <c r="H165" s="61">
        <v>1.02689696148175</v>
      </c>
      <c r="I165" s="61">
        <v>0.99005522156195502</v>
      </c>
      <c r="J165" t="e">
        <v>#N/A</v>
      </c>
      <c r="K165" t="e">
        <v>#N/A</v>
      </c>
      <c r="L165" t="e">
        <v>#N/A</v>
      </c>
      <c r="N165" s="7">
        <f t="shared" si="8"/>
        <v>136.67000000000067</v>
      </c>
      <c r="O165" s="7">
        <f t="shared" si="9"/>
        <v>134.42712393716346</v>
      </c>
    </row>
    <row r="166" spans="1:15" x14ac:dyDescent="0.25">
      <c r="A166" s="14">
        <v>42583</v>
      </c>
      <c r="B166" s="20">
        <v>138.13999999999999</v>
      </c>
      <c r="C166" s="7">
        <v>133.72</v>
      </c>
      <c r="E166" s="22">
        <v>133.71645113472101</v>
      </c>
      <c r="F166" s="21">
        <v>133.841297783458</v>
      </c>
      <c r="G166" s="20">
        <v>0.99906720383913905</v>
      </c>
      <c r="H166" s="61">
        <v>1.02568982970101</v>
      </c>
      <c r="I166" s="61">
        <v>1.00720659459045</v>
      </c>
      <c r="J166" t="e">
        <v>#N/A</v>
      </c>
      <c r="K166" t="e">
        <v>#N/A</v>
      </c>
      <c r="L166" t="e">
        <v>#N/A</v>
      </c>
      <c r="N166" s="7">
        <f t="shared" si="8"/>
        <v>138.13999999999996</v>
      </c>
      <c r="O166" s="7">
        <f t="shared" si="9"/>
        <v>133.71645113472096</v>
      </c>
    </row>
    <row r="167" spans="1:15" x14ac:dyDescent="0.25">
      <c r="A167" s="14">
        <v>42614</v>
      </c>
      <c r="B167" s="20">
        <v>133.85</v>
      </c>
      <c r="C167" s="7">
        <v>133.63999999999999</v>
      </c>
      <c r="E167" s="22">
        <v>133.63825791925601</v>
      </c>
      <c r="F167" s="21">
        <v>133.525187868768</v>
      </c>
      <c r="G167" s="20">
        <v>1.00084680690057</v>
      </c>
      <c r="H167" s="61">
        <v>0.99850177945076501</v>
      </c>
      <c r="I167" s="61">
        <v>1.0030872880781501</v>
      </c>
      <c r="J167" t="e">
        <v>#N/A</v>
      </c>
      <c r="K167" t="e">
        <v>#N/A</v>
      </c>
      <c r="L167" t="e">
        <v>#N/A</v>
      </c>
      <c r="N167" s="7">
        <f t="shared" si="8"/>
        <v>133.85000000000019</v>
      </c>
      <c r="O167" s="7">
        <f t="shared" si="9"/>
        <v>133.63825791925518</v>
      </c>
    </row>
    <row r="168" spans="1:15" x14ac:dyDescent="0.25">
      <c r="A168" s="14">
        <v>42644</v>
      </c>
      <c r="B168" s="20">
        <v>132.71</v>
      </c>
      <c r="C168" s="7">
        <v>133.34</v>
      </c>
      <c r="E168" s="22">
        <v>133.339498294084</v>
      </c>
      <c r="F168" s="21">
        <v>133.25180554898401</v>
      </c>
      <c r="G168" s="20">
        <v>1.0006580979877799</v>
      </c>
      <c r="H168" s="61">
        <v>1.0091216163147501</v>
      </c>
      <c r="I168" s="61">
        <v>0.98628249062366302</v>
      </c>
      <c r="J168" t="e">
        <v>#N/A</v>
      </c>
      <c r="K168" t="e">
        <v>#N/A</v>
      </c>
      <c r="L168" t="e">
        <v>#N/A</v>
      </c>
      <c r="N168" s="7">
        <f t="shared" si="8"/>
        <v>132.70999999999927</v>
      </c>
      <c r="O168" s="7">
        <f t="shared" si="9"/>
        <v>133.33949829408385</v>
      </c>
    </row>
    <row r="169" spans="1:15" x14ac:dyDescent="0.25">
      <c r="A169" s="14">
        <v>42675</v>
      </c>
      <c r="B169" s="20">
        <v>132.34</v>
      </c>
      <c r="C169" s="7">
        <v>133.13999999999999</v>
      </c>
      <c r="E169" s="22">
        <v>133.14180182955999</v>
      </c>
      <c r="F169" s="21">
        <v>133.172817693447</v>
      </c>
      <c r="G169" s="20">
        <v>0.999767100640921</v>
      </c>
      <c r="H169" s="61">
        <v>0.99397783552166497</v>
      </c>
      <c r="I169" s="61">
        <v>1</v>
      </c>
      <c r="J169" t="e">
        <v>#N/A</v>
      </c>
      <c r="K169" t="e">
        <v>#N/A</v>
      </c>
      <c r="L169" t="e">
        <v>#N/A</v>
      </c>
      <c r="N169" s="7">
        <f t="shared" si="8"/>
        <v>132.33999999999995</v>
      </c>
      <c r="O169" s="7">
        <f t="shared" si="9"/>
        <v>133.14180182955945</v>
      </c>
    </row>
    <row r="170" spans="1:15" x14ac:dyDescent="0.25">
      <c r="A170" s="14">
        <v>42705</v>
      </c>
      <c r="B170" s="20">
        <v>133.27000000000001</v>
      </c>
      <c r="C170" s="7">
        <v>132.54</v>
      </c>
      <c r="E170" s="22">
        <v>132.53944426053599</v>
      </c>
      <c r="F170" s="21">
        <v>133.34056172112901</v>
      </c>
      <c r="G170" s="20">
        <v>0.99399194475969999</v>
      </c>
      <c r="H170" s="61">
        <v>0.99478334703698901</v>
      </c>
      <c r="I170" s="61">
        <v>1.01078490139573</v>
      </c>
      <c r="J170" t="e">
        <v>#N/A</v>
      </c>
      <c r="K170" t="e">
        <v>#N/A</v>
      </c>
      <c r="L170" t="e">
        <v>#N/A</v>
      </c>
      <c r="N170" s="7">
        <f t="shared" si="8"/>
        <v>133.26999999999961</v>
      </c>
      <c r="O170" s="7">
        <f t="shared" si="9"/>
        <v>132.53944426053582</v>
      </c>
    </row>
    <row r="171" spans="1:15" x14ac:dyDescent="0.25">
      <c r="A171" s="14">
        <v>42736</v>
      </c>
      <c r="B171" s="20">
        <v>128.56</v>
      </c>
      <c r="C171" s="7">
        <v>133.61000000000001</v>
      </c>
      <c r="E171" s="22">
        <v>133.61295213875201</v>
      </c>
      <c r="F171" s="21">
        <v>133.724985571302</v>
      </c>
      <c r="G171" s="20">
        <v>0.99916221017283302</v>
      </c>
      <c r="H171" s="61">
        <v>0.95765224527556703</v>
      </c>
      <c r="I171" s="61">
        <v>1.0047302379680101</v>
      </c>
      <c r="J171" t="e">
        <v>#N/A</v>
      </c>
      <c r="K171" t="e">
        <v>#N/A</v>
      </c>
      <c r="L171" t="e">
        <v>#N/A</v>
      </c>
      <c r="N171" s="7">
        <f t="shared" si="8"/>
        <v>128.56000000000094</v>
      </c>
      <c r="O171" s="7">
        <f t="shared" si="9"/>
        <v>133.61295213875232</v>
      </c>
    </row>
    <row r="172" spans="1:15" x14ac:dyDescent="0.25">
      <c r="A172" s="14">
        <v>42767</v>
      </c>
      <c r="B172" s="20">
        <v>129.47</v>
      </c>
      <c r="C172" s="7">
        <v>135.55000000000001</v>
      </c>
      <c r="E172" s="22">
        <v>135.54513336406001</v>
      </c>
      <c r="F172" s="21">
        <v>134.24390203572301</v>
      </c>
      <c r="G172" s="20">
        <v>1.0096930386304701</v>
      </c>
      <c r="H172" s="61">
        <v>0.95844661225356698</v>
      </c>
      <c r="I172" s="61">
        <v>0.99659176024792295</v>
      </c>
      <c r="J172" t="e">
        <v>#N/A</v>
      </c>
      <c r="K172" t="e">
        <v>#N/A</v>
      </c>
      <c r="L172" t="e">
        <v>#N/A</v>
      </c>
      <c r="N172" s="7">
        <f t="shared" si="8"/>
        <v>129.47000000000031</v>
      </c>
      <c r="O172" s="7">
        <f t="shared" si="9"/>
        <v>135.54513336406032</v>
      </c>
    </row>
    <row r="173" spans="1:15" x14ac:dyDescent="0.25">
      <c r="A173" s="14">
        <v>42795</v>
      </c>
      <c r="B173" s="20">
        <v>141.97999999999999</v>
      </c>
      <c r="C173" s="7">
        <v>135.34</v>
      </c>
      <c r="E173" s="22">
        <v>135.34204620765701</v>
      </c>
      <c r="F173" s="21">
        <v>134.79600687714699</v>
      </c>
      <c r="G173" s="20">
        <v>1.0040508568700199</v>
      </c>
      <c r="H173" s="61">
        <v>1.0375678096660601</v>
      </c>
      <c r="I173" s="61">
        <v>1.01106236360388</v>
      </c>
      <c r="J173" t="e">
        <v>#N/A</v>
      </c>
      <c r="K173" t="e">
        <v>#N/A</v>
      </c>
      <c r="L173" t="e">
        <v>#N/A</v>
      </c>
      <c r="N173" s="7">
        <f t="shared" si="8"/>
        <v>141.98000000000016</v>
      </c>
      <c r="O173" s="7">
        <f t="shared" si="9"/>
        <v>135.34204620765655</v>
      </c>
    </row>
    <row r="174" spans="1:15" x14ac:dyDescent="0.25">
      <c r="A174" s="14">
        <v>42826</v>
      </c>
      <c r="B174" s="20">
        <v>133.84</v>
      </c>
      <c r="C174" s="7">
        <v>135.29</v>
      </c>
      <c r="E174" s="22">
        <v>135.286901956533</v>
      </c>
      <c r="F174" s="21">
        <v>135.272195884621</v>
      </c>
      <c r="G174" s="20">
        <v>1.0001087146683501</v>
      </c>
      <c r="H174" s="61">
        <v>1.0082979352841299</v>
      </c>
      <c r="I174" s="61">
        <v>0.98116330724738998</v>
      </c>
      <c r="J174" t="e">
        <v>#N/A</v>
      </c>
      <c r="K174" t="e">
        <v>#N/A</v>
      </c>
      <c r="L174" t="e">
        <v>#N/A</v>
      </c>
      <c r="N174" s="7">
        <f t="shared" si="8"/>
        <v>133.83999999999989</v>
      </c>
      <c r="O174" s="7">
        <f t="shared" si="9"/>
        <v>135.28690195653357</v>
      </c>
    </row>
    <row r="175" spans="1:15" x14ac:dyDescent="0.25">
      <c r="A175" s="14">
        <v>42856</v>
      </c>
      <c r="B175" s="20">
        <v>136.1</v>
      </c>
      <c r="C175" s="7">
        <v>135.06</v>
      </c>
      <c r="E175" s="22">
        <v>135.06214921320401</v>
      </c>
      <c r="F175" s="21">
        <v>135.59603776646799</v>
      </c>
      <c r="G175" s="20">
        <v>0.99606265373193903</v>
      </c>
      <c r="H175" s="61">
        <v>0.998661217506155</v>
      </c>
      <c r="I175" s="61">
        <v>1.00903512461199</v>
      </c>
      <c r="J175" t="e">
        <v>#N/A</v>
      </c>
      <c r="K175" t="e">
        <v>#N/A</v>
      </c>
      <c r="L175" t="e">
        <v>#N/A</v>
      </c>
      <c r="N175" s="7">
        <f t="shared" si="8"/>
        <v>136.10000000000093</v>
      </c>
      <c r="O175" s="7">
        <f t="shared" si="9"/>
        <v>135.06214921320432</v>
      </c>
    </row>
    <row r="176" spans="1:15" x14ac:dyDescent="0.25">
      <c r="A176" s="14">
        <v>42887</v>
      </c>
      <c r="B176" s="20">
        <v>134.99</v>
      </c>
      <c r="C176" s="7">
        <v>135.94999999999999</v>
      </c>
      <c r="E176" s="22">
        <v>135.94706569566699</v>
      </c>
      <c r="F176" s="21">
        <v>135.727365066857</v>
      </c>
      <c r="G176" s="20">
        <v>1.00161869073862</v>
      </c>
      <c r="H176" s="61">
        <v>0.99062310823594502</v>
      </c>
      <c r="I176" s="61">
        <v>1.0023590241923399</v>
      </c>
      <c r="J176" t="e">
        <v>#N/A</v>
      </c>
      <c r="K176" t="e">
        <v>#N/A</v>
      </c>
      <c r="L176" t="e">
        <v>#N/A</v>
      </c>
      <c r="N176" s="7">
        <f t="shared" si="8"/>
        <v>134.99000000000126</v>
      </c>
      <c r="O176" s="7">
        <f t="shared" si="9"/>
        <v>135.94706569566802</v>
      </c>
    </row>
    <row r="177" spans="1:15" x14ac:dyDescent="0.25">
      <c r="A177" s="14">
        <v>42917</v>
      </c>
      <c r="B177" s="20">
        <v>138.51</v>
      </c>
      <c r="C177" s="7">
        <v>136.34</v>
      </c>
      <c r="E177" s="22">
        <v>136.34036551700399</v>
      </c>
      <c r="F177" s="21">
        <v>135.75816972689199</v>
      </c>
      <c r="G177" s="20">
        <v>1.0042884770123499</v>
      </c>
      <c r="H177" s="61">
        <v>1.0275104898871299</v>
      </c>
      <c r="I177" s="61">
        <v>0.98871337911985702</v>
      </c>
      <c r="J177" t="e">
        <v>#N/A</v>
      </c>
      <c r="K177" t="e">
        <v>#N/A</v>
      </c>
      <c r="L177" t="e">
        <v>#N/A</v>
      </c>
      <c r="N177" s="7">
        <f t="shared" si="8"/>
        <v>138.5100000000009</v>
      </c>
      <c r="O177" s="7">
        <f t="shared" si="9"/>
        <v>136.34036551700447</v>
      </c>
    </row>
    <row r="178" spans="1:15" x14ac:dyDescent="0.25">
      <c r="A178" s="14">
        <v>42948</v>
      </c>
      <c r="B178" s="20">
        <v>140.22999999999999</v>
      </c>
      <c r="C178" s="7">
        <v>135.63999999999999</v>
      </c>
      <c r="E178" s="22">
        <v>135.63648279114901</v>
      </c>
      <c r="F178" s="21">
        <v>135.83479712247799</v>
      </c>
      <c r="G178" s="20">
        <v>0.99854003292580296</v>
      </c>
      <c r="H178" s="61">
        <v>1.0249923386633499</v>
      </c>
      <c r="I178" s="61">
        <v>1.00865766990534</v>
      </c>
      <c r="J178" t="e">
        <v>#N/A</v>
      </c>
      <c r="K178" t="e">
        <v>#N/A</v>
      </c>
      <c r="L178" t="e">
        <v>#N/A</v>
      </c>
      <c r="N178" s="7">
        <f t="shared" si="8"/>
        <v>140.23000000000008</v>
      </c>
      <c r="O178" s="7">
        <f t="shared" si="9"/>
        <v>135.63648279114895</v>
      </c>
    </row>
    <row r="179" spans="1:15" x14ac:dyDescent="0.25">
      <c r="A179" s="14">
        <v>42979</v>
      </c>
      <c r="B179" s="20">
        <v>134.91999999999999</v>
      </c>
      <c r="C179" s="7">
        <v>135.63999999999999</v>
      </c>
      <c r="E179" s="22">
        <v>135.636679218897</v>
      </c>
      <c r="F179" s="21">
        <v>136.02234951167401</v>
      </c>
      <c r="G179" s="20">
        <v>0.99716465496912099</v>
      </c>
      <c r="H179" s="61">
        <v>0.99855762654664404</v>
      </c>
      <c r="I179" s="61">
        <v>0.996153008927949</v>
      </c>
      <c r="J179" t="e">
        <v>#N/A</v>
      </c>
      <c r="K179" t="e">
        <v>#N/A</v>
      </c>
      <c r="L179" t="e">
        <v>#N/A</v>
      </c>
      <c r="N179" s="7">
        <f t="shared" si="8"/>
        <v>134.9200000000001</v>
      </c>
      <c r="O179" s="7">
        <f t="shared" si="9"/>
        <v>135.6366792188976</v>
      </c>
    </row>
    <row r="180" spans="1:15" x14ac:dyDescent="0.25">
      <c r="A180" s="14">
        <v>43009</v>
      </c>
      <c r="B180" s="20">
        <v>136.16999999999999</v>
      </c>
      <c r="C180" s="7">
        <v>136.04</v>
      </c>
      <c r="E180" s="22">
        <v>136.03925363725801</v>
      </c>
      <c r="F180" s="21">
        <v>136.29487465021199</v>
      </c>
      <c r="G180" s="20">
        <v>0.99812450017941401</v>
      </c>
      <c r="H180" s="61">
        <v>1.00804146815725</v>
      </c>
      <c r="I180" s="61">
        <v>0.99297610716762996</v>
      </c>
      <c r="J180" t="e">
        <v>#N/A</v>
      </c>
      <c r="K180" t="e">
        <v>#N/A</v>
      </c>
      <c r="L180" t="e">
        <v>#N/A</v>
      </c>
      <c r="N180" s="7">
        <f t="shared" si="8"/>
        <v>136.17000000000004</v>
      </c>
      <c r="O180" s="7">
        <f t="shared" si="9"/>
        <v>136.03925363725872</v>
      </c>
    </row>
    <row r="181" spans="1:15" x14ac:dyDescent="0.25">
      <c r="A181" s="14">
        <v>43040</v>
      </c>
      <c r="B181" s="20">
        <v>135.19</v>
      </c>
      <c r="C181" s="7">
        <v>135.99</v>
      </c>
      <c r="E181" s="22">
        <v>135.994806841014</v>
      </c>
      <c r="F181" s="21">
        <v>136.588288310488</v>
      </c>
      <c r="G181" s="20">
        <v>0.99565496078166504</v>
      </c>
      <c r="H181" s="61">
        <v>0.99408207666374804</v>
      </c>
      <c r="I181" s="61">
        <v>1</v>
      </c>
      <c r="J181" t="e">
        <v>#N/A</v>
      </c>
      <c r="K181" t="e">
        <v>#N/A</v>
      </c>
      <c r="L181" t="e">
        <v>#N/A</v>
      </c>
      <c r="N181" s="7">
        <f t="shared" si="8"/>
        <v>135.19000000000017</v>
      </c>
      <c r="O181" s="7">
        <f t="shared" si="9"/>
        <v>135.99480684101368</v>
      </c>
    </row>
    <row r="182" spans="1:15" x14ac:dyDescent="0.25">
      <c r="A182" s="14">
        <v>43070</v>
      </c>
      <c r="B182" s="20">
        <v>135.88</v>
      </c>
      <c r="C182" s="7">
        <v>138.11000000000001</v>
      </c>
      <c r="E182" s="22">
        <v>138.11409045180901</v>
      </c>
      <c r="F182" s="21">
        <v>136.86100202900599</v>
      </c>
      <c r="G182" s="20">
        <v>1.00915592027112</v>
      </c>
      <c r="H182" s="61">
        <v>0.99507294415937098</v>
      </c>
      <c r="I182" s="61">
        <v>0.98869567066102804</v>
      </c>
      <c r="J182" t="e">
        <v>#N/A</v>
      </c>
      <c r="K182" t="e">
        <v>#N/A</v>
      </c>
      <c r="L182" t="e">
        <v>#N/A</v>
      </c>
      <c r="N182" s="7">
        <f t="shared" si="8"/>
        <v>135.87999999999991</v>
      </c>
      <c r="O182" s="7">
        <f t="shared" si="9"/>
        <v>138.11409045180915</v>
      </c>
    </row>
    <row r="183" spans="1:15" x14ac:dyDescent="0.25">
      <c r="A183" s="14">
        <v>43101</v>
      </c>
      <c r="B183" s="20">
        <v>132.22</v>
      </c>
      <c r="C183" s="7">
        <v>137.41999999999999</v>
      </c>
      <c r="E183" s="22">
        <v>137.415355907731</v>
      </c>
      <c r="F183" s="21">
        <v>137.06106140465999</v>
      </c>
      <c r="G183" s="20">
        <v>1.0025849391463899</v>
      </c>
      <c r="H183" s="61">
        <v>0.95662144258980597</v>
      </c>
      <c r="I183" s="61">
        <v>1.00582349130159</v>
      </c>
      <c r="J183" t="e">
        <v>#N/A</v>
      </c>
      <c r="K183" t="e">
        <v>#N/A</v>
      </c>
      <c r="L183" t="e">
        <v>#N/A</v>
      </c>
      <c r="N183" s="7">
        <f t="shared" si="8"/>
        <v>132.22000000000023</v>
      </c>
      <c r="O183" s="7">
        <f t="shared" si="9"/>
        <v>137.41535590773066</v>
      </c>
    </row>
    <row r="184" spans="1:15" x14ac:dyDescent="0.25">
      <c r="A184" s="14">
        <v>43132</v>
      </c>
      <c r="B184" s="20">
        <v>130.04</v>
      </c>
      <c r="C184" s="7">
        <v>136.83000000000001</v>
      </c>
      <c r="E184" s="22">
        <v>136.83386832987401</v>
      </c>
      <c r="F184" s="21">
        <v>137.147372827347</v>
      </c>
      <c r="G184" s="20">
        <v>0.99771410497328294</v>
      </c>
      <c r="H184" s="61">
        <v>0.95905813720636202</v>
      </c>
      <c r="I184" s="61">
        <v>0.99091960662994505</v>
      </c>
      <c r="J184" t="e">
        <v>#N/A</v>
      </c>
      <c r="K184" t="e">
        <v>#N/A</v>
      </c>
      <c r="L184" t="e">
        <v>#N/A</v>
      </c>
      <c r="N184" s="7">
        <f t="shared" si="8"/>
        <v>130.03999999999976</v>
      </c>
      <c r="O184" s="7">
        <f t="shared" si="9"/>
        <v>136.83386832987367</v>
      </c>
    </row>
    <row r="185" spans="1:15" x14ac:dyDescent="0.25">
      <c r="A185" s="14">
        <v>43160</v>
      </c>
      <c r="B185" s="20">
        <v>141.68</v>
      </c>
      <c r="C185" s="7">
        <v>136.59</v>
      </c>
      <c r="E185" s="22">
        <v>136.59123713456401</v>
      </c>
      <c r="F185" s="21">
        <v>137.16668552978899</v>
      </c>
      <c r="G185" s="20">
        <v>0.99580475103701704</v>
      </c>
      <c r="H185" s="61">
        <v>1.0385087295081501</v>
      </c>
      <c r="I185" s="61">
        <v>0.99879315685697301</v>
      </c>
      <c r="J185" t="e">
        <v>#N/A</v>
      </c>
      <c r="K185" t="e">
        <v>#N/A</v>
      </c>
      <c r="L185" t="e">
        <v>#N/A</v>
      </c>
      <c r="N185" s="7">
        <f t="shared" si="8"/>
        <v>141.68000000000023</v>
      </c>
      <c r="O185" s="7">
        <f t="shared" si="9"/>
        <v>136.59123713456432</v>
      </c>
    </row>
    <row r="186" spans="1:15" x14ac:dyDescent="0.25">
      <c r="A186" s="14">
        <v>43191</v>
      </c>
      <c r="B186" s="20">
        <v>139.19999999999999</v>
      </c>
      <c r="C186" s="7">
        <v>137.28</v>
      </c>
      <c r="E186" s="22">
        <v>137.27558069738399</v>
      </c>
      <c r="F186" s="21">
        <v>137.21688349926501</v>
      </c>
      <c r="G186" s="20">
        <v>1.00042776950345</v>
      </c>
      <c r="H186" s="61">
        <v>1.00965308544679</v>
      </c>
      <c r="I186" s="61">
        <v>1.0043238333828699</v>
      </c>
      <c r="J186" t="e">
        <v>#N/A</v>
      </c>
      <c r="K186" t="e">
        <v>#N/A</v>
      </c>
      <c r="L186" t="e">
        <v>#N/A</v>
      </c>
      <c r="N186" s="7">
        <f t="shared" si="8"/>
        <v>139.20000000000022</v>
      </c>
      <c r="O186" s="7">
        <f t="shared" si="9"/>
        <v>137.27558069738444</v>
      </c>
    </row>
    <row r="187" spans="1:15" x14ac:dyDescent="0.25">
      <c r="A187" s="14">
        <v>43221</v>
      </c>
      <c r="B187" s="20">
        <v>132.38999999999999</v>
      </c>
      <c r="C187" s="7">
        <v>133.07</v>
      </c>
      <c r="E187" s="22">
        <v>133.07492198030499</v>
      </c>
      <c r="F187" s="21">
        <v>137.35946857518101</v>
      </c>
      <c r="G187" s="20">
        <v>0.96880778122309597</v>
      </c>
      <c r="H187" s="61">
        <v>0.99814587796070597</v>
      </c>
      <c r="I187" s="61">
        <v>0.99670111554163598</v>
      </c>
      <c r="J187" t="e">
        <v>#N/A</v>
      </c>
      <c r="K187" t="e">
        <v>#N/A</v>
      </c>
      <c r="L187" t="e">
        <v>#N/A</v>
      </c>
      <c r="N187" s="7">
        <f t="shared" si="8"/>
        <v>132.39000000000013</v>
      </c>
      <c r="O187" s="7">
        <f t="shared" si="9"/>
        <v>133.07492198030468</v>
      </c>
    </row>
    <row r="188" spans="1:15" x14ac:dyDescent="0.25">
      <c r="A188" s="14">
        <v>43252</v>
      </c>
      <c r="B188" s="20">
        <v>137.07</v>
      </c>
      <c r="C188" s="7">
        <v>137.38999999999999</v>
      </c>
      <c r="E188" s="22">
        <v>137.39071032265301</v>
      </c>
      <c r="F188" s="21">
        <v>137.58892129831</v>
      </c>
      <c r="G188" s="20">
        <v>0.99855939726987597</v>
      </c>
      <c r="H188" s="61">
        <v>0.99017237962059601</v>
      </c>
      <c r="I188" s="61">
        <v>1.0075676987634501</v>
      </c>
      <c r="J188" t="e">
        <v>#N/A</v>
      </c>
      <c r="K188" t="e">
        <v>#N/A</v>
      </c>
      <c r="L188" t="e">
        <v>#N/A</v>
      </c>
      <c r="N188" s="7">
        <f t="shared" si="8"/>
        <v>137.07000000000019</v>
      </c>
      <c r="O188" s="7">
        <f t="shared" si="9"/>
        <v>137.39071032265284</v>
      </c>
    </row>
    <row r="189" spans="1:15" x14ac:dyDescent="0.25">
      <c r="A189" s="14">
        <v>43282</v>
      </c>
      <c r="B189" s="20">
        <v>141.19999999999999</v>
      </c>
      <c r="C189" s="7">
        <v>137.91999999999999</v>
      </c>
      <c r="E189" s="22">
        <v>137.92416600944301</v>
      </c>
      <c r="F189" s="21">
        <v>137.867956006924</v>
      </c>
      <c r="G189" s="20">
        <v>1.0004077089712999</v>
      </c>
      <c r="H189" s="61">
        <v>1.028095624064</v>
      </c>
      <c r="I189" s="61">
        <v>0.99577408480616303</v>
      </c>
      <c r="J189" t="e">
        <v>#N/A</v>
      </c>
      <c r="K189" t="e">
        <v>#N/A</v>
      </c>
      <c r="L189" t="e">
        <v>#N/A</v>
      </c>
      <c r="N189" s="7">
        <f t="shared" si="8"/>
        <v>141.20000000000056</v>
      </c>
      <c r="O189" s="7">
        <f t="shared" si="9"/>
        <v>137.92416600944281</v>
      </c>
    </row>
    <row r="190" spans="1:15" x14ac:dyDescent="0.25">
      <c r="A190" s="14">
        <v>43313</v>
      </c>
      <c r="B190" s="20">
        <v>143.54</v>
      </c>
      <c r="C190" s="7">
        <v>138.94999999999999</v>
      </c>
      <c r="E190" s="22">
        <v>138.94881802414301</v>
      </c>
      <c r="F190" s="21">
        <v>138.138337093003</v>
      </c>
      <c r="G190" s="20">
        <v>1.0058671687251699</v>
      </c>
      <c r="H190" s="61">
        <v>1.024804875279</v>
      </c>
      <c r="I190" s="61">
        <v>1.00803799606313</v>
      </c>
      <c r="J190" t="e">
        <v>#N/A</v>
      </c>
      <c r="K190" t="e">
        <v>#N/A</v>
      </c>
      <c r="L190" t="e">
        <v>#N/A</v>
      </c>
      <c r="N190" s="7">
        <f t="shared" si="8"/>
        <v>143.539999999999</v>
      </c>
      <c r="O190" s="7">
        <f t="shared" si="9"/>
        <v>138.94881802414204</v>
      </c>
    </row>
    <row r="191" spans="1:15" x14ac:dyDescent="0.25">
      <c r="A191" s="14">
        <v>43344</v>
      </c>
      <c r="B191" s="20">
        <v>135.9</v>
      </c>
      <c r="C191" s="7">
        <v>138.22</v>
      </c>
      <c r="E191" s="22">
        <v>138.21696008123001</v>
      </c>
      <c r="F191" s="21">
        <v>138.40019644638701</v>
      </c>
      <c r="G191" s="20">
        <v>0.99867603970325602</v>
      </c>
      <c r="H191" s="61">
        <v>0.99855108669397996</v>
      </c>
      <c r="I191" s="61">
        <v>0.98466348090649902</v>
      </c>
      <c r="J191" t="e">
        <v>#N/A</v>
      </c>
      <c r="K191" t="e">
        <v>#N/A</v>
      </c>
      <c r="L191" t="e">
        <v>#N/A</v>
      </c>
      <c r="N191" s="7">
        <f t="shared" si="8"/>
        <v>135.9000000000002</v>
      </c>
      <c r="O191" s="7">
        <f t="shared" si="9"/>
        <v>138.21696008123044</v>
      </c>
    </row>
    <row r="192" spans="1:15" x14ac:dyDescent="0.25">
      <c r="A192" s="14">
        <v>43374</v>
      </c>
      <c r="B192" s="20">
        <v>139.99</v>
      </c>
      <c r="C192" s="7">
        <v>138.44</v>
      </c>
      <c r="E192" s="22">
        <v>138.437385898532</v>
      </c>
      <c r="F192" s="21">
        <v>138.5930293703</v>
      </c>
      <c r="G192" s="20">
        <v>0.99887697474775305</v>
      </c>
      <c r="H192" s="61">
        <v>1.0067250072098399</v>
      </c>
      <c r="I192" s="61">
        <v>1.0044602777954199</v>
      </c>
      <c r="J192" t="e">
        <v>#N/A</v>
      </c>
      <c r="K192" t="e">
        <v>#N/A</v>
      </c>
      <c r="L192" t="e">
        <v>#N/A</v>
      </c>
      <c r="N192" s="7">
        <f t="shared" si="8"/>
        <v>139.99000000000092</v>
      </c>
      <c r="O192" s="7">
        <f t="shared" si="9"/>
        <v>138.43738589853174</v>
      </c>
    </row>
    <row r="193" spans="1:15" x14ac:dyDescent="0.25">
      <c r="A193" s="14">
        <v>43405</v>
      </c>
      <c r="B193" s="20">
        <v>137.80000000000001</v>
      </c>
      <c r="C193" s="7">
        <v>138.61000000000001</v>
      </c>
      <c r="E193" s="22">
        <v>138.61418888239899</v>
      </c>
      <c r="F193" s="21">
        <v>138.639646886409</v>
      </c>
      <c r="G193" s="20">
        <v>0.99981637284441105</v>
      </c>
      <c r="H193" s="61">
        <v>0.99412622265466499</v>
      </c>
      <c r="I193" s="61">
        <v>1</v>
      </c>
      <c r="J193" t="e">
        <v>#N/A</v>
      </c>
      <c r="K193" t="e">
        <v>#N/A</v>
      </c>
      <c r="L193" t="e">
        <v>#N/A</v>
      </c>
      <c r="N193" s="7">
        <f t="shared" si="8"/>
        <v>137.79999999999995</v>
      </c>
      <c r="O193" s="7">
        <f t="shared" si="9"/>
        <v>138.61418888239939</v>
      </c>
    </row>
    <row r="194" spans="1:15" x14ac:dyDescent="0.25">
      <c r="A194" s="14">
        <v>43435</v>
      </c>
      <c r="B194" s="20">
        <v>136.44</v>
      </c>
      <c r="C194" s="7">
        <v>139.18</v>
      </c>
      <c r="E194" s="22">
        <v>139.17972904037899</v>
      </c>
      <c r="F194" s="21">
        <v>138.51148742614299</v>
      </c>
      <c r="G194" s="20">
        <v>1.00482444905223</v>
      </c>
      <c r="H194" s="61">
        <v>0.99482799888978601</v>
      </c>
      <c r="I194" s="61">
        <v>0.98541172242805897</v>
      </c>
      <c r="J194" t="e">
        <v>#N/A</v>
      </c>
      <c r="K194" t="e">
        <v>#N/A</v>
      </c>
      <c r="L194" t="e">
        <v>#N/A</v>
      </c>
      <c r="N194" s="7">
        <f t="shared" si="8"/>
        <v>136.43999999999997</v>
      </c>
      <c r="O194" s="7">
        <f t="shared" si="9"/>
        <v>139.17972904037902</v>
      </c>
    </row>
    <row r="195" spans="1:15" x14ac:dyDescent="0.25">
      <c r="A195" s="14">
        <v>43466</v>
      </c>
      <c r="B195" s="20">
        <v>133.65</v>
      </c>
      <c r="C195" s="7">
        <v>139.28</v>
      </c>
      <c r="E195" s="22">
        <v>139.27661895092501</v>
      </c>
      <c r="F195" s="21">
        <v>138.289722627938</v>
      </c>
      <c r="G195" s="20">
        <v>1.00713644010728</v>
      </c>
      <c r="H195" s="61">
        <v>0.95455210368688903</v>
      </c>
      <c r="I195" s="61">
        <v>1.0052894123133</v>
      </c>
      <c r="J195" t="e">
        <v>#N/A</v>
      </c>
      <c r="K195" t="e">
        <v>#N/A</v>
      </c>
      <c r="L195" t="e">
        <v>#N/A</v>
      </c>
      <c r="N195" s="7">
        <f t="shared" ref="N195:N222" si="10">F195*G195*H195*I195</f>
        <v>133.65000000000035</v>
      </c>
      <c r="O195" s="7">
        <f t="shared" ref="O195:O222" si="11">G195*F195</f>
        <v>139.27661895092464</v>
      </c>
    </row>
    <row r="196" spans="1:15" x14ac:dyDescent="0.25">
      <c r="A196" s="14">
        <v>43497</v>
      </c>
      <c r="B196" s="20">
        <v>134</v>
      </c>
      <c r="C196" s="7">
        <v>137.69</v>
      </c>
      <c r="E196" s="22">
        <v>137.69048818440399</v>
      </c>
      <c r="F196" s="21">
        <v>138.08785514540901</v>
      </c>
      <c r="G196" s="20">
        <v>0.99712236126350795</v>
      </c>
      <c r="H196" s="61">
        <v>0.95962047727711297</v>
      </c>
      <c r="I196" s="61">
        <v>1.01414803113251</v>
      </c>
      <c r="J196" t="e">
        <v>#N/A</v>
      </c>
      <c r="K196" t="e">
        <v>#N/A</v>
      </c>
      <c r="L196" t="e">
        <v>#N/A</v>
      </c>
      <c r="N196" s="7">
        <f t="shared" si="10"/>
        <v>134.00000000000028</v>
      </c>
      <c r="O196" s="7">
        <f t="shared" si="11"/>
        <v>137.69048818440348</v>
      </c>
    </row>
    <row r="197" spans="1:15" x14ac:dyDescent="0.25">
      <c r="A197" s="14">
        <v>43525</v>
      </c>
      <c r="B197" s="20">
        <v>139.13999999999999</v>
      </c>
      <c r="C197" s="7">
        <v>137</v>
      </c>
      <c r="E197" s="22">
        <v>137.00252411303799</v>
      </c>
      <c r="F197" s="21">
        <v>137.97188265961901</v>
      </c>
      <c r="G197" s="20">
        <v>0.99297423121367401</v>
      </c>
      <c r="H197" s="61">
        <v>1.0407514619557401</v>
      </c>
      <c r="I197" s="61">
        <v>0.975835022528732</v>
      </c>
      <c r="J197" t="e">
        <v>#N/A</v>
      </c>
      <c r="K197" t="e">
        <v>#N/A</v>
      </c>
      <c r="L197" t="e">
        <v>#N/A</v>
      </c>
      <c r="N197" s="7">
        <f t="shared" si="10"/>
        <v>139.14000000000075</v>
      </c>
      <c r="O197" s="7">
        <f t="shared" si="11"/>
        <v>137.00252411303842</v>
      </c>
    </row>
    <row r="198" spans="1:15" x14ac:dyDescent="0.25">
      <c r="A198" s="14">
        <v>43556</v>
      </c>
      <c r="B198" s="20">
        <v>139.80000000000001</v>
      </c>
      <c r="C198" s="7">
        <v>136.87</v>
      </c>
      <c r="E198" s="22">
        <v>136.869714975985</v>
      </c>
      <c r="F198" s="21">
        <v>137.973211061889</v>
      </c>
      <c r="G198" s="20">
        <v>0.99200209897696001</v>
      </c>
      <c r="H198" s="61">
        <v>1.0111328383913001</v>
      </c>
      <c r="I198" s="61">
        <v>1.0101633167639199</v>
      </c>
      <c r="J198" t="e">
        <v>#N/A</v>
      </c>
      <c r="K198" t="e">
        <v>#N/A</v>
      </c>
      <c r="L198" t="e">
        <v>#N/A</v>
      </c>
      <c r="N198" s="7">
        <f t="shared" si="10"/>
        <v>139.79999999999978</v>
      </c>
      <c r="O198" s="7">
        <f t="shared" si="11"/>
        <v>136.869714975985</v>
      </c>
    </row>
    <row r="199" spans="1:15" x14ac:dyDescent="0.25">
      <c r="A199" s="14">
        <v>43586</v>
      </c>
      <c r="B199" s="20">
        <v>139.54</v>
      </c>
      <c r="C199" s="7">
        <v>138.63999999999999</v>
      </c>
      <c r="E199" s="22">
        <v>138.63888495110899</v>
      </c>
      <c r="F199" s="21">
        <v>138.109281278786</v>
      </c>
      <c r="G199" s="20">
        <v>1.0038346711199999</v>
      </c>
      <c r="H199" s="61">
        <v>0.99774908344820801</v>
      </c>
      <c r="I199" s="61">
        <v>1.0087703860056001</v>
      </c>
      <c r="J199" t="e">
        <v>#N/A</v>
      </c>
      <c r="K199" t="e">
        <v>#N/A</v>
      </c>
      <c r="L199" t="e">
        <v>#N/A</v>
      </c>
      <c r="N199" s="7">
        <f t="shared" si="10"/>
        <v>139.5400000000011</v>
      </c>
      <c r="O199" s="7">
        <f t="shared" si="11"/>
        <v>138.6388849511097</v>
      </c>
    </row>
    <row r="200" spans="1:15" x14ac:dyDescent="0.25">
      <c r="A200" s="14">
        <v>43617</v>
      </c>
      <c r="B200" s="20">
        <v>135.25</v>
      </c>
      <c r="C200" s="7">
        <v>138.86000000000001</v>
      </c>
      <c r="E200" s="22">
        <v>138.86175039247999</v>
      </c>
      <c r="F200" s="21">
        <v>138.366496090515</v>
      </c>
      <c r="G200" s="20">
        <v>1.00357929351366</v>
      </c>
      <c r="H200" s="61">
        <v>0.98961330000213499</v>
      </c>
      <c r="I200" s="61">
        <v>0.98421304054127101</v>
      </c>
      <c r="J200" t="e">
        <v>#N/A</v>
      </c>
      <c r="K200" t="e">
        <v>#N/A</v>
      </c>
      <c r="L200" t="e">
        <v>#N/A</v>
      </c>
      <c r="N200" s="7">
        <f t="shared" si="10"/>
        <v>135.24999999999915</v>
      </c>
      <c r="O200" s="7">
        <f t="shared" si="11"/>
        <v>138.86175039247965</v>
      </c>
    </row>
    <row r="201" spans="1:15" x14ac:dyDescent="0.25">
      <c r="A201" s="14">
        <v>43647</v>
      </c>
      <c r="B201" s="20">
        <v>143.27000000000001</v>
      </c>
      <c r="C201" s="7">
        <v>138.29</v>
      </c>
      <c r="E201" s="22">
        <v>138.28521801553299</v>
      </c>
      <c r="F201" s="21">
        <v>138.66578722774199</v>
      </c>
      <c r="G201" s="20">
        <v>0.99725549308292505</v>
      </c>
      <c r="H201" s="61">
        <v>1.0286341571711399</v>
      </c>
      <c r="I201" s="61">
        <v>1.00720659459045</v>
      </c>
      <c r="J201" t="e">
        <v>#N/A</v>
      </c>
      <c r="K201" t="e">
        <v>#N/A</v>
      </c>
      <c r="L201" t="e">
        <v>#N/A</v>
      </c>
      <c r="N201" s="7">
        <f t="shared" si="10"/>
        <v>143.27000000000135</v>
      </c>
      <c r="O201" s="7">
        <f t="shared" si="11"/>
        <v>138.28521801553381</v>
      </c>
    </row>
    <row r="202" spans="1:15" x14ac:dyDescent="0.25">
      <c r="A202" s="14">
        <v>43678</v>
      </c>
      <c r="B202" s="20">
        <v>142.06</v>
      </c>
      <c r="C202" s="7">
        <v>138.35</v>
      </c>
      <c r="E202" s="22">
        <v>138.34707994124</v>
      </c>
      <c r="F202" s="21">
        <v>138.94306939324201</v>
      </c>
      <c r="G202" s="20">
        <v>0.99571054925874103</v>
      </c>
      <c r="H202" s="61">
        <v>1.0250185396532501</v>
      </c>
      <c r="I202" s="61">
        <v>1.0017747770374901</v>
      </c>
      <c r="J202" t="e">
        <v>#N/A</v>
      </c>
      <c r="K202" t="e">
        <v>#N/A</v>
      </c>
      <c r="L202" t="e">
        <v>#N/A</v>
      </c>
      <c r="N202" s="7">
        <f t="shared" si="10"/>
        <v>142.06000000000009</v>
      </c>
      <c r="O202" s="7">
        <f t="shared" si="11"/>
        <v>138.34707994124037</v>
      </c>
    </row>
    <row r="203" spans="1:15" x14ac:dyDescent="0.25">
      <c r="A203" s="14">
        <v>43709</v>
      </c>
      <c r="B203" s="20">
        <v>138.43</v>
      </c>
      <c r="C203" s="7">
        <v>139.16</v>
      </c>
      <c r="E203" s="22">
        <v>139.15762439959201</v>
      </c>
      <c r="F203" s="21">
        <v>139.20354919577301</v>
      </c>
      <c r="G203" s="20">
        <v>0.99967008889897802</v>
      </c>
      <c r="H203" s="61">
        <v>0.99856734126469104</v>
      </c>
      <c r="I203" s="61">
        <v>0.99619843385228402</v>
      </c>
      <c r="J203" t="e">
        <v>#N/A</v>
      </c>
      <c r="K203" t="e">
        <v>#N/A</v>
      </c>
      <c r="L203" t="e">
        <v>#N/A</v>
      </c>
      <c r="N203" s="7">
        <f t="shared" si="10"/>
        <v>138.42999999999981</v>
      </c>
      <c r="O203" s="7">
        <f t="shared" si="11"/>
        <v>139.15762439959167</v>
      </c>
    </row>
    <row r="204" spans="1:15" x14ac:dyDescent="0.25">
      <c r="A204" s="14">
        <v>43739</v>
      </c>
      <c r="B204" s="20">
        <v>143.06</v>
      </c>
      <c r="C204" s="7">
        <v>140.56</v>
      </c>
      <c r="E204" s="22">
        <v>140.55848228574601</v>
      </c>
      <c r="F204" s="21">
        <v>139.46050568257999</v>
      </c>
      <c r="G204" s="20">
        <v>1.0078730289825899</v>
      </c>
      <c r="H204" s="61">
        <v>1.0052628759825999</v>
      </c>
      <c r="I204" s="61">
        <v>1.0124684925399901</v>
      </c>
      <c r="J204" t="e">
        <v>#N/A</v>
      </c>
      <c r="K204" t="e">
        <v>#N/A</v>
      </c>
      <c r="L204" t="e">
        <v>#N/A</v>
      </c>
      <c r="N204" s="7">
        <f t="shared" si="10"/>
        <v>143.06000000000012</v>
      </c>
      <c r="O204" s="7">
        <f t="shared" si="11"/>
        <v>140.55848228574558</v>
      </c>
    </row>
    <row r="205" spans="1:15" x14ac:dyDescent="0.25">
      <c r="A205" s="14">
        <v>43770</v>
      </c>
      <c r="B205" s="20">
        <v>139.02000000000001</v>
      </c>
      <c r="C205" s="7">
        <v>139.88</v>
      </c>
      <c r="E205" s="22">
        <v>139.87702014060801</v>
      </c>
      <c r="F205" s="21">
        <v>139.681094798993</v>
      </c>
      <c r="G205" s="20">
        <v>1.00140266184122</v>
      </c>
      <c r="H205" s="61">
        <v>0.99387304548133604</v>
      </c>
      <c r="I205" s="61">
        <v>1</v>
      </c>
      <c r="J205" t="e">
        <v>#N/A</v>
      </c>
      <c r="K205" t="e">
        <v>#N/A</v>
      </c>
      <c r="L205" t="e">
        <v>#N/A</v>
      </c>
      <c r="N205" s="7">
        <f t="shared" si="10"/>
        <v>139.01999999999964</v>
      </c>
      <c r="O205" s="7">
        <f t="shared" si="11"/>
        <v>139.87702014060739</v>
      </c>
    </row>
    <row r="206" spans="1:15" x14ac:dyDescent="0.25">
      <c r="A206" s="14">
        <v>43800</v>
      </c>
      <c r="B206" s="20">
        <v>137.55000000000001</v>
      </c>
      <c r="C206" s="7">
        <v>139.28</v>
      </c>
      <c r="E206" s="22">
        <v>139.28137831414901</v>
      </c>
      <c r="F206" s="21">
        <v>139.78052829648701</v>
      </c>
      <c r="G206" s="20">
        <v>0.99642904495767803</v>
      </c>
      <c r="H206" s="61">
        <v>0.99420468917882698</v>
      </c>
      <c r="I206" s="61">
        <v>0.99332583658915397</v>
      </c>
      <c r="J206" t="e">
        <v>#N/A</v>
      </c>
      <c r="K206" t="e">
        <v>#N/A</v>
      </c>
      <c r="L206" t="e">
        <v>#N/A</v>
      </c>
      <c r="N206" s="7">
        <f t="shared" si="10"/>
        <v>137.54999999999967</v>
      </c>
      <c r="O206" s="7">
        <f t="shared" si="11"/>
        <v>139.28137831414824</v>
      </c>
    </row>
    <row r="207" spans="1:15" x14ac:dyDescent="0.25">
      <c r="A207" s="14">
        <v>43831</v>
      </c>
      <c r="B207" s="20">
        <v>134.02000000000001</v>
      </c>
      <c r="C207" s="7">
        <v>140.05000000000001</v>
      </c>
      <c r="E207" s="22">
        <v>140.052011574983</v>
      </c>
      <c r="F207" s="21">
        <v>139.689021788296</v>
      </c>
      <c r="G207" s="20">
        <v>1.0025985562933999</v>
      </c>
      <c r="H207" s="61">
        <v>0.95163947358094603</v>
      </c>
      <c r="I207" s="61">
        <v>1.0055595953252601</v>
      </c>
      <c r="J207" t="e">
        <v>#N/A</v>
      </c>
      <c r="K207" t="e">
        <v>#N/A</v>
      </c>
      <c r="L207" t="e">
        <v>#N/A</v>
      </c>
      <c r="N207" s="7">
        <f t="shared" si="10"/>
        <v>134.02000000000004</v>
      </c>
      <c r="O207" s="7">
        <f t="shared" si="11"/>
        <v>140.05201157498286</v>
      </c>
    </row>
    <row r="208" spans="1:15" x14ac:dyDescent="0.25">
      <c r="A208" s="14">
        <v>43862</v>
      </c>
      <c r="B208" s="20">
        <v>134.46</v>
      </c>
      <c r="C208" s="7">
        <v>139.65</v>
      </c>
      <c r="E208" s="22">
        <v>139.64549173569901</v>
      </c>
      <c r="F208" s="21">
        <v>139.417740659332</v>
      </c>
      <c r="G208" s="20">
        <v>1.00163358748528</v>
      </c>
      <c r="H208" s="61">
        <v>0.95995901830433805</v>
      </c>
      <c r="I208" s="61">
        <v>1.0030290106731199</v>
      </c>
      <c r="J208" t="e">
        <v>#N/A</v>
      </c>
      <c r="K208" t="e">
        <v>#N/A</v>
      </c>
      <c r="L208" t="e">
        <v>#N/A</v>
      </c>
      <c r="N208" s="7">
        <f t="shared" si="10"/>
        <v>134.45999999999938</v>
      </c>
      <c r="O208" s="7">
        <f t="shared" si="11"/>
        <v>139.6454917356991</v>
      </c>
    </row>
    <row r="209" spans="1:15" x14ac:dyDescent="0.25">
      <c r="A209" s="14">
        <v>43891</v>
      </c>
      <c r="B209" s="20">
        <v>136.13</v>
      </c>
      <c r="C209" s="7">
        <v>129.71</v>
      </c>
      <c r="E209" s="22">
        <v>129.71461513528001</v>
      </c>
      <c r="F209" s="21">
        <v>139.04773923989001</v>
      </c>
      <c r="G209" s="20">
        <v>0.93287827507566801</v>
      </c>
      <c r="H209" s="61">
        <v>1.04477843796531</v>
      </c>
      <c r="I209" s="61">
        <v>1.0044787000728499</v>
      </c>
      <c r="J209" t="e">
        <v>#N/A</v>
      </c>
      <c r="K209" t="e">
        <v>#N/A</v>
      </c>
      <c r="L209" t="e">
        <v>#N/A</v>
      </c>
      <c r="N209" s="7">
        <f t="shared" si="10"/>
        <v>136.12999999999977</v>
      </c>
      <c r="O209" s="7">
        <f t="shared" si="11"/>
        <v>129.71461513527987</v>
      </c>
    </row>
    <row r="210" spans="1:15" x14ac:dyDescent="0.25">
      <c r="A210" s="14">
        <v>43922</v>
      </c>
      <c r="B210" s="20">
        <v>118.44</v>
      </c>
      <c r="C210" s="7">
        <v>117.19</v>
      </c>
      <c r="E210" s="22">
        <v>117.190243632727</v>
      </c>
      <c r="F210" s="21">
        <v>138.69985593130701</v>
      </c>
      <c r="G210" s="20">
        <v>0.84491972140740401</v>
      </c>
      <c r="H210" s="61">
        <v>1.0123135555285501</v>
      </c>
      <c r="I210" s="61">
        <v>0.99837084317484803</v>
      </c>
      <c r="J210" t="e">
        <v>#N/A</v>
      </c>
      <c r="K210" t="e">
        <v>#N/A</v>
      </c>
      <c r="L210" t="e">
        <v>#N/A</v>
      </c>
      <c r="N210" s="7">
        <f t="shared" si="10"/>
        <v>118.43999999999983</v>
      </c>
      <c r="O210" s="7">
        <f t="shared" si="11"/>
        <v>117.19024363272699</v>
      </c>
    </row>
    <row r="211" spans="1:15" x14ac:dyDescent="0.25">
      <c r="A211" s="14">
        <v>43952</v>
      </c>
      <c r="B211" s="20">
        <v>119.57</v>
      </c>
      <c r="C211" s="7">
        <v>121.03</v>
      </c>
      <c r="E211" s="22">
        <v>121.03450051241801</v>
      </c>
      <c r="F211" s="21">
        <v>138.518415920687</v>
      </c>
      <c r="G211" s="20">
        <v>0.87377912682542003</v>
      </c>
      <c r="H211" s="61">
        <v>0.99736681095289503</v>
      </c>
      <c r="I211" s="61">
        <v>0.99050833569195096</v>
      </c>
      <c r="J211" t="e">
        <v>#N/A</v>
      </c>
      <c r="K211" t="e">
        <v>#N/A</v>
      </c>
      <c r="L211" t="e">
        <v>#N/A</v>
      </c>
      <c r="N211" s="7">
        <f t="shared" si="10"/>
        <v>119.57</v>
      </c>
      <c r="O211" s="7">
        <f t="shared" si="11"/>
        <v>121.03450051241825</v>
      </c>
    </row>
    <row r="212" spans="1:15" x14ac:dyDescent="0.25">
      <c r="A212" s="14">
        <v>43983</v>
      </c>
      <c r="B212" s="20">
        <v>125.94</v>
      </c>
      <c r="C212" s="7">
        <v>127.06</v>
      </c>
      <c r="E212" s="22">
        <v>127.057328207127</v>
      </c>
      <c r="F212" s="21">
        <v>138.618093169308</v>
      </c>
      <c r="G212" s="20">
        <v>0.91659988463366604</v>
      </c>
      <c r="H212" s="61">
        <v>0.98968960180619003</v>
      </c>
      <c r="I212" s="61">
        <v>1.0015323065764099</v>
      </c>
      <c r="J212" t="e">
        <v>#N/A</v>
      </c>
      <c r="K212" t="e">
        <v>#N/A</v>
      </c>
      <c r="L212" t="e">
        <v>#N/A</v>
      </c>
      <c r="N212" s="7">
        <f t="shared" si="10"/>
        <v>125.93999999999998</v>
      </c>
      <c r="O212" s="7">
        <f t="shared" si="11"/>
        <v>127.05732820712647</v>
      </c>
    </row>
    <row r="213" spans="1:15" x14ac:dyDescent="0.25">
      <c r="A213" s="14">
        <v>44013</v>
      </c>
      <c r="B213" s="20">
        <v>135.94999999999999</v>
      </c>
      <c r="C213" s="7">
        <v>130.99</v>
      </c>
      <c r="E213" s="22">
        <v>130.99465707391801</v>
      </c>
      <c r="F213" s="21">
        <v>139.02437516385001</v>
      </c>
      <c r="G213" s="20">
        <v>0.94224237238636499</v>
      </c>
      <c r="H213" s="61">
        <v>1.02955304478179</v>
      </c>
      <c r="I213" s="61">
        <v>1.00803799606313</v>
      </c>
      <c r="J213" t="e">
        <v>#N/A</v>
      </c>
      <c r="K213" t="e">
        <v>#N/A</v>
      </c>
      <c r="L213" t="e">
        <v>#N/A</v>
      </c>
      <c r="N213" s="7">
        <f t="shared" si="10"/>
        <v>135.94999999999942</v>
      </c>
      <c r="O213" s="7">
        <f t="shared" si="11"/>
        <v>130.99465707391806</v>
      </c>
    </row>
    <row r="214" spans="1:15" x14ac:dyDescent="0.25">
      <c r="A214" s="14">
        <v>44044</v>
      </c>
      <c r="B214" s="20">
        <v>135.74</v>
      </c>
      <c r="C214" s="7">
        <v>133.86000000000001</v>
      </c>
      <c r="E214" s="22">
        <v>133.86089883688999</v>
      </c>
      <c r="F214" s="21">
        <v>139.63407961571201</v>
      </c>
      <c r="G214" s="20">
        <v>0.95865493012371905</v>
      </c>
      <c r="H214" s="61">
        <v>1.0256134250142199</v>
      </c>
      <c r="I214" s="61">
        <v>0.98871337911985702</v>
      </c>
      <c r="J214" t="e">
        <v>#N/A</v>
      </c>
      <c r="K214" t="e">
        <v>#N/A</v>
      </c>
      <c r="L214" t="e">
        <v>#N/A</v>
      </c>
      <c r="N214" s="7">
        <f t="shared" si="10"/>
        <v>135.74000000000106</v>
      </c>
      <c r="O214" s="7">
        <f t="shared" si="11"/>
        <v>133.86089883689021</v>
      </c>
    </row>
    <row r="215" spans="1:15" x14ac:dyDescent="0.25">
      <c r="A215" s="14">
        <v>44075</v>
      </c>
      <c r="B215" s="20">
        <v>137.16</v>
      </c>
      <c r="C215" s="7">
        <v>136.84</v>
      </c>
      <c r="E215" s="22">
        <v>136.83592399013401</v>
      </c>
      <c r="F215" s="21">
        <v>140.271438925533</v>
      </c>
      <c r="G215" s="20">
        <v>0.97550809372374603</v>
      </c>
      <c r="H215" s="61">
        <v>0.99793523970338405</v>
      </c>
      <c r="I215" s="61">
        <v>1.00444228730004</v>
      </c>
      <c r="J215" t="e">
        <v>#N/A</v>
      </c>
      <c r="K215" t="e">
        <v>#N/A</v>
      </c>
      <c r="L215" t="e">
        <v>#N/A</v>
      </c>
      <c r="N215" s="7">
        <f t="shared" si="10"/>
        <v>137.15999999999946</v>
      </c>
      <c r="O215" s="7">
        <f t="shared" si="11"/>
        <v>136.83592399013358</v>
      </c>
    </row>
    <row r="216" spans="1:15" x14ac:dyDescent="0.25">
      <c r="A216" s="14">
        <v>44105</v>
      </c>
      <c r="B216" s="20">
        <v>139.86000000000001</v>
      </c>
      <c r="C216" s="7">
        <v>139.32</v>
      </c>
      <c r="E216" s="22">
        <v>139.32009498187099</v>
      </c>
      <c r="F216" s="21">
        <v>140.79887042381901</v>
      </c>
      <c r="G216" s="20">
        <v>0.98949724924996696</v>
      </c>
      <c r="H216" s="61">
        <v>1.0034747649451401</v>
      </c>
      <c r="I216" s="61">
        <v>1.00039913275929</v>
      </c>
      <c r="J216" t="e">
        <v>#N/A</v>
      </c>
      <c r="K216" t="e">
        <v>#N/A</v>
      </c>
      <c r="L216" t="e">
        <v>#N/A</v>
      </c>
      <c r="N216" s="7">
        <f t="shared" si="10"/>
        <v>139.86000000000041</v>
      </c>
      <c r="O216" s="7">
        <f t="shared" si="11"/>
        <v>139.32009498187145</v>
      </c>
    </row>
    <row r="217" spans="1:15" x14ac:dyDescent="0.25">
      <c r="A217" s="14">
        <v>44136</v>
      </c>
      <c r="B217" s="20">
        <v>138.19999999999999</v>
      </c>
      <c r="C217" s="7">
        <v>139.24</v>
      </c>
      <c r="E217" s="22">
        <v>139.24090011279301</v>
      </c>
      <c r="F217" s="21">
        <v>141.13960607962699</v>
      </c>
      <c r="G217" s="20">
        <v>0.986547319922636</v>
      </c>
      <c r="H217" s="61">
        <v>0.99252446578591802</v>
      </c>
      <c r="I217" s="61">
        <v>1</v>
      </c>
      <c r="J217" t="e">
        <v>#N/A</v>
      </c>
      <c r="K217" t="e">
        <v>#N/A</v>
      </c>
      <c r="L217" t="e">
        <v>#N/A</v>
      </c>
      <c r="N217" s="7">
        <f t="shared" si="10"/>
        <v>138.19999999999985</v>
      </c>
      <c r="O217" s="7">
        <f t="shared" si="11"/>
        <v>139.24090011279259</v>
      </c>
    </row>
    <row r="218" spans="1:15" x14ac:dyDescent="0.25">
      <c r="A218" s="14">
        <v>44166</v>
      </c>
      <c r="B218" s="20">
        <v>139.34</v>
      </c>
      <c r="C218" s="7">
        <v>139.54</v>
      </c>
      <c r="E218" s="22">
        <v>139.537884763927</v>
      </c>
      <c r="F218" s="21">
        <v>141.30740186628401</v>
      </c>
      <c r="G218" s="20">
        <v>0.987477534233971</v>
      </c>
      <c r="H218" s="61">
        <v>0.99271748057763398</v>
      </c>
      <c r="I218" s="61">
        <v>1.00590739651141</v>
      </c>
      <c r="J218" t="e">
        <v>#N/A</v>
      </c>
      <c r="K218" t="e">
        <v>#N/A</v>
      </c>
      <c r="L218" t="e">
        <v>#N/A</v>
      </c>
      <c r="N218" s="7">
        <f t="shared" si="10"/>
        <v>139.34000000000029</v>
      </c>
      <c r="O218" s="7">
        <f t="shared" si="11"/>
        <v>139.53788476392697</v>
      </c>
    </row>
    <row r="219" spans="1:15" x14ac:dyDescent="0.25">
      <c r="A219" s="14">
        <v>44197</v>
      </c>
      <c r="B219" s="20">
        <v>131.19999999999999</v>
      </c>
      <c r="C219" s="7">
        <v>140.13</v>
      </c>
      <c r="E219" s="22">
        <v>140.12828967331501</v>
      </c>
      <c r="F219" s="21">
        <v>141.39155035627999</v>
      </c>
      <c r="G219" s="20">
        <v>0.991065515019946</v>
      </c>
      <c r="H219" s="61">
        <v>0.94827519163385399</v>
      </c>
      <c r="I219" s="61">
        <v>0.98735567084655396</v>
      </c>
      <c r="J219" t="e">
        <v>#N/A</v>
      </c>
      <c r="K219" t="e">
        <v>#N/A</v>
      </c>
      <c r="L219" t="e">
        <v>#N/A</v>
      </c>
      <c r="N219" s="7">
        <f t="shared" si="10"/>
        <v>131.1999999999997</v>
      </c>
      <c r="O219" s="7">
        <f t="shared" si="11"/>
        <v>140.12828967331527</v>
      </c>
    </row>
    <row r="220" spans="1:15" x14ac:dyDescent="0.25">
      <c r="A220" s="14">
        <v>44228</v>
      </c>
      <c r="B220" s="20">
        <v>134.24</v>
      </c>
      <c r="C220" s="7">
        <v>140.97999999999999</v>
      </c>
      <c r="E220" s="22">
        <v>140.98195138166801</v>
      </c>
      <c r="F220" s="21">
        <v>141.44609605806201</v>
      </c>
      <c r="G220" s="20">
        <v>0.99671857556108401</v>
      </c>
      <c r="H220" s="61">
        <v>0.96090400700215295</v>
      </c>
      <c r="I220" s="61">
        <v>0.99091960662994505</v>
      </c>
      <c r="J220" t="e">
        <v>#N/A</v>
      </c>
      <c r="K220" t="e">
        <v>#N/A</v>
      </c>
      <c r="L220" t="e">
        <v>#N/A</v>
      </c>
      <c r="N220" s="7">
        <f t="shared" si="10"/>
        <v>134.23999999999955</v>
      </c>
      <c r="O220" s="7">
        <f t="shared" si="11"/>
        <v>140.98195138166784</v>
      </c>
    </row>
    <row r="221" spans="1:15" x14ac:dyDescent="0.25">
      <c r="A221" s="14">
        <v>44256</v>
      </c>
      <c r="B221" s="20">
        <v>144.76</v>
      </c>
      <c r="C221" s="7">
        <v>135.72</v>
      </c>
      <c r="E221" s="22">
        <v>135.72142824275801</v>
      </c>
      <c r="F221" s="21">
        <v>141.45673168136</v>
      </c>
      <c r="G221" s="20">
        <v>0.95945542237239401</v>
      </c>
      <c r="H221" s="61">
        <v>1.0497881837506999</v>
      </c>
      <c r="I221" s="61">
        <v>1.01601114778555</v>
      </c>
      <c r="J221" t="e">
        <v>#N/A</v>
      </c>
      <c r="K221" t="e">
        <v>#N/A</v>
      </c>
      <c r="L221" t="e">
        <v>#N/A</v>
      </c>
      <c r="N221" s="7">
        <f t="shared" si="10"/>
        <v>144.76000000000062</v>
      </c>
      <c r="O221" s="7">
        <f t="shared" si="11"/>
        <v>135.72142824275767</v>
      </c>
    </row>
    <row r="222" spans="1:15" x14ac:dyDescent="0.25">
      <c r="A222" s="14">
        <v>44287</v>
      </c>
      <c r="B222" s="20">
        <v>139.30000000000001</v>
      </c>
      <c r="C222" s="7">
        <v>137.44</v>
      </c>
      <c r="E222" s="22">
        <v>137.43996873705001</v>
      </c>
      <c r="F222" s="21">
        <v>141.35805347829501</v>
      </c>
      <c r="G222" s="20">
        <v>0.97228255026978505</v>
      </c>
      <c r="H222" s="61">
        <v>1.0140184912839501</v>
      </c>
      <c r="I222" s="61">
        <v>0.999521623491615</v>
      </c>
      <c r="J222" t="e">
        <v>#N/A</v>
      </c>
      <c r="K222" t="e">
        <v>#N/A</v>
      </c>
      <c r="L222" t="e">
        <v>#N/A</v>
      </c>
      <c r="N222" s="7">
        <f t="shared" si="10"/>
        <v>139.30000000000015</v>
      </c>
      <c r="O222" s="7">
        <f t="shared" si="11"/>
        <v>137.43996873704933</v>
      </c>
    </row>
    <row r="223" spans="1:15" x14ac:dyDescent="0.25">
      <c r="A223" s="14">
        <v>44317</v>
      </c>
      <c r="B223" s="20">
        <v>137.69999999999999</v>
      </c>
      <c r="C223" s="7">
        <v>138.74</v>
      </c>
      <c r="E223" s="22">
        <v>138.74169633961699</v>
      </c>
      <c r="F223" s="18">
        <v>141.074933142698</v>
      </c>
      <c r="G223" s="18">
        <v>0.98346101074724301</v>
      </c>
      <c r="H223">
        <v>0.99686029286882005</v>
      </c>
      <c r="I223">
        <v>0.99561777753394898</v>
      </c>
      <c r="J223" t="e">
        <v>#N/A</v>
      </c>
      <c r="K223" t="e">
        <v>#N/A</v>
      </c>
      <c r="L223" t="e">
        <v>#N/A</v>
      </c>
    </row>
    <row r="224" spans="1:15" x14ac:dyDescent="0.25">
      <c r="A224" s="14">
        <v>44348</v>
      </c>
      <c r="B224" s="20">
        <v>137.91999999999999</v>
      </c>
      <c r="C224" s="7">
        <v>138.94999999999999</v>
      </c>
      <c r="E224" s="22">
        <v>138.946287999194</v>
      </c>
      <c r="F224" s="18">
        <v>140.654917575837</v>
      </c>
      <c r="G224" s="18">
        <v>0.98785232961569602</v>
      </c>
      <c r="H224">
        <v>0.99001787265400898</v>
      </c>
      <c r="I224">
        <v>1.0026220802205901</v>
      </c>
      <c r="J224" t="e">
        <v>#N/A</v>
      </c>
      <c r="K224" t="e">
        <v>#N/A</v>
      </c>
      <c r="L224" t="e">
        <v>#N/A</v>
      </c>
    </row>
    <row r="225" spans="1:12" x14ac:dyDescent="0.25">
      <c r="A225" s="14">
        <v>44378</v>
      </c>
      <c r="B225" s="20">
        <v>143.07</v>
      </c>
      <c r="C225" s="7">
        <v>138.49</v>
      </c>
      <c r="E225" s="22">
        <v>138.48593020405599</v>
      </c>
      <c r="F225" s="18">
        <v>140.272611042356</v>
      </c>
      <c r="G225" s="18">
        <v>0.98726279617222901</v>
      </c>
      <c r="H225">
        <v>1.03127106332833</v>
      </c>
      <c r="I225">
        <v>1.0017747770374901</v>
      </c>
      <c r="J225" t="e">
        <v>#N/A</v>
      </c>
      <c r="K225" t="e">
        <v>#N/A</v>
      </c>
      <c r="L225" t="e">
        <v>#N/A</v>
      </c>
    </row>
    <row r="226" spans="1:12" x14ac:dyDescent="0.25">
      <c r="A226" s="14">
        <v>44409</v>
      </c>
      <c r="B226" s="20">
        <v>141.94</v>
      </c>
      <c r="C226" s="7">
        <v>138.91999999999999</v>
      </c>
      <c r="E226" s="22">
        <v>138.921817166534</v>
      </c>
      <c r="F226" s="18">
        <v>140.06851337062901</v>
      </c>
      <c r="G226" s="18">
        <v>0.99181331923570404</v>
      </c>
      <c r="H226">
        <v>1.02606181579544</v>
      </c>
      <c r="I226">
        <v>0.99577408480616303</v>
      </c>
      <c r="J226" t="e">
        <v>#N/A</v>
      </c>
      <c r="K226" t="e">
        <v>#N/A</v>
      </c>
      <c r="L226" t="e">
        <v>#N/A</v>
      </c>
    </row>
    <row r="227" spans="1:12" x14ac:dyDescent="0.25">
      <c r="A227" s="14">
        <v>44440</v>
      </c>
      <c r="B227" s="20">
        <v>138.72999999999999</v>
      </c>
      <c r="C227" s="7">
        <v>138.86000000000001</v>
      </c>
      <c r="E227" s="22">
        <v>138.86162047467101</v>
      </c>
      <c r="F227">
        <v>140.06919890702201</v>
      </c>
      <c r="G227">
        <v>0.99137870108650805</v>
      </c>
      <c r="H227">
        <v>0.99712529906621605</v>
      </c>
      <c r="I227">
        <v>1.0019324025009</v>
      </c>
      <c r="J227" t="e">
        <v>#N/A</v>
      </c>
      <c r="K227" t="e">
        <v>#N/A</v>
      </c>
      <c r="L227" t="e">
        <v>#N/A</v>
      </c>
    </row>
    <row r="228" spans="1:12" x14ac:dyDescent="0.25">
      <c r="A228" s="14">
        <v>44470</v>
      </c>
      <c r="B228" s="20">
        <v>138.01</v>
      </c>
      <c r="C228" s="7">
        <v>139.62</v>
      </c>
      <c r="E228">
        <v>139.61557576833701</v>
      </c>
      <c r="F228">
        <v>140.237911917015</v>
      </c>
      <c r="G228">
        <v>0.99556228312179695</v>
      </c>
      <c r="H228">
        <v>1.0017744531524999</v>
      </c>
      <c r="I228">
        <v>0.986749083993118</v>
      </c>
      <c r="J228" t="e">
        <v>#N/A</v>
      </c>
      <c r="K228" t="e">
        <v>#N/A</v>
      </c>
      <c r="L228" t="e">
        <v>#N/A</v>
      </c>
    </row>
    <row r="229" spans="1:12" x14ac:dyDescent="0.25">
      <c r="A229" s="14">
        <v>44501</v>
      </c>
      <c r="B229" s="20">
        <v>139.69</v>
      </c>
      <c r="C229" s="7">
        <v>141.05000000000001</v>
      </c>
      <c r="E229">
        <v>141.052036671558</v>
      </c>
      <c r="F229">
        <v>140.522580258641</v>
      </c>
      <c r="G229">
        <v>1.00376776751425</v>
      </c>
      <c r="H229">
        <v>0.99034372913926905</v>
      </c>
      <c r="I229">
        <v>1</v>
      </c>
      <c r="J229" t="e">
        <v>#N/A</v>
      </c>
      <c r="K229" t="e">
        <v>#N/A</v>
      </c>
      <c r="L229" t="e">
        <v>#N/A</v>
      </c>
    </row>
    <row r="230" spans="1:12" x14ac:dyDescent="0.25">
      <c r="A230" s="14">
        <v>44531</v>
      </c>
      <c r="B230" s="20">
        <v>141.53</v>
      </c>
      <c r="C230" s="7">
        <v>141.22</v>
      </c>
      <c r="E230">
        <v>141.21605732890799</v>
      </c>
      <c r="F230">
        <v>140.83327010284199</v>
      </c>
      <c r="G230">
        <v>1.0027180170267</v>
      </c>
      <c r="H230">
        <v>0.99048932767147402</v>
      </c>
      <c r="I230">
        <v>1.01184647749999</v>
      </c>
      <c r="J230" t="e">
        <v>#N/A</v>
      </c>
      <c r="K230" t="e">
        <v>#N/A</v>
      </c>
      <c r="L230" t="e">
        <v>#N/A</v>
      </c>
    </row>
    <row r="231" spans="1:12" x14ac:dyDescent="0.25">
      <c r="A231" s="14">
        <v>44562</v>
      </c>
      <c r="B231" s="20">
        <v>131.54</v>
      </c>
      <c r="C231" s="7">
        <v>140.26</v>
      </c>
      <c r="E231">
        <v>140.262886422588</v>
      </c>
      <c r="F231">
        <v>141.08579801917199</v>
      </c>
      <c r="G231">
        <v>0.99416729672200999</v>
      </c>
      <c r="H231">
        <v>0.94494587353875603</v>
      </c>
      <c r="I231">
        <v>0.992448849970617</v>
      </c>
      <c r="J231" t="e">
        <v>#N/A</v>
      </c>
      <c r="K231" t="e">
        <v>#N/A</v>
      </c>
      <c r="L231" t="e">
        <v>#N/A</v>
      </c>
    </row>
    <row r="232" spans="1:12" x14ac:dyDescent="0.25">
      <c r="A232" s="14">
        <v>44593</v>
      </c>
      <c r="B232" s="20">
        <v>136.66999999999999</v>
      </c>
      <c r="C232" s="7">
        <v>140.82</v>
      </c>
      <c r="E232">
        <v>140.81591994593401</v>
      </c>
      <c r="F232">
        <v>141.31776151050599</v>
      </c>
      <c r="G232">
        <v>0.99644884295358405</v>
      </c>
      <c r="H232">
        <v>0.96197282902548098</v>
      </c>
      <c r="I232">
        <v>1.0089244160648601</v>
      </c>
      <c r="J232" t="e">
        <v>#N/A</v>
      </c>
      <c r="K232" t="e">
        <v>#N/A</v>
      </c>
      <c r="L232" t="e">
        <v>#N/A</v>
      </c>
    </row>
    <row r="233" spans="1:12" x14ac:dyDescent="0.25">
      <c r="A233" s="14">
        <v>44621</v>
      </c>
      <c r="B233" s="20">
        <v>149.61000000000001</v>
      </c>
      <c r="C233" s="7">
        <v>141.94</v>
      </c>
      <c r="E233">
        <v>141.940045692193</v>
      </c>
      <c r="F233">
        <v>141.630370437099</v>
      </c>
      <c r="G233">
        <v>1.00218650317823</v>
      </c>
      <c r="H233">
        <v>1.0547564383063699</v>
      </c>
      <c r="I233">
        <v>0.99931751010935599</v>
      </c>
      <c r="J233" t="e">
        <v>#N/A</v>
      </c>
      <c r="K233" t="e">
        <v>#N/A</v>
      </c>
      <c r="L233" t="e">
        <v>#N/A</v>
      </c>
    </row>
    <row r="234" spans="1:12" x14ac:dyDescent="0.25">
      <c r="A234" s="14">
        <v>44652</v>
      </c>
      <c r="B234" s="20">
        <v>143.34</v>
      </c>
      <c r="C234" s="7">
        <v>142.19</v>
      </c>
      <c r="E234">
        <v>142.18751176398001</v>
      </c>
      <c r="F234">
        <v>142.08475609812101</v>
      </c>
      <c r="G234">
        <v>1.0007231997906001</v>
      </c>
      <c r="H234">
        <v>1.0156087349780201</v>
      </c>
      <c r="I234">
        <v>0.99261199355579299</v>
      </c>
      <c r="J234" t="e">
        <v>#N/A</v>
      </c>
      <c r="K234" t="e">
        <v>#N/A</v>
      </c>
      <c r="L234" t="e">
        <v>#N/A</v>
      </c>
    </row>
    <row r="235" spans="1:12" x14ac:dyDescent="0.25">
      <c r="A235" s="14">
        <v>44682</v>
      </c>
      <c r="B235" s="20">
        <v>142.77000000000001</v>
      </c>
      <c r="C235" s="7">
        <v>142.15</v>
      </c>
      <c r="E235">
        <v>142.1453127437</v>
      </c>
      <c r="F235">
        <v>142.71215496413899</v>
      </c>
      <c r="G235">
        <v>0.99602807328793397</v>
      </c>
      <c r="H235">
        <v>0.99648423777650497</v>
      </c>
      <c r="I235">
        <v>1.00793838047822</v>
      </c>
      <c r="J235" t="e">
        <v>#N/A</v>
      </c>
      <c r="K235" t="e">
        <v>#N/A</v>
      </c>
      <c r="L235" t="e">
        <v>#N/A</v>
      </c>
    </row>
    <row r="236" spans="1:12" x14ac:dyDescent="0.25">
      <c r="A236" s="14">
        <v>44713</v>
      </c>
      <c r="B236" s="20">
        <v>141.91</v>
      </c>
      <c r="C236" s="7">
        <v>142.88999999999999</v>
      </c>
      <c r="E236">
        <v>142.89200476361401</v>
      </c>
      <c r="F236">
        <v>143.39087287981599</v>
      </c>
      <c r="G236">
        <v>0.99652092140745996</v>
      </c>
      <c r="H236">
        <v>0.99105663156669199</v>
      </c>
      <c r="I236">
        <v>1.0020897011393</v>
      </c>
      <c r="J236" t="e">
        <v>#N/A</v>
      </c>
      <c r="K236" t="e">
        <v>#N/A</v>
      </c>
      <c r="L236" t="e">
        <v>#N/A</v>
      </c>
    </row>
    <row r="237" spans="1:12" x14ac:dyDescent="0.25">
      <c r="A237" s="14">
        <v>44743</v>
      </c>
      <c r="B237" s="20">
        <v>148.79</v>
      </c>
      <c r="C237" s="7">
        <v>145.41999999999999</v>
      </c>
      <c r="E237">
        <v>145.42211241636301</v>
      </c>
      <c r="F237">
        <v>143.92799689187399</v>
      </c>
      <c r="G237">
        <v>1.01038099297395</v>
      </c>
      <c r="H237">
        <v>1.0334366900646901</v>
      </c>
      <c r="I237">
        <v>0.99005522156195502</v>
      </c>
      <c r="J237" t="e">
        <v>#N/A</v>
      </c>
      <c r="K237" t="e">
        <v>#N/A</v>
      </c>
      <c r="L237" t="e">
        <v>#N/A</v>
      </c>
    </row>
    <row r="238" spans="1:12" x14ac:dyDescent="0.25">
      <c r="A238" s="14">
        <v>44774</v>
      </c>
      <c r="B238" s="20">
        <v>149.37</v>
      </c>
      <c r="C238" s="7">
        <v>144.47999999999999</v>
      </c>
      <c r="E238">
        <v>144.48039521476599</v>
      </c>
      <c r="F238">
        <v>144.19412948485001</v>
      </c>
      <c r="G238">
        <v>1.00198528005917</v>
      </c>
      <c r="H238">
        <v>1.0264455102852099</v>
      </c>
      <c r="I238">
        <v>1.00720659459045</v>
      </c>
      <c r="J238" t="e">
        <v>#N/A</v>
      </c>
      <c r="K238" t="e">
        <v>#N/A</v>
      </c>
      <c r="L238" t="e">
        <v>#N/A</v>
      </c>
    </row>
    <row r="239" spans="1:12" x14ac:dyDescent="0.25">
      <c r="A239" s="14">
        <v>44805</v>
      </c>
      <c r="B239" s="20">
        <v>144.35</v>
      </c>
      <c r="C239" s="7">
        <v>144.49</v>
      </c>
      <c r="E239">
        <v>144.48515283924601</v>
      </c>
      <c r="F239">
        <v>144.19044963312001</v>
      </c>
      <c r="G239">
        <v>1.00204384691826</v>
      </c>
      <c r="H239">
        <v>0.99598968304718805</v>
      </c>
      <c r="I239">
        <v>1.0030872880781501</v>
      </c>
      <c r="J239" t="e">
        <v>#N/A</v>
      </c>
      <c r="K239" t="e">
        <v>#N/A</v>
      </c>
      <c r="L239" t="e">
        <v>#N/A</v>
      </c>
    </row>
    <row r="240" spans="1:12" x14ac:dyDescent="0.25">
      <c r="A240" s="14">
        <v>44835</v>
      </c>
      <c r="B240" s="20">
        <v>142.71</v>
      </c>
      <c r="C240" s="7">
        <v>144.68</v>
      </c>
      <c r="E240">
        <v>144.68499334700499</v>
      </c>
      <c r="F240">
        <v>144.04253786378399</v>
      </c>
      <c r="G240">
        <v>1.0044601788662499</v>
      </c>
      <c r="H240">
        <v>1.00006814566971</v>
      </c>
      <c r="I240">
        <v>0.98628249062366302</v>
      </c>
      <c r="J240" t="e">
        <v>#N/A</v>
      </c>
      <c r="K240" t="e">
        <v>#N/A</v>
      </c>
      <c r="L240" t="e">
        <v>#N/A</v>
      </c>
    </row>
    <row r="241" spans="1:12" x14ac:dyDescent="0.25">
      <c r="A241" s="14">
        <v>44866</v>
      </c>
      <c r="B241" s="20">
        <v>140.97999999999999</v>
      </c>
      <c r="C241" s="7">
        <v>142.74</v>
      </c>
      <c r="E241">
        <v>142.741189063203</v>
      </c>
      <c r="F241">
        <v>143.96905503173201</v>
      </c>
      <c r="G241">
        <v>0.99147132022046103</v>
      </c>
      <c r="H241">
        <v>0.98766166181771498</v>
      </c>
      <c r="I241">
        <v>1</v>
      </c>
      <c r="J241" t="e">
        <v>#N/A</v>
      </c>
      <c r="K241" t="e">
        <v>#N/A</v>
      </c>
      <c r="L241" t="e">
        <v>#N/A</v>
      </c>
    </row>
    <row r="242" spans="1:12" x14ac:dyDescent="0.25">
      <c r="A242" s="14">
        <v>44896</v>
      </c>
      <c r="B242" s="20">
        <v>142.19</v>
      </c>
      <c r="C242" s="7">
        <v>142.30000000000001</v>
      </c>
      <c r="E242">
        <v>142.30182696215101</v>
      </c>
      <c r="F242">
        <v>144.15734785861201</v>
      </c>
      <c r="G242">
        <v>0.98712850281983999</v>
      </c>
      <c r="H242">
        <v>0.98855271299124103</v>
      </c>
      <c r="I242">
        <v>1.01078490139573</v>
      </c>
      <c r="J242" t="e">
        <v>#N/A</v>
      </c>
      <c r="K242" t="e">
        <v>#N/A</v>
      </c>
      <c r="L242" t="e">
        <v>#N/A</v>
      </c>
    </row>
    <row r="243" spans="1:12" x14ac:dyDescent="0.25">
      <c r="A243" s="14">
        <v>44927</v>
      </c>
      <c r="B243" s="20">
        <v>135.83000000000001</v>
      </c>
      <c r="C243" s="7">
        <v>143.47999999999999</v>
      </c>
      <c r="E243">
        <v>143.48176100508601</v>
      </c>
      <c r="F243">
        <v>144.65126995114099</v>
      </c>
      <c r="G243">
        <v>0.99191497629817005</v>
      </c>
      <c r="H243">
        <v>0.94221394927171198</v>
      </c>
      <c r="I243">
        <v>1.0047302379680101</v>
      </c>
      <c r="J243" t="e">
        <v>#N/A</v>
      </c>
      <c r="K243" t="e">
        <v>#N/A</v>
      </c>
      <c r="L243" t="e">
        <v>#N/A</v>
      </c>
    </row>
    <row r="244" spans="1:12" x14ac:dyDescent="0.25">
      <c r="A244" s="14">
        <v>44958</v>
      </c>
      <c r="B244" s="20">
        <v>140.78</v>
      </c>
      <c r="C244" s="7">
        <v>147.52000000000001</v>
      </c>
      <c r="E244">
        <v>147.52366705301</v>
      </c>
      <c r="F244">
        <v>145.34733257236101</v>
      </c>
      <c r="G244">
        <v>1.01497333622937</v>
      </c>
      <c r="H244">
        <v>0.96303226998032398</v>
      </c>
      <c r="I244">
        <v>0.99091960662994505</v>
      </c>
      <c r="J244" t="e">
        <v>#N/A</v>
      </c>
      <c r="K244" t="e">
        <v>#N/A</v>
      </c>
      <c r="L244" t="e">
        <v>#N/A</v>
      </c>
    </row>
    <row r="245" spans="1:12" x14ac:dyDescent="0.25">
      <c r="A245" s="14">
        <v>44986</v>
      </c>
      <c r="B245" s="20">
        <v>158.24</v>
      </c>
      <c r="C245" s="7">
        <v>147.02000000000001</v>
      </c>
      <c r="E245">
        <v>147.015186092428</v>
      </c>
      <c r="F245">
        <v>146.032951466122</v>
      </c>
      <c r="G245">
        <v>1.0067261163760901</v>
      </c>
      <c r="H245">
        <v>1.0585155965736599</v>
      </c>
      <c r="I245">
        <v>1.01684981700105</v>
      </c>
      <c r="J245" t="e">
        <v>#N/A</v>
      </c>
      <c r="K245" t="e">
        <v>#N/A</v>
      </c>
      <c r="L245" t="e">
        <v>#N/A</v>
      </c>
    </row>
    <row r="246" spans="1:12" x14ac:dyDescent="0.25">
      <c r="A246" s="14">
        <v>45017</v>
      </c>
      <c r="B246" s="20">
        <v>148.62</v>
      </c>
      <c r="C246" s="7">
        <v>148.88</v>
      </c>
      <c r="E246">
        <v>148.88306255945599</v>
      </c>
      <c r="F246">
        <v>146.527937836674</v>
      </c>
      <c r="G246">
        <v>1.0160728715462299</v>
      </c>
      <c r="H246">
        <v>1.0173974968263699</v>
      </c>
      <c r="I246">
        <v>0.98116330724738998</v>
      </c>
      <c r="J246" t="e">
        <v>#N/A</v>
      </c>
      <c r="K246" t="e">
        <v>#N/A</v>
      </c>
      <c r="L246" t="e">
        <v>#N/A</v>
      </c>
    </row>
    <row r="247" spans="1:12" x14ac:dyDescent="0.25">
      <c r="A247" s="14">
        <v>45047</v>
      </c>
      <c r="B247" s="20">
        <v>146.94</v>
      </c>
      <c r="C247" s="7">
        <v>146.16</v>
      </c>
      <c r="E247">
        <v>146.15891507104001</v>
      </c>
      <c r="F247">
        <v>146.73015074104401</v>
      </c>
      <c r="G247">
        <v>0.99610689645503203</v>
      </c>
      <c r="H247">
        <v>0.99634200578129095</v>
      </c>
      <c r="I247">
        <v>1.00903512461199</v>
      </c>
      <c r="J247" t="e">
        <v>#N/A</v>
      </c>
      <c r="K247" t="e">
        <v>#N/A</v>
      </c>
      <c r="L247" t="e">
        <v>#N/A</v>
      </c>
    </row>
    <row r="248" spans="1:12" x14ac:dyDescent="0.25">
      <c r="A248" s="14">
        <v>45078</v>
      </c>
      <c r="B248" s="20">
        <v>145.68</v>
      </c>
      <c r="C248" s="7">
        <v>146.55000000000001</v>
      </c>
      <c r="E248">
        <v>146.54511869286901</v>
      </c>
      <c r="F248">
        <v>146.65494231522899</v>
      </c>
      <c r="G248">
        <v>0.99925114271210003</v>
      </c>
      <c r="H248">
        <v>0.99175699233470505</v>
      </c>
      <c r="I248">
        <v>1.0023590241923399</v>
      </c>
      <c r="J248" t="e">
        <v>#N/A</v>
      </c>
      <c r="K248" t="e">
        <v>#N/A</v>
      </c>
      <c r="L248" t="e">
        <v>#N/A</v>
      </c>
    </row>
    <row r="249" spans="1:12" x14ac:dyDescent="0.25">
      <c r="A249" s="14">
        <v>45108</v>
      </c>
      <c r="B249" s="20">
        <v>150.43</v>
      </c>
      <c r="C249" s="7">
        <v>146.97999999999999</v>
      </c>
      <c r="E249">
        <v>146.984670626482</v>
      </c>
      <c r="F249">
        <v>146.45540980424099</v>
      </c>
      <c r="G249">
        <v>1.00361380179092</v>
      </c>
      <c r="H249">
        <v>1.03512310115628</v>
      </c>
      <c r="I249">
        <v>0.98871337911985702</v>
      </c>
      <c r="J249" t="e">
        <v>#N/A</v>
      </c>
      <c r="K249" t="e">
        <v>#N/A</v>
      </c>
      <c r="L249" t="e">
        <v>#N/A</v>
      </c>
    </row>
    <row r="250" spans="1:12" x14ac:dyDescent="0.25">
      <c r="A250" s="14">
        <v>45139</v>
      </c>
      <c r="B250" s="20">
        <v>151.33000000000001</v>
      </c>
      <c r="C250" s="7">
        <v>146.13999999999999</v>
      </c>
      <c r="E250">
        <v>146.13600465321099</v>
      </c>
      <c r="F250">
        <v>146.263605550699</v>
      </c>
      <c r="G250">
        <v>0.99912759639003601</v>
      </c>
      <c r="H250">
        <v>1.0266537721906901</v>
      </c>
      <c r="I250">
        <v>1.00865766990534</v>
      </c>
      <c r="J250" t="e">
        <v>#N/A</v>
      </c>
      <c r="K250" t="e">
        <v>#N/A</v>
      </c>
      <c r="L250" t="e">
        <v>#N/A</v>
      </c>
    </row>
    <row r="251" spans="1:12" x14ac:dyDescent="0.25">
      <c r="A251" s="14">
        <v>45170</v>
      </c>
      <c r="B251" s="20">
        <v>144.91</v>
      </c>
      <c r="C251" s="7">
        <v>146.19</v>
      </c>
      <c r="E251">
        <v>146.186389208615</v>
      </c>
      <c r="F251">
        <v>146.237336042441</v>
      </c>
      <c r="G251">
        <v>0.999651615413651</v>
      </c>
      <c r="H251">
        <v>0.99509688363035398</v>
      </c>
      <c r="I251">
        <v>0.996153008927949</v>
      </c>
      <c r="J251" t="e">
        <v>#N/A</v>
      </c>
      <c r="K251" t="e">
        <v>#N/A</v>
      </c>
      <c r="L251" t="e">
        <v>#N/A</v>
      </c>
    </row>
    <row r="252" spans="1:12" x14ac:dyDescent="0.25">
      <c r="A252" s="14">
        <v>45200</v>
      </c>
      <c r="B252" s="20">
        <v>145.09</v>
      </c>
      <c r="C252" s="7">
        <v>146.26</v>
      </c>
      <c r="E252">
        <v>146.25766425063799</v>
      </c>
      <c r="F252">
        <v>146.453288341247</v>
      </c>
      <c r="G252">
        <v>0.998664256072192</v>
      </c>
      <c r="H252">
        <v>0.99903349351236603</v>
      </c>
      <c r="I252">
        <v>0.99297610716762996</v>
      </c>
      <c r="J252" t="e">
        <v>#N/A</v>
      </c>
      <c r="K252" t="e">
        <v>#N/A</v>
      </c>
      <c r="L252" t="e">
        <v>#N/A</v>
      </c>
    </row>
    <row r="253" spans="1:12" x14ac:dyDescent="0.25">
      <c r="A253" s="14">
        <v>45231</v>
      </c>
      <c r="B253" s="20">
        <v>144.31</v>
      </c>
      <c r="C253" s="7">
        <v>146.41</v>
      </c>
      <c r="E253">
        <v>146.40953054472899</v>
      </c>
      <c r="F253">
        <v>146.955289496771</v>
      </c>
      <c r="G253">
        <v>0.99628622451148197</v>
      </c>
      <c r="H253">
        <v>0.98565987789922005</v>
      </c>
      <c r="I253">
        <v>1</v>
      </c>
      <c r="J253" t="e">
        <v>#N/A</v>
      </c>
      <c r="K253" t="e">
        <v>#N/A</v>
      </c>
      <c r="L253" t="e">
        <v>#N/A</v>
      </c>
    </row>
    <row r="254" spans="1:12" x14ac:dyDescent="0.25">
      <c r="A254" s="14">
        <v>45261</v>
      </c>
      <c r="B254" s="20">
        <v>144.1</v>
      </c>
      <c r="C254" s="7">
        <v>147.61000000000001</v>
      </c>
      <c r="E254">
        <v>147.605162473539</v>
      </c>
      <c r="F254">
        <v>147.72141470518301</v>
      </c>
      <c r="G254">
        <v>0.99921303060984101</v>
      </c>
      <c r="H254">
        <v>0.98741518376980697</v>
      </c>
      <c r="I254">
        <v>0.98869567066102804</v>
      </c>
      <c r="J254" t="e">
        <v>#N/A</v>
      </c>
      <c r="K254" t="e">
        <v>#N/A</v>
      </c>
      <c r="L254" t="e">
        <v>#N/A</v>
      </c>
    </row>
    <row r="255" spans="1:12" x14ac:dyDescent="0.25">
      <c r="A255" s="14">
        <v>45292</v>
      </c>
      <c r="B255" s="20">
        <v>140.51</v>
      </c>
      <c r="C255" s="7">
        <v>148.5</v>
      </c>
      <c r="E255">
        <v>148.50097360673101</v>
      </c>
      <c r="F255">
        <v>148.61754395555801</v>
      </c>
      <c r="G255">
        <v>0.99921563534342095</v>
      </c>
      <c r="H255">
        <v>0.94071086120261205</v>
      </c>
      <c r="I255">
        <v>1.00582349130159</v>
      </c>
      <c r="J255" t="e">
        <v>#N/A</v>
      </c>
      <c r="K255" t="e">
        <v>#N/A</v>
      </c>
      <c r="L255" t="e">
        <v>#N/A</v>
      </c>
    </row>
  </sheetData>
  <pageMargins left="0.511811024" right="0.511811024" top="0.78740157499999996" bottom="0.78740157499999996" header="0.31496062000000002" footer="0.31496062000000002"/>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E50DFA-1C06-49EF-BEC9-B4F927666138}">
  <sheetPr codeName="Planilha6"/>
  <dimension ref="A1:AN246"/>
  <sheetViews>
    <sheetView zoomScale="115" zoomScaleNormal="115" workbookViewId="0"/>
  </sheetViews>
  <sheetFormatPr defaultRowHeight="15" x14ac:dyDescent="0.25"/>
  <cols>
    <col min="1" max="1" width="11.85546875" bestFit="1" customWidth="1"/>
    <col min="2" max="2" width="19.85546875" bestFit="1" customWidth="1"/>
    <col min="3" max="3" width="15.140625" bestFit="1" customWidth="1"/>
    <col min="4" max="4" width="5.140625" customWidth="1"/>
    <col min="5" max="5" width="9.7109375" customWidth="1"/>
    <col min="6" max="6" width="12.28515625" bestFit="1" customWidth="1"/>
    <col min="7" max="7" width="7.28515625" bestFit="1" customWidth="1"/>
    <col min="13" max="13" width="5" customWidth="1"/>
    <col min="14" max="14" width="12.42578125" bestFit="1" customWidth="1"/>
    <col min="15" max="15" width="11.140625" bestFit="1" customWidth="1"/>
    <col min="16" max="16" width="5" customWidth="1"/>
    <col min="17" max="17" width="10.42578125" bestFit="1" customWidth="1"/>
  </cols>
  <sheetData>
    <row r="1" spans="1:40" x14ac:dyDescent="0.25">
      <c r="A1" s="12" t="s">
        <v>17</v>
      </c>
      <c r="E1" s="12" t="s">
        <v>18</v>
      </c>
      <c r="F1" s="62" t="s">
        <v>135</v>
      </c>
      <c r="AB1" s="12" t="s">
        <v>24</v>
      </c>
    </row>
    <row r="2" spans="1:40" x14ac:dyDescent="0.25">
      <c r="A2" s="13" t="s">
        <v>9</v>
      </c>
      <c r="B2" s="13" t="s">
        <v>28</v>
      </c>
      <c r="C2" s="13" t="s">
        <v>19</v>
      </c>
      <c r="E2" s="13" t="s">
        <v>7</v>
      </c>
      <c r="F2" s="13" t="s">
        <v>25</v>
      </c>
      <c r="G2" s="13" t="s">
        <v>26</v>
      </c>
      <c r="H2" s="13" t="s">
        <v>121</v>
      </c>
      <c r="I2" s="13" t="s">
        <v>122</v>
      </c>
      <c r="J2" s="13" t="s">
        <v>87</v>
      </c>
      <c r="K2" s="13" t="s">
        <v>8</v>
      </c>
      <c r="L2" s="13" t="s">
        <v>88</v>
      </c>
      <c r="N2" s="13" t="s">
        <v>123</v>
      </c>
      <c r="O2" s="13" t="s">
        <v>124</v>
      </c>
      <c r="Q2" s="13" t="s">
        <v>21</v>
      </c>
      <c r="AB2" t="str" cm="1">
        <f t="array" ref="AB2:AN21">xlDESSAZ_SeasonalPlot(A3:A222,G3:G222, 12)</f>
        <v/>
      </c>
      <c r="AC2">
        <v>1</v>
      </c>
      <c r="AD2">
        <v>2</v>
      </c>
      <c r="AE2">
        <v>3</v>
      </c>
      <c r="AF2">
        <v>4</v>
      </c>
      <c r="AG2">
        <v>5</v>
      </c>
      <c r="AH2">
        <v>6</v>
      </c>
      <c r="AI2">
        <v>7</v>
      </c>
      <c r="AJ2">
        <v>8</v>
      </c>
      <c r="AK2">
        <v>9</v>
      </c>
      <c r="AL2">
        <v>10</v>
      </c>
      <c r="AM2">
        <v>11</v>
      </c>
      <c r="AN2">
        <v>12</v>
      </c>
    </row>
    <row r="3" spans="1:40" x14ac:dyDescent="0.25">
      <c r="A3" s="14">
        <v>37257</v>
      </c>
      <c r="B3" s="21">
        <v>72.400000000000006</v>
      </c>
      <c r="C3" s="7">
        <v>77.7</v>
      </c>
      <c r="E3" s="22" cm="1">
        <f t="array" ref="E3:L242">ROUND(xlDESSAZ($A$3:$A$242,$B$3:$B$242,$E$2:$L$2,,,Specs!$B$5),1)</f>
        <v>77.7</v>
      </c>
      <c r="F3" s="21">
        <v>79.7</v>
      </c>
      <c r="G3" s="20">
        <v>-2</v>
      </c>
      <c r="H3" s="7">
        <v>-6.5</v>
      </c>
      <c r="I3" s="7">
        <v>1.2</v>
      </c>
      <c r="J3" s="7">
        <v>74.400000000000006</v>
      </c>
      <c r="K3" s="7">
        <v>77.7</v>
      </c>
      <c r="L3" s="7">
        <v>80.900000000000006</v>
      </c>
      <c r="M3" s="7"/>
      <c r="N3" s="7">
        <f t="shared" ref="N3:N66" si="0">F3+G3+H3+I3</f>
        <v>72.400000000000006</v>
      </c>
      <c r="O3" s="7">
        <f t="shared" ref="O3:O66" si="1">G3+F3</f>
        <v>77.7</v>
      </c>
      <c r="P3" s="7"/>
      <c r="Q3" s="9">
        <f t="shared" ref="Q3:Q66" si="2">(E3-C3)/C3</f>
        <v>0</v>
      </c>
      <c r="AB3">
        <v>2002</v>
      </c>
      <c r="AC3">
        <v>-2</v>
      </c>
      <c r="AD3">
        <v>0.4</v>
      </c>
      <c r="AE3">
        <v>0.2</v>
      </c>
      <c r="AF3">
        <v>0</v>
      </c>
      <c r="AG3">
        <v>-0.4</v>
      </c>
      <c r="AH3">
        <v>0.1</v>
      </c>
      <c r="AI3">
        <v>0.4</v>
      </c>
      <c r="AJ3">
        <v>-0.9</v>
      </c>
      <c r="AK3">
        <v>0</v>
      </c>
      <c r="AL3">
        <v>0.4</v>
      </c>
      <c r="AM3">
        <v>0.4</v>
      </c>
      <c r="AN3">
        <v>-0.4</v>
      </c>
    </row>
    <row r="4" spans="1:40" x14ac:dyDescent="0.25">
      <c r="A4" s="14">
        <v>37288</v>
      </c>
      <c r="B4" s="21">
        <v>69.7</v>
      </c>
      <c r="C4" s="7">
        <v>80.2</v>
      </c>
      <c r="E4" s="22">
        <v>80.2</v>
      </c>
      <c r="F4" s="21">
        <v>79.7</v>
      </c>
      <c r="G4" s="20">
        <v>0.4</v>
      </c>
      <c r="H4" s="7">
        <v>-9.4</v>
      </c>
      <c r="I4" s="7">
        <v>-1.1000000000000001</v>
      </c>
      <c r="J4" s="7">
        <v>71.8</v>
      </c>
      <c r="K4" s="7">
        <v>76</v>
      </c>
      <c r="L4" s="7">
        <v>80.2</v>
      </c>
      <c r="N4" s="7">
        <f t="shared" si="0"/>
        <v>69.600000000000009</v>
      </c>
      <c r="O4" s="7">
        <f t="shared" si="1"/>
        <v>80.100000000000009</v>
      </c>
      <c r="Q4" s="9">
        <f t="shared" si="2"/>
        <v>0</v>
      </c>
      <c r="AB4">
        <v>2003</v>
      </c>
      <c r="AC4">
        <v>-0.1</v>
      </c>
      <c r="AD4">
        <v>0</v>
      </c>
      <c r="AE4">
        <v>0.5</v>
      </c>
      <c r="AF4">
        <v>0.6</v>
      </c>
      <c r="AG4">
        <v>-0.6</v>
      </c>
      <c r="AH4">
        <v>-0.2</v>
      </c>
      <c r="AI4">
        <v>-1.2</v>
      </c>
      <c r="AJ4">
        <v>-0.7</v>
      </c>
      <c r="AK4">
        <v>1.2</v>
      </c>
      <c r="AL4">
        <v>0.6</v>
      </c>
      <c r="AM4">
        <v>0.8</v>
      </c>
      <c r="AN4">
        <v>-1.3</v>
      </c>
    </row>
    <row r="5" spans="1:40" x14ac:dyDescent="0.25">
      <c r="A5" s="14">
        <v>37316</v>
      </c>
      <c r="B5" s="21">
        <v>77.400000000000006</v>
      </c>
      <c r="C5" s="7">
        <v>79.8</v>
      </c>
      <c r="E5" s="22">
        <v>79.8</v>
      </c>
      <c r="F5" s="21">
        <v>79.7</v>
      </c>
      <c r="G5" s="20">
        <v>0.2</v>
      </c>
      <c r="H5" s="7">
        <v>0.6</v>
      </c>
      <c r="I5" s="7">
        <v>-3</v>
      </c>
      <c r="J5" s="7">
        <v>78.599999999999994</v>
      </c>
      <c r="K5" s="7">
        <v>83.7</v>
      </c>
      <c r="L5" s="7">
        <v>88.8</v>
      </c>
      <c r="N5" s="7">
        <f t="shared" si="0"/>
        <v>77.5</v>
      </c>
      <c r="O5" s="7">
        <f t="shared" si="1"/>
        <v>79.900000000000006</v>
      </c>
      <c r="Q5" s="9">
        <f t="shared" si="2"/>
        <v>0</v>
      </c>
      <c r="AB5">
        <v>2004</v>
      </c>
      <c r="AC5">
        <v>-0.5</v>
      </c>
      <c r="AD5">
        <v>0.3</v>
      </c>
      <c r="AE5">
        <v>0.1</v>
      </c>
      <c r="AF5">
        <v>0</v>
      </c>
      <c r="AG5">
        <v>0.1</v>
      </c>
      <c r="AH5">
        <v>-0.3</v>
      </c>
      <c r="AI5">
        <v>-0.2</v>
      </c>
      <c r="AJ5">
        <v>0.3</v>
      </c>
      <c r="AK5">
        <v>0.5</v>
      </c>
      <c r="AL5">
        <v>-0.3</v>
      </c>
      <c r="AM5">
        <v>-0.5</v>
      </c>
      <c r="AN5">
        <v>0.3</v>
      </c>
    </row>
    <row r="6" spans="1:40" x14ac:dyDescent="0.25">
      <c r="A6" s="14">
        <v>37347</v>
      </c>
      <c r="B6" s="21">
        <v>79.599999999999994</v>
      </c>
      <c r="C6" s="7">
        <v>79.599999999999994</v>
      </c>
      <c r="E6" s="22">
        <v>79.599999999999994</v>
      </c>
      <c r="F6" s="21">
        <v>79.599999999999994</v>
      </c>
      <c r="G6" s="20">
        <v>0</v>
      </c>
      <c r="H6" s="7">
        <v>-2.8</v>
      </c>
      <c r="I6" s="7">
        <v>2.8</v>
      </c>
      <c r="J6" s="7">
        <v>73.5</v>
      </c>
      <c r="K6" s="7">
        <v>79.3</v>
      </c>
      <c r="L6" s="7">
        <v>85.1</v>
      </c>
      <c r="N6" s="7">
        <f t="shared" si="0"/>
        <v>79.599999999999994</v>
      </c>
      <c r="O6" s="7">
        <f t="shared" si="1"/>
        <v>79.599999999999994</v>
      </c>
      <c r="Q6" s="9">
        <f t="shared" si="2"/>
        <v>0</v>
      </c>
      <c r="AB6">
        <v>2005</v>
      </c>
      <c r="AC6">
        <v>0.7</v>
      </c>
      <c r="AD6">
        <v>-0.7</v>
      </c>
      <c r="AE6">
        <v>-0.1</v>
      </c>
      <c r="AF6">
        <v>-0.2</v>
      </c>
      <c r="AG6">
        <v>2.6</v>
      </c>
      <c r="AH6">
        <v>0.6</v>
      </c>
      <c r="AI6">
        <v>0</v>
      </c>
      <c r="AJ6">
        <v>0.3</v>
      </c>
      <c r="AK6">
        <v>-0.5</v>
      </c>
      <c r="AL6">
        <v>-1.4</v>
      </c>
      <c r="AM6">
        <v>-0.7</v>
      </c>
      <c r="AN6">
        <v>0.6</v>
      </c>
    </row>
    <row r="7" spans="1:40" x14ac:dyDescent="0.25">
      <c r="A7" s="14">
        <v>37377</v>
      </c>
      <c r="B7" s="21">
        <v>80.400000000000006</v>
      </c>
      <c r="C7" s="7">
        <v>79.099999999999994</v>
      </c>
      <c r="E7" s="22">
        <v>79.099999999999994</v>
      </c>
      <c r="F7" s="21">
        <v>79.400000000000006</v>
      </c>
      <c r="G7" s="20">
        <v>-0.4</v>
      </c>
      <c r="H7" s="7">
        <v>0.9</v>
      </c>
      <c r="I7" s="7">
        <v>0.4</v>
      </c>
      <c r="J7" s="7">
        <v>80.3</v>
      </c>
      <c r="K7" s="7">
        <v>86.7</v>
      </c>
      <c r="L7" s="7">
        <v>93.1</v>
      </c>
      <c r="N7" s="7">
        <f t="shared" si="0"/>
        <v>80.300000000000011</v>
      </c>
      <c r="O7" s="7">
        <f t="shared" si="1"/>
        <v>79</v>
      </c>
      <c r="Q7" s="9">
        <f t="shared" si="2"/>
        <v>0</v>
      </c>
      <c r="AB7">
        <v>2006</v>
      </c>
      <c r="AC7">
        <v>0.3</v>
      </c>
      <c r="AD7">
        <v>0.4</v>
      </c>
      <c r="AE7">
        <v>-0.6</v>
      </c>
      <c r="AF7">
        <v>0</v>
      </c>
      <c r="AG7">
        <v>0.8</v>
      </c>
      <c r="AH7">
        <v>-0.7</v>
      </c>
      <c r="AI7">
        <v>0.4</v>
      </c>
      <c r="AJ7">
        <v>0.3</v>
      </c>
      <c r="AK7">
        <v>-0.8</v>
      </c>
      <c r="AL7">
        <v>-0.7</v>
      </c>
      <c r="AM7">
        <v>0.2</v>
      </c>
      <c r="AN7">
        <v>0.8</v>
      </c>
    </row>
    <row r="8" spans="1:40" x14ac:dyDescent="0.25">
      <c r="A8" s="14">
        <v>37408</v>
      </c>
      <c r="B8" s="21">
        <v>77.5</v>
      </c>
      <c r="C8" s="7">
        <v>79.400000000000006</v>
      </c>
      <c r="E8" s="22">
        <v>79.400000000000006</v>
      </c>
      <c r="F8" s="21">
        <v>79.400000000000006</v>
      </c>
      <c r="G8" s="20">
        <v>0.1</v>
      </c>
      <c r="H8" s="7">
        <v>-0.6</v>
      </c>
      <c r="I8" s="7">
        <v>-1.4</v>
      </c>
      <c r="J8" s="7" t="e">
        <v>#N/A</v>
      </c>
      <c r="K8" s="7" t="e">
        <v>#N/A</v>
      </c>
      <c r="L8" s="7" t="e">
        <v>#N/A</v>
      </c>
      <c r="N8" s="7">
        <f t="shared" si="0"/>
        <v>77.5</v>
      </c>
      <c r="O8" s="7">
        <f t="shared" si="1"/>
        <v>79.5</v>
      </c>
      <c r="Q8" s="9">
        <f t="shared" si="2"/>
        <v>0</v>
      </c>
      <c r="AB8">
        <v>2007</v>
      </c>
      <c r="AC8">
        <v>-0.6</v>
      </c>
      <c r="AD8">
        <v>-0.2</v>
      </c>
      <c r="AE8">
        <v>0</v>
      </c>
      <c r="AF8">
        <v>0.4</v>
      </c>
      <c r="AG8">
        <v>0.1</v>
      </c>
      <c r="AH8">
        <v>0.3</v>
      </c>
      <c r="AI8">
        <v>-0.6</v>
      </c>
      <c r="AJ8">
        <v>0.4</v>
      </c>
      <c r="AK8">
        <v>-0.8</v>
      </c>
      <c r="AL8">
        <v>1</v>
      </c>
      <c r="AM8">
        <v>-0.4</v>
      </c>
      <c r="AN8">
        <v>-0.5</v>
      </c>
    </row>
    <row r="9" spans="1:40" x14ac:dyDescent="0.25">
      <c r="A9" s="14">
        <v>37438</v>
      </c>
      <c r="B9" s="21">
        <v>83.3</v>
      </c>
      <c r="C9" s="7">
        <v>79.7</v>
      </c>
      <c r="E9" s="22">
        <v>79.7</v>
      </c>
      <c r="F9" s="21">
        <v>79.400000000000006</v>
      </c>
      <c r="G9" s="20">
        <v>0.4</v>
      </c>
      <c r="H9" s="7">
        <v>2.6</v>
      </c>
      <c r="I9" s="7">
        <v>1</v>
      </c>
      <c r="J9" s="7" t="e">
        <v>#N/A</v>
      </c>
      <c r="K9" s="7" t="e">
        <v>#N/A</v>
      </c>
      <c r="L9" s="7" t="e">
        <v>#N/A</v>
      </c>
      <c r="N9" s="7">
        <f t="shared" si="0"/>
        <v>83.4</v>
      </c>
      <c r="O9" s="7">
        <f t="shared" si="1"/>
        <v>79.800000000000011</v>
      </c>
      <c r="Q9" s="9">
        <f t="shared" si="2"/>
        <v>0</v>
      </c>
      <c r="AB9">
        <v>2008</v>
      </c>
      <c r="AC9">
        <v>0.9</v>
      </c>
      <c r="AD9">
        <v>0.1</v>
      </c>
      <c r="AE9">
        <v>-0.1</v>
      </c>
      <c r="AF9">
        <v>-0.7</v>
      </c>
      <c r="AG9">
        <v>-0.6</v>
      </c>
      <c r="AH9">
        <v>0.8</v>
      </c>
      <c r="AI9">
        <v>0.7</v>
      </c>
      <c r="AJ9">
        <v>-0.6</v>
      </c>
      <c r="AK9">
        <v>1.1000000000000001</v>
      </c>
      <c r="AL9">
        <v>-1.7</v>
      </c>
      <c r="AM9">
        <v>-0.1</v>
      </c>
      <c r="AN9">
        <v>-10</v>
      </c>
    </row>
    <row r="10" spans="1:40" x14ac:dyDescent="0.25">
      <c r="A10" s="14">
        <v>37469</v>
      </c>
      <c r="B10" s="21">
        <v>83.6</v>
      </c>
      <c r="C10" s="7">
        <v>78.599999999999994</v>
      </c>
      <c r="E10" s="22">
        <v>78.599999999999994</v>
      </c>
      <c r="F10" s="21">
        <v>79.5</v>
      </c>
      <c r="G10" s="20">
        <v>-0.9</v>
      </c>
      <c r="H10" s="7">
        <v>4.5</v>
      </c>
      <c r="I10" s="7">
        <v>0.5</v>
      </c>
      <c r="J10" s="7" t="e">
        <v>#N/A</v>
      </c>
      <c r="K10" s="7" t="e">
        <v>#N/A</v>
      </c>
      <c r="L10" s="7" t="e">
        <v>#N/A</v>
      </c>
      <c r="N10" s="7">
        <f t="shared" si="0"/>
        <v>83.6</v>
      </c>
      <c r="O10" s="7">
        <f t="shared" si="1"/>
        <v>78.599999999999994</v>
      </c>
      <c r="Q10" s="9">
        <f t="shared" si="2"/>
        <v>0</v>
      </c>
      <c r="AB10">
        <v>2009</v>
      </c>
      <c r="AC10">
        <v>-7.3</v>
      </c>
      <c r="AD10">
        <v>-4.8</v>
      </c>
      <c r="AE10">
        <v>-3.9</v>
      </c>
      <c r="AF10">
        <v>-2.8</v>
      </c>
      <c r="AG10">
        <v>-1.7</v>
      </c>
      <c r="AH10">
        <v>-1.1000000000000001</v>
      </c>
      <c r="AI10">
        <v>-1</v>
      </c>
      <c r="AJ10">
        <v>-0.8</v>
      </c>
      <c r="AK10">
        <v>-0.5</v>
      </c>
      <c r="AL10">
        <v>0</v>
      </c>
      <c r="AM10">
        <v>0.4</v>
      </c>
      <c r="AN10">
        <v>-0.6</v>
      </c>
    </row>
    <row r="11" spans="1:40" x14ac:dyDescent="0.25">
      <c r="A11" s="14">
        <v>37500</v>
      </c>
      <c r="B11" s="21">
        <v>82.1</v>
      </c>
      <c r="C11" s="7">
        <v>79.599999999999994</v>
      </c>
      <c r="E11" s="22">
        <v>79.599999999999994</v>
      </c>
      <c r="F11" s="21">
        <v>79.599999999999994</v>
      </c>
      <c r="G11" s="20">
        <v>0</v>
      </c>
      <c r="H11" s="7">
        <v>3.6</v>
      </c>
      <c r="I11" s="7">
        <v>-1.1000000000000001</v>
      </c>
      <c r="J11" s="7" t="e">
        <v>#N/A</v>
      </c>
      <c r="K11" s="7" t="e">
        <v>#N/A</v>
      </c>
      <c r="L11" s="7" t="e">
        <v>#N/A</v>
      </c>
      <c r="N11" s="7">
        <f t="shared" si="0"/>
        <v>82.1</v>
      </c>
      <c r="O11" s="7">
        <f t="shared" si="1"/>
        <v>79.599999999999994</v>
      </c>
      <c r="Q11" s="9">
        <f t="shared" si="2"/>
        <v>0</v>
      </c>
      <c r="AB11">
        <v>2010</v>
      </c>
      <c r="AC11">
        <v>0</v>
      </c>
      <c r="AD11">
        <v>-1.1000000000000001</v>
      </c>
      <c r="AE11">
        <v>0.7</v>
      </c>
      <c r="AF11">
        <v>0.5</v>
      </c>
      <c r="AG11">
        <v>0.3</v>
      </c>
      <c r="AH11">
        <v>-0.1</v>
      </c>
      <c r="AI11">
        <v>-0.2</v>
      </c>
      <c r="AJ11">
        <v>-0.3</v>
      </c>
      <c r="AK11">
        <v>0.1</v>
      </c>
      <c r="AL11">
        <v>-0.4</v>
      </c>
      <c r="AM11">
        <v>0.1</v>
      </c>
      <c r="AN11">
        <v>0</v>
      </c>
    </row>
    <row r="12" spans="1:40" x14ac:dyDescent="0.25">
      <c r="A12" s="14">
        <v>37530</v>
      </c>
      <c r="B12" s="21">
        <v>89.2</v>
      </c>
      <c r="C12" s="7">
        <v>80.099999999999994</v>
      </c>
      <c r="E12" s="22">
        <v>80.099999999999994</v>
      </c>
      <c r="F12" s="21">
        <v>79.8</v>
      </c>
      <c r="G12" s="20">
        <v>0.4</v>
      </c>
      <c r="H12" s="7">
        <v>7.8</v>
      </c>
      <c r="I12" s="7">
        <v>1.2</v>
      </c>
      <c r="J12" s="7" t="e">
        <v>#N/A</v>
      </c>
      <c r="K12" s="7" t="e">
        <v>#N/A</v>
      </c>
      <c r="L12" s="7" t="e">
        <v>#N/A</v>
      </c>
      <c r="N12" s="7">
        <f t="shared" si="0"/>
        <v>89.2</v>
      </c>
      <c r="O12" s="7">
        <f t="shared" si="1"/>
        <v>80.2</v>
      </c>
      <c r="Q12" s="9">
        <f t="shared" si="2"/>
        <v>0</v>
      </c>
      <c r="AB12">
        <v>2011</v>
      </c>
      <c r="AC12">
        <v>-0.5</v>
      </c>
      <c r="AD12">
        <v>0.3</v>
      </c>
      <c r="AE12">
        <v>0.6</v>
      </c>
      <c r="AF12">
        <v>-2.2000000000000002</v>
      </c>
      <c r="AG12">
        <v>1.2</v>
      </c>
      <c r="AH12">
        <v>-0.7</v>
      </c>
      <c r="AI12">
        <v>0.5</v>
      </c>
      <c r="AJ12">
        <v>0.4</v>
      </c>
      <c r="AK12">
        <v>-0.6</v>
      </c>
      <c r="AL12">
        <v>-0.8</v>
      </c>
      <c r="AM12">
        <v>0.6</v>
      </c>
      <c r="AN12">
        <v>3.5</v>
      </c>
    </row>
    <row r="13" spans="1:40" x14ac:dyDescent="0.25">
      <c r="A13" s="14">
        <v>37561</v>
      </c>
      <c r="B13" s="21">
        <v>83.9</v>
      </c>
      <c r="C13" s="7">
        <v>80.3</v>
      </c>
      <c r="E13" s="22">
        <v>80.3</v>
      </c>
      <c r="F13" s="21">
        <v>79.900000000000006</v>
      </c>
      <c r="G13" s="20">
        <v>0.4</v>
      </c>
      <c r="H13" s="7">
        <v>3.7</v>
      </c>
      <c r="I13" s="7">
        <v>-0.1</v>
      </c>
      <c r="J13" s="7" t="e">
        <v>#N/A</v>
      </c>
      <c r="K13" s="7" t="e">
        <v>#N/A</v>
      </c>
      <c r="L13" s="7" t="e">
        <v>#N/A</v>
      </c>
      <c r="N13" s="7">
        <f t="shared" si="0"/>
        <v>83.90000000000002</v>
      </c>
      <c r="O13" s="7">
        <f t="shared" si="1"/>
        <v>80.300000000000011</v>
      </c>
      <c r="Q13" s="9">
        <f t="shared" si="2"/>
        <v>0</v>
      </c>
      <c r="AB13">
        <v>2012</v>
      </c>
      <c r="AC13">
        <v>-0.7</v>
      </c>
      <c r="AD13">
        <v>0.5</v>
      </c>
      <c r="AE13">
        <v>-0.2</v>
      </c>
      <c r="AF13">
        <v>-0.1</v>
      </c>
      <c r="AG13">
        <v>-0.1</v>
      </c>
      <c r="AH13">
        <v>-0.5</v>
      </c>
      <c r="AI13">
        <v>0.5</v>
      </c>
      <c r="AJ13">
        <v>2</v>
      </c>
      <c r="AK13">
        <v>-0.4</v>
      </c>
      <c r="AL13">
        <v>0.9</v>
      </c>
      <c r="AM13">
        <v>-0.8</v>
      </c>
      <c r="AN13">
        <v>-0.1</v>
      </c>
    </row>
    <row r="14" spans="1:40" x14ac:dyDescent="0.25">
      <c r="A14" s="14">
        <v>37591</v>
      </c>
      <c r="B14" s="21">
        <v>74.599999999999994</v>
      </c>
      <c r="C14" s="7">
        <v>79.599999999999994</v>
      </c>
      <c r="E14" s="22">
        <v>79.599999999999994</v>
      </c>
      <c r="F14" s="21">
        <v>79.900000000000006</v>
      </c>
      <c r="G14" s="20">
        <v>-0.4</v>
      </c>
      <c r="H14" s="7">
        <v>-4.4000000000000004</v>
      </c>
      <c r="I14" s="7">
        <v>-0.6</v>
      </c>
      <c r="J14" s="7" t="e">
        <v>#N/A</v>
      </c>
      <c r="K14" s="7" t="e">
        <v>#N/A</v>
      </c>
      <c r="L14" s="7" t="e">
        <v>#N/A</v>
      </c>
      <c r="N14" s="7">
        <f t="shared" si="0"/>
        <v>74.5</v>
      </c>
      <c r="O14" s="7">
        <f t="shared" si="1"/>
        <v>79.5</v>
      </c>
      <c r="Q14" s="9">
        <f t="shared" si="2"/>
        <v>0</v>
      </c>
      <c r="AB14">
        <v>2013</v>
      </c>
      <c r="AC14">
        <v>0.6</v>
      </c>
      <c r="AD14">
        <v>-2.1</v>
      </c>
      <c r="AE14">
        <v>-0.8</v>
      </c>
      <c r="AF14">
        <v>0.7</v>
      </c>
      <c r="AG14">
        <v>-0.1</v>
      </c>
      <c r="AH14">
        <v>0.4</v>
      </c>
      <c r="AI14">
        <v>-0.6</v>
      </c>
      <c r="AJ14">
        <v>-0.1</v>
      </c>
      <c r="AK14">
        <v>0.6</v>
      </c>
      <c r="AL14">
        <v>-0.3</v>
      </c>
      <c r="AM14">
        <v>0.6</v>
      </c>
      <c r="AN14">
        <v>-2.9</v>
      </c>
    </row>
    <row r="15" spans="1:40" x14ac:dyDescent="0.25">
      <c r="A15" s="14">
        <v>37622</v>
      </c>
      <c r="B15" s="21">
        <v>74</v>
      </c>
      <c r="C15" s="7">
        <v>79.7</v>
      </c>
      <c r="E15" s="22">
        <v>79.7</v>
      </c>
      <c r="F15" s="21">
        <v>79.900000000000006</v>
      </c>
      <c r="G15" s="20">
        <v>-0.1</v>
      </c>
      <c r="H15" s="7">
        <v>-6.4</v>
      </c>
      <c r="I15" s="7">
        <v>0.7</v>
      </c>
      <c r="J15" s="7" t="e">
        <v>#N/A</v>
      </c>
      <c r="K15" s="7" t="e">
        <v>#N/A</v>
      </c>
      <c r="L15" s="7" t="e">
        <v>#N/A</v>
      </c>
      <c r="N15" s="7">
        <f t="shared" si="0"/>
        <v>74.100000000000009</v>
      </c>
      <c r="O15" s="7">
        <f t="shared" si="1"/>
        <v>79.800000000000011</v>
      </c>
      <c r="Q15" s="9">
        <f t="shared" si="2"/>
        <v>0</v>
      </c>
      <c r="AB15">
        <v>2014</v>
      </c>
      <c r="AC15">
        <v>-0.9</v>
      </c>
      <c r="AD15">
        <v>0.3</v>
      </c>
      <c r="AE15">
        <v>0.6</v>
      </c>
      <c r="AF15">
        <v>0.3</v>
      </c>
      <c r="AG15">
        <v>-0.6</v>
      </c>
      <c r="AH15">
        <v>-3</v>
      </c>
      <c r="AI15">
        <v>-0.7</v>
      </c>
      <c r="AJ15">
        <v>0.1</v>
      </c>
      <c r="AK15">
        <v>0.3</v>
      </c>
      <c r="AL15">
        <v>0.8</v>
      </c>
      <c r="AM15">
        <v>0.2</v>
      </c>
      <c r="AN15">
        <v>-2.2000000000000002</v>
      </c>
    </row>
    <row r="16" spans="1:40" x14ac:dyDescent="0.25">
      <c r="A16" s="14">
        <v>37653</v>
      </c>
      <c r="B16" s="21">
        <v>71.8</v>
      </c>
      <c r="C16" s="7">
        <v>79.7</v>
      </c>
      <c r="E16" s="22">
        <v>79.7</v>
      </c>
      <c r="F16" s="21">
        <v>79.7</v>
      </c>
      <c r="G16" s="20">
        <v>0</v>
      </c>
      <c r="H16" s="7">
        <v>-9.5</v>
      </c>
      <c r="I16" s="7">
        <v>1.6</v>
      </c>
      <c r="J16" s="7" t="e">
        <v>#N/A</v>
      </c>
      <c r="K16" s="7" t="e">
        <v>#N/A</v>
      </c>
      <c r="L16" s="7" t="e">
        <v>#N/A</v>
      </c>
      <c r="N16" s="7">
        <f t="shared" si="0"/>
        <v>71.8</v>
      </c>
      <c r="O16" s="7">
        <f t="shared" si="1"/>
        <v>79.7</v>
      </c>
      <c r="Q16" s="9">
        <f t="shared" si="2"/>
        <v>0</v>
      </c>
      <c r="AB16">
        <v>2015</v>
      </c>
      <c r="AC16">
        <v>-0.5</v>
      </c>
      <c r="AD16">
        <v>0</v>
      </c>
      <c r="AE16">
        <v>0.7</v>
      </c>
      <c r="AF16">
        <v>-0.3</v>
      </c>
      <c r="AG16">
        <v>0</v>
      </c>
      <c r="AH16">
        <v>0</v>
      </c>
      <c r="AI16">
        <v>-0.8</v>
      </c>
      <c r="AJ16">
        <v>0.9</v>
      </c>
      <c r="AK16">
        <v>-0.2</v>
      </c>
      <c r="AL16">
        <v>0.6</v>
      </c>
      <c r="AM16">
        <v>-0.2</v>
      </c>
      <c r="AN16">
        <v>-1.1000000000000001</v>
      </c>
    </row>
    <row r="17" spans="1:40" x14ac:dyDescent="0.25">
      <c r="A17" s="14">
        <v>37681</v>
      </c>
      <c r="B17" s="21">
        <v>77.400000000000006</v>
      </c>
      <c r="C17" s="7">
        <v>79.8</v>
      </c>
      <c r="E17" s="22">
        <v>79.8</v>
      </c>
      <c r="F17" s="21">
        <v>79.3</v>
      </c>
      <c r="G17" s="20">
        <v>0.5</v>
      </c>
      <c r="H17" s="7">
        <v>0.4</v>
      </c>
      <c r="I17" s="7">
        <v>-2.8</v>
      </c>
      <c r="J17" s="7" t="e">
        <v>#N/A</v>
      </c>
      <c r="K17" s="7" t="e">
        <v>#N/A</v>
      </c>
      <c r="L17" s="7" t="e">
        <v>#N/A</v>
      </c>
      <c r="N17" s="7">
        <f t="shared" si="0"/>
        <v>77.400000000000006</v>
      </c>
      <c r="O17" s="7">
        <f t="shared" si="1"/>
        <v>79.8</v>
      </c>
      <c r="Q17" s="9">
        <f t="shared" si="2"/>
        <v>0</v>
      </c>
      <c r="AB17">
        <v>2016</v>
      </c>
      <c r="AC17">
        <v>0.6</v>
      </c>
      <c r="AD17">
        <v>-0.5</v>
      </c>
      <c r="AE17">
        <v>0.2</v>
      </c>
      <c r="AF17">
        <v>0</v>
      </c>
      <c r="AG17">
        <v>0.5</v>
      </c>
      <c r="AH17">
        <v>-0.3</v>
      </c>
      <c r="AI17">
        <v>0.9</v>
      </c>
      <c r="AJ17">
        <v>-0.8</v>
      </c>
      <c r="AK17">
        <v>0.3</v>
      </c>
      <c r="AL17">
        <v>-0.9</v>
      </c>
      <c r="AM17">
        <v>-0.6</v>
      </c>
      <c r="AN17">
        <v>0.4</v>
      </c>
    </row>
    <row r="18" spans="1:40" x14ac:dyDescent="0.25">
      <c r="A18" s="14">
        <v>37712</v>
      </c>
      <c r="B18" s="21">
        <v>76.5</v>
      </c>
      <c r="C18" s="7">
        <v>79.400000000000006</v>
      </c>
      <c r="E18" s="22">
        <v>79.400000000000006</v>
      </c>
      <c r="F18" s="21">
        <v>78.8</v>
      </c>
      <c r="G18" s="20">
        <v>0.6</v>
      </c>
      <c r="H18" s="7">
        <v>-2.8</v>
      </c>
      <c r="I18" s="7">
        <v>-0.1</v>
      </c>
      <c r="J18" s="7" t="e">
        <v>#N/A</v>
      </c>
      <c r="K18" s="7" t="e">
        <v>#N/A</v>
      </c>
      <c r="L18" s="7" t="e">
        <v>#N/A</v>
      </c>
      <c r="N18" s="7">
        <f t="shared" si="0"/>
        <v>76.5</v>
      </c>
      <c r="O18" s="7">
        <f t="shared" si="1"/>
        <v>79.399999999999991</v>
      </c>
      <c r="Q18" s="9">
        <f t="shared" si="2"/>
        <v>0</v>
      </c>
      <c r="AB18">
        <v>2017</v>
      </c>
      <c r="AC18">
        <v>0.8</v>
      </c>
      <c r="AD18">
        <v>1.5</v>
      </c>
      <c r="AE18">
        <v>-0.5</v>
      </c>
      <c r="AF18">
        <v>-0.4</v>
      </c>
      <c r="AG18">
        <v>-0.2</v>
      </c>
      <c r="AH18">
        <v>0.3</v>
      </c>
      <c r="AI18">
        <v>0.3</v>
      </c>
      <c r="AJ18">
        <v>-0.3</v>
      </c>
      <c r="AK18">
        <v>-0.3</v>
      </c>
      <c r="AL18">
        <v>0.1</v>
      </c>
      <c r="AM18">
        <v>0.1</v>
      </c>
      <c r="AN18">
        <v>2.7</v>
      </c>
    </row>
    <row r="19" spans="1:40" x14ac:dyDescent="0.25">
      <c r="A19" s="14">
        <v>37742</v>
      </c>
      <c r="B19" s="21">
        <v>79.7</v>
      </c>
      <c r="C19" s="7">
        <v>77.8</v>
      </c>
      <c r="E19" s="22">
        <v>77.8</v>
      </c>
      <c r="F19" s="21">
        <v>78.5</v>
      </c>
      <c r="G19" s="20">
        <v>-0.6</v>
      </c>
      <c r="H19" s="7">
        <v>1.1000000000000001</v>
      </c>
      <c r="I19" s="7">
        <v>0.8</v>
      </c>
      <c r="J19" s="7" t="e">
        <v>#N/A</v>
      </c>
      <c r="K19" s="7" t="e">
        <v>#N/A</v>
      </c>
      <c r="L19" s="7" t="e">
        <v>#N/A</v>
      </c>
      <c r="N19" s="7">
        <f t="shared" si="0"/>
        <v>79.8</v>
      </c>
      <c r="O19" s="7">
        <f t="shared" si="1"/>
        <v>77.900000000000006</v>
      </c>
      <c r="Q19" s="9">
        <f t="shared" si="2"/>
        <v>0</v>
      </c>
      <c r="AB19">
        <v>2018</v>
      </c>
      <c r="AC19">
        <v>0</v>
      </c>
      <c r="AD19">
        <v>-0.7</v>
      </c>
      <c r="AE19">
        <v>0.1</v>
      </c>
      <c r="AF19">
        <v>0.2</v>
      </c>
      <c r="AG19">
        <v>-9.8000000000000007</v>
      </c>
      <c r="AH19">
        <v>0.3</v>
      </c>
      <c r="AI19">
        <v>0.4</v>
      </c>
      <c r="AJ19">
        <v>-0.2</v>
      </c>
      <c r="AK19">
        <v>-2</v>
      </c>
      <c r="AL19">
        <v>-0.4</v>
      </c>
      <c r="AM19">
        <v>-0.1</v>
      </c>
      <c r="AN19">
        <v>0.5</v>
      </c>
    </row>
    <row r="20" spans="1:40" x14ac:dyDescent="0.25">
      <c r="A20" s="14">
        <v>37773</v>
      </c>
      <c r="B20" s="21">
        <v>76.3</v>
      </c>
      <c r="C20" s="7">
        <v>78.2</v>
      </c>
      <c r="E20" s="22">
        <v>78.2</v>
      </c>
      <c r="F20" s="21">
        <v>78.3</v>
      </c>
      <c r="G20" s="20">
        <v>-0.2</v>
      </c>
      <c r="H20" s="7">
        <v>-0.5</v>
      </c>
      <c r="I20" s="7">
        <v>-1.4</v>
      </c>
      <c r="J20" s="7" t="e">
        <v>#N/A</v>
      </c>
      <c r="K20" s="7" t="e">
        <v>#N/A</v>
      </c>
      <c r="L20" s="7" t="e">
        <v>#N/A</v>
      </c>
      <c r="N20" s="7">
        <f t="shared" si="0"/>
        <v>76.199999999999989</v>
      </c>
      <c r="O20" s="7">
        <f t="shared" si="1"/>
        <v>78.099999999999994</v>
      </c>
      <c r="Q20" s="9">
        <f t="shared" si="2"/>
        <v>0</v>
      </c>
      <c r="AB20">
        <v>2019</v>
      </c>
      <c r="AC20">
        <v>-0.5</v>
      </c>
      <c r="AD20">
        <v>0.1</v>
      </c>
      <c r="AE20">
        <v>-0.1</v>
      </c>
      <c r="AF20">
        <v>0.4</v>
      </c>
      <c r="AG20">
        <v>0.4</v>
      </c>
      <c r="AH20">
        <v>-0.3</v>
      </c>
      <c r="AI20">
        <v>-0.8</v>
      </c>
      <c r="AJ20">
        <v>0.4</v>
      </c>
      <c r="AK20">
        <v>0.3</v>
      </c>
      <c r="AL20">
        <v>2.2000000000000002</v>
      </c>
      <c r="AM20">
        <v>0.3</v>
      </c>
      <c r="AN20">
        <v>-0.6</v>
      </c>
    </row>
    <row r="21" spans="1:40" x14ac:dyDescent="0.25">
      <c r="A21" s="14">
        <v>37803</v>
      </c>
      <c r="B21" s="21">
        <v>81.3</v>
      </c>
      <c r="C21" s="7">
        <v>77.400000000000006</v>
      </c>
      <c r="E21" s="22">
        <v>77.400000000000006</v>
      </c>
      <c r="F21" s="21">
        <v>78.599999999999994</v>
      </c>
      <c r="G21" s="20">
        <v>-1.2</v>
      </c>
      <c r="H21" s="7">
        <v>2.7</v>
      </c>
      <c r="I21" s="7">
        <v>1.2</v>
      </c>
      <c r="J21" s="7" t="e">
        <v>#N/A</v>
      </c>
      <c r="K21" s="7" t="e">
        <v>#N/A</v>
      </c>
      <c r="L21" s="7" t="e">
        <v>#N/A</v>
      </c>
      <c r="N21" s="7">
        <f t="shared" si="0"/>
        <v>81.3</v>
      </c>
      <c r="O21" s="7">
        <f t="shared" si="1"/>
        <v>77.399999999999991</v>
      </c>
      <c r="Q21" s="9">
        <f t="shared" si="2"/>
        <v>0</v>
      </c>
      <c r="AB21">
        <v>2020</v>
      </c>
      <c r="AC21">
        <v>-0.3</v>
      </c>
      <c r="AD21">
        <v>0.4</v>
      </c>
      <c r="AE21">
        <v>-7</v>
      </c>
      <c r="AF21">
        <v>-23.5</v>
      </c>
      <c r="AG21" t="e">
        <v>#N/A</v>
      </c>
      <c r="AH21" t="e">
        <v>#N/A</v>
      </c>
      <c r="AI21" t="e">
        <v>#N/A</v>
      </c>
      <c r="AJ21" t="e">
        <v>#N/A</v>
      </c>
      <c r="AK21" t="e">
        <v>#N/A</v>
      </c>
      <c r="AL21" t="e">
        <v>#N/A</v>
      </c>
      <c r="AM21" t="e">
        <v>#N/A</v>
      </c>
      <c r="AN21" t="e">
        <v>#N/A</v>
      </c>
    </row>
    <row r="22" spans="1:40" x14ac:dyDescent="0.25">
      <c r="A22" s="14">
        <v>37834</v>
      </c>
      <c r="B22" s="21">
        <v>81.599999999999994</v>
      </c>
      <c r="C22" s="7">
        <v>78.5</v>
      </c>
      <c r="E22" s="22">
        <v>78.5</v>
      </c>
      <c r="F22" s="21">
        <v>79.2</v>
      </c>
      <c r="G22" s="20">
        <v>-0.7</v>
      </c>
      <c r="H22" s="7">
        <v>4.7</v>
      </c>
      <c r="I22" s="7">
        <v>-1.6</v>
      </c>
      <c r="J22" s="7" t="e">
        <v>#N/A</v>
      </c>
      <c r="K22" s="7" t="e">
        <v>#N/A</v>
      </c>
      <c r="L22" s="7" t="e">
        <v>#N/A</v>
      </c>
      <c r="N22" s="7">
        <f t="shared" si="0"/>
        <v>81.600000000000009</v>
      </c>
      <c r="O22" s="7">
        <f t="shared" si="1"/>
        <v>78.5</v>
      </c>
      <c r="Q22" s="9">
        <f t="shared" si="2"/>
        <v>0</v>
      </c>
    </row>
    <row r="23" spans="1:40" x14ac:dyDescent="0.25">
      <c r="A23" s="14">
        <v>37865</v>
      </c>
      <c r="B23" s="21">
        <v>85.7</v>
      </c>
      <c r="C23" s="7">
        <v>81.3</v>
      </c>
      <c r="E23" s="22">
        <v>81.3</v>
      </c>
      <c r="F23" s="21">
        <v>80.099999999999994</v>
      </c>
      <c r="G23" s="20">
        <v>1.2</v>
      </c>
      <c r="H23" s="7">
        <v>3.5</v>
      </c>
      <c r="I23" s="7">
        <v>0.9</v>
      </c>
      <c r="J23" s="7" t="e">
        <v>#N/A</v>
      </c>
      <c r="K23" s="7" t="e">
        <v>#N/A</v>
      </c>
      <c r="L23" s="7" t="e">
        <v>#N/A</v>
      </c>
      <c r="N23" s="7">
        <f t="shared" si="0"/>
        <v>85.7</v>
      </c>
      <c r="O23" s="7">
        <f t="shared" si="1"/>
        <v>81.3</v>
      </c>
      <c r="Q23" s="9">
        <f t="shared" si="2"/>
        <v>0</v>
      </c>
    </row>
    <row r="24" spans="1:40" x14ac:dyDescent="0.25">
      <c r="A24" s="14">
        <v>37895</v>
      </c>
      <c r="B24" s="21">
        <v>90</v>
      </c>
      <c r="C24" s="7">
        <v>81.599999999999994</v>
      </c>
      <c r="E24" s="22">
        <v>81.599999999999994</v>
      </c>
      <c r="F24" s="21">
        <v>81</v>
      </c>
      <c r="G24" s="20">
        <v>0.6</v>
      </c>
      <c r="H24" s="7">
        <v>7.7</v>
      </c>
      <c r="I24" s="7">
        <v>0.7</v>
      </c>
      <c r="J24" s="7" t="e">
        <v>#N/A</v>
      </c>
      <c r="K24" s="7" t="e">
        <v>#N/A</v>
      </c>
      <c r="L24" s="7" t="e">
        <v>#N/A</v>
      </c>
      <c r="N24" s="7">
        <f t="shared" si="0"/>
        <v>90</v>
      </c>
      <c r="O24" s="7">
        <f t="shared" si="1"/>
        <v>81.599999999999994</v>
      </c>
      <c r="Q24" s="9">
        <f t="shared" si="2"/>
        <v>0</v>
      </c>
    </row>
    <row r="25" spans="1:40" x14ac:dyDescent="0.25">
      <c r="A25" s="14">
        <v>37926</v>
      </c>
      <c r="B25" s="21">
        <v>84.6</v>
      </c>
      <c r="C25" s="7">
        <v>82.6</v>
      </c>
      <c r="E25" s="22">
        <v>82.6</v>
      </c>
      <c r="F25" s="21">
        <v>81.8</v>
      </c>
      <c r="G25" s="20">
        <v>0.8</v>
      </c>
      <c r="H25" s="7">
        <v>3.6</v>
      </c>
      <c r="I25" s="7">
        <v>-1.6</v>
      </c>
      <c r="J25" s="7" t="e">
        <v>#N/A</v>
      </c>
      <c r="K25" s="7" t="e">
        <v>#N/A</v>
      </c>
      <c r="L25" s="7" t="e">
        <v>#N/A</v>
      </c>
      <c r="N25" s="7">
        <f t="shared" si="0"/>
        <v>84.6</v>
      </c>
      <c r="O25" s="7">
        <f t="shared" si="1"/>
        <v>82.6</v>
      </c>
      <c r="Q25" s="9">
        <f t="shared" si="2"/>
        <v>0</v>
      </c>
    </row>
    <row r="26" spans="1:40" x14ac:dyDescent="0.25">
      <c r="A26" s="14">
        <v>37956</v>
      </c>
      <c r="B26" s="21">
        <v>77.900000000000006</v>
      </c>
      <c r="C26" s="7">
        <v>81.2</v>
      </c>
      <c r="E26" s="22">
        <v>81.2</v>
      </c>
      <c r="F26" s="21">
        <v>82.5</v>
      </c>
      <c r="G26" s="20">
        <v>-1.3</v>
      </c>
      <c r="H26" s="7">
        <v>-4.3</v>
      </c>
      <c r="I26" s="7">
        <v>1</v>
      </c>
      <c r="J26" s="7" t="e">
        <v>#N/A</v>
      </c>
      <c r="K26" s="7" t="e">
        <v>#N/A</v>
      </c>
      <c r="L26" s="7" t="e">
        <v>#N/A</v>
      </c>
      <c r="N26" s="7">
        <f t="shared" si="0"/>
        <v>77.900000000000006</v>
      </c>
      <c r="O26" s="7">
        <f t="shared" si="1"/>
        <v>81.2</v>
      </c>
      <c r="Q26" s="9">
        <f t="shared" si="2"/>
        <v>0</v>
      </c>
    </row>
    <row r="27" spans="1:40" x14ac:dyDescent="0.25">
      <c r="A27" s="14">
        <v>37987</v>
      </c>
      <c r="B27" s="21">
        <v>76.8</v>
      </c>
      <c r="C27" s="7">
        <v>82.7</v>
      </c>
      <c r="E27" s="22">
        <v>82.7</v>
      </c>
      <c r="F27" s="21">
        <v>83.1</v>
      </c>
      <c r="G27" s="20">
        <v>-0.5</v>
      </c>
      <c r="H27" s="7">
        <v>-6.4</v>
      </c>
      <c r="I27" s="7">
        <v>0.5</v>
      </c>
      <c r="J27" s="7" t="e">
        <v>#N/A</v>
      </c>
      <c r="K27" s="7" t="e">
        <v>#N/A</v>
      </c>
      <c r="L27" s="7" t="e">
        <v>#N/A</v>
      </c>
      <c r="N27" s="7">
        <f t="shared" si="0"/>
        <v>76.699999999999989</v>
      </c>
      <c r="O27" s="7">
        <f t="shared" si="1"/>
        <v>82.6</v>
      </c>
      <c r="Q27" s="9">
        <f t="shared" si="2"/>
        <v>0</v>
      </c>
    </row>
    <row r="28" spans="1:40" x14ac:dyDescent="0.25">
      <c r="A28" s="14">
        <v>38018</v>
      </c>
      <c r="B28" s="21">
        <v>74</v>
      </c>
      <c r="C28" s="7">
        <v>84</v>
      </c>
      <c r="E28" s="22">
        <v>84</v>
      </c>
      <c r="F28" s="21">
        <v>83.8</v>
      </c>
      <c r="G28" s="20">
        <v>0.3</v>
      </c>
      <c r="H28" s="7">
        <v>-9.6999999999999993</v>
      </c>
      <c r="I28" s="7">
        <v>-0.3</v>
      </c>
      <c r="J28" s="7" t="e">
        <v>#N/A</v>
      </c>
      <c r="K28" s="7" t="e">
        <v>#N/A</v>
      </c>
      <c r="L28" s="7" t="e">
        <v>#N/A</v>
      </c>
      <c r="N28" s="7">
        <f t="shared" si="0"/>
        <v>74.099999999999994</v>
      </c>
      <c r="O28" s="7">
        <f t="shared" si="1"/>
        <v>84.1</v>
      </c>
      <c r="Q28" s="9">
        <f t="shared" si="2"/>
        <v>0</v>
      </c>
    </row>
    <row r="29" spans="1:40" x14ac:dyDescent="0.25">
      <c r="A29" s="14">
        <v>38047</v>
      </c>
      <c r="B29" s="21">
        <v>86.9</v>
      </c>
      <c r="C29" s="7">
        <v>84.5</v>
      </c>
      <c r="E29" s="22">
        <v>84.5</v>
      </c>
      <c r="F29" s="21">
        <v>84.4</v>
      </c>
      <c r="G29" s="20">
        <v>0.1</v>
      </c>
      <c r="H29" s="7">
        <v>0.2</v>
      </c>
      <c r="I29" s="7">
        <v>2.1</v>
      </c>
      <c r="J29" s="7" t="e">
        <v>#N/A</v>
      </c>
      <c r="K29" s="7" t="e">
        <v>#N/A</v>
      </c>
      <c r="L29" s="7" t="e">
        <v>#N/A</v>
      </c>
      <c r="N29" s="7">
        <f t="shared" si="0"/>
        <v>86.8</v>
      </c>
      <c r="O29" s="7">
        <f t="shared" si="1"/>
        <v>84.5</v>
      </c>
      <c r="Q29" s="9">
        <f t="shared" si="2"/>
        <v>0</v>
      </c>
    </row>
    <row r="30" spans="1:40" x14ac:dyDescent="0.25">
      <c r="A30" s="14">
        <v>38078</v>
      </c>
      <c r="B30" s="21">
        <v>82.2</v>
      </c>
      <c r="C30" s="7">
        <v>85.1</v>
      </c>
      <c r="E30" s="22">
        <v>85.1</v>
      </c>
      <c r="F30" s="21">
        <v>85.1</v>
      </c>
      <c r="G30" s="20">
        <v>0</v>
      </c>
      <c r="H30" s="7">
        <v>-2.9</v>
      </c>
      <c r="I30" s="7">
        <v>0</v>
      </c>
      <c r="J30" s="7" t="e">
        <v>#N/A</v>
      </c>
      <c r="K30" s="7" t="e">
        <v>#N/A</v>
      </c>
      <c r="L30" s="7" t="e">
        <v>#N/A</v>
      </c>
      <c r="N30" s="7">
        <f t="shared" si="0"/>
        <v>82.199999999999989</v>
      </c>
      <c r="O30" s="7">
        <f t="shared" si="1"/>
        <v>85.1</v>
      </c>
      <c r="Q30" s="9">
        <f t="shared" si="2"/>
        <v>0</v>
      </c>
    </row>
    <row r="31" spans="1:40" x14ac:dyDescent="0.25">
      <c r="A31" s="14">
        <v>38108</v>
      </c>
      <c r="B31" s="21">
        <v>86.3</v>
      </c>
      <c r="C31" s="7">
        <v>85.9</v>
      </c>
      <c r="E31" s="22">
        <v>85.9</v>
      </c>
      <c r="F31" s="21">
        <v>85.8</v>
      </c>
      <c r="G31" s="20">
        <v>0.1</v>
      </c>
      <c r="H31" s="7">
        <v>1.4</v>
      </c>
      <c r="I31" s="7">
        <v>-1</v>
      </c>
      <c r="J31" s="7" t="e">
        <v>#N/A</v>
      </c>
      <c r="K31" s="7" t="e">
        <v>#N/A</v>
      </c>
      <c r="L31" s="7" t="e">
        <v>#N/A</v>
      </c>
      <c r="N31" s="7">
        <f t="shared" si="0"/>
        <v>86.3</v>
      </c>
      <c r="O31" s="7">
        <f t="shared" si="1"/>
        <v>85.899999999999991</v>
      </c>
      <c r="Q31" s="9">
        <f t="shared" si="2"/>
        <v>0</v>
      </c>
    </row>
    <row r="32" spans="1:40" x14ac:dyDescent="0.25">
      <c r="A32" s="14">
        <v>38139</v>
      </c>
      <c r="B32" s="21">
        <v>86.1</v>
      </c>
      <c r="C32" s="7">
        <v>86.1</v>
      </c>
      <c r="E32" s="22">
        <v>86.1</v>
      </c>
      <c r="F32" s="21">
        <v>86.4</v>
      </c>
      <c r="G32" s="20">
        <v>-0.3</v>
      </c>
      <c r="H32" s="7">
        <v>-0.3</v>
      </c>
      <c r="I32" s="7">
        <v>0.3</v>
      </c>
      <c r="J32" s="7" t="e">
        <v>#N/A</v>
      </c>
      <c r="K32" s="7" t="e">
        <v>#N/A</v>
      </c>
      <c r="L32" s="7" t="e">
        <v>#N/A</v>
      </c>
      <c r="N32" s="7">
        <f t="shared" si="0"/>
        <v>86.100000000000009</v>
      </c>
      <c r="O32" s="7">
        <f t="shared" si="1"/>
        <v>86.100000000000009</v>
      </c>
      <c r="Q32" s="9">
        <f t="shared" si="2"/>
        <v>0</v>
      </c>
    </row>
    <row r="33" spans="1:17" x14ac:dyDescent="0.25">
      <c r="A33" s="14">
        <v>38169</v>
      </c>
      <c r="B33" s="21">
        <v>90.1</v>
      </c>
      <c r="C33" s="7">
        <v>86.7</v>
      </c>
      <c r="E33" s="22">
        <v>86.7</v>
      </c>
      <c r="F33" s="21">
        <v>86.9</v>
      </c>
      <c r="G33" s="20">
        <v>-0.2</v>
      </c>
      <c r="H33" s="7">
        <v>2.9</v>
      </c>
      <c r="I33" s="7">
        <v>0.5</v>
      </c>
      <c r="J33" s="7" t="e">
        <v>#N/A</v>
      </c>
      <c r="K33" s="7" t="e">
        <v>#N/A</v>
      </c>
      <c r="L33" s="7" t="e">
        <v>#N/A</v>
      </c>
      <c r="N33" s="7">
        <f t="shared" si="0"/>
        <v>90.100000000000009</v>
      </c>
      <c r="O33" s="7">
        <f t="shared" si="1"/>
        <v>86.7</v>
      </c>
      <c r="Q33" s="9">
        <f t="shared" si="2"/>
        <v>0</v>
      </c>
    </row>
    <row r="34" spans="1:17" x14ac:dyDescent="0.25">
      <c r="A34" s="14">
        <v>38200</v>
      </c>
      <c r="B34" s="21">
        <v>92.1</v>
      </c>
      <c r="C34" s="7">
        <v>87.6</v>
      </c>
      <c r="E34" s="22">
        <v>87.6</v>
      </c>
      <c r="F34" s="21">
        <v>87.3</v>
      </c>
      <c r="G34" s="20">
        <v>0.3</v>
      </c>
      <c r="H34" s="7">
        <v>5</v>
      </c>
      <c r="I34" s="7">
        <v>-0.6</v>
      </c>
      <c r="J34" s="7" t="e">
        <v>#N/A</v>
      </c>
      <c r="K34" s="7" t="e">
        <v>#N/A</v>
      </c>
      <c r="L34" s="7" t="e">
        <v>#N/A</v>
      </c>
      <c r="N34" s="7">
        <f t="shared" si="0"/>
        <v>92</v>
      </c>
      <c r="O34" s="7">
        <f t="shared" si="1"/>
        <v>87.6</v>
      </c>
      <c r="Q34" s="9">
        <f t="shared" si="2"/>
        <v>0</v>
      </c>
    </row>
    <row r="35" spans="1:17" x14ac:dyDescent="0.25">
      <c r="A35" s="14">
        <v>38231</v>
      </c>
      <c r="B35" s="21">
        <v>92.1</v>
      </c>
      <c r="C35" s="7">
        <v>88.2</v>
      </c>
      <c r="E35" s="22">
        <v>88.2</v>
      </c>
      <c r="F35" s="21">
        <v>87.7</v>
      </c>
      <c r="G35" s="20">
        <v>0.5</v>
      </c>
      <c r="H35" s="7">
        <v>3.2</v>
      </c>
      <c r="I35" s="7">
        <v>0.7</v>
      </c>
      <c r="J35" s="7" t="e">
        <v>#N/A</v>
      </c>
      <c r="K35" s="7" t="e">
        <v>#N/A</v>
      </c>
      <c r="L35" s="7" t="e">
        <v>#N/A</v>
      </c>
      <c r="N35" s="7">
        <f t="shared" si="0"/>
        <v>92.100000000000009</v>
      </c>
      <c r="O35" s="7">
        <f t="shared" si="1"/>
        <v>88.2</v>
      </c>
      <c r="Q35" s="9">
        <f t="shared" si="2"/>
        <v>0</v>
      </c>
    </row>
    <row r="36" spans="1:17" x14ac:dyDescent="0.25">
      <c r="A36" s="14">
        <v>38261</v>
      </c>
      <c r="B36" s="21">
        <v>93.5</v>
      </c>
      <c r="C36" s="7">
        <v>87.5</v>
      </c>
      <c r="E36" s="22">
        <v>87.5</v>
      </c>
      <c r="F36" s="21">
        <v>87.9</v>
      </c>
      <c r="G36" s="20">
        <v>-0.3</v>
      </c>
      <c r="H36" s="7">
        <v>7.6</v>
      </c>
      <c r="I36" s="7">
        <v>-1.6</v>
      </c>
      <c r="J36" s="7" t="e">
        <v>#N/A</v>
      </c>
      <c r="K36" s="7" t="e">
        <v>#N/A</v>
      </c>
      <c r="L36" s="7" t="e">
        <v>#N/A</v>
      </c>
      <c r="N36" s="7">
        <f t="shared" si="0"/>
        <v>93.600000000000009</v>
      </c>
      <c r="O36" s="7">
        <f t="shared" si="1"/>
        <v>87.600000000000009</v>
      </c>
      <c r="Q36" s="9">
        <f t="shared" si="2"/>
        <v>0</v>
      </c>
    </row>
    <row r="37" spans="1:17" x14ac:dyDescent="0.25">
      <c r="A37" s="14">
        <v>38292</v>
      </c>
      <c r="B37" s="21">
        <v>91.8</v>
      </c>
      <c r="C37" s="7">
        <v>87.5</v>
      </c>
      <c r="E37" s="22">
        <v>87.5</v>
      </c>
      <c r="F37" s="21">
        <v>88</v>
      </c>
      <c r="G37" s="20">
        <v>-0.5</v>
      </c>
      <c r="H37" s="7">
        <v>3.4</v>
      </c>
      <c r="I37" s="7">
        <v>0.9</v>
      </c>
      <c r="J37" s="7" t="e">
        <v>#N/A</v>
      </c>
      <c r="K37" s="7" t="e">
        <v>#N/A</v>
      </c>
      <c r="L37" s="7" t="e">
        <v>#N/A</v>
      </c>
      <c r="N37" s="7">
        <f t="shared" si="0"/>
        <v>91.800000000000011</v>
      </c>
      <c r="O37" s="7">
        <f t="shared" si="1"/>
        <v>87.5</v>
      </c>
      <c r="Q37" s="9">
        <f t="shared" si="2"/>
        <v>0</v>
      </c>
    </row>
    <row r="38" spans="1:17" x14ac:dyDescent="0.25">
      <c r="A38" s="14">
        <v>38322</v>
      </c>
      <c r="B38" s="21">
        <v>84.7</v>
      </c>
      <c r="C38" s="7">
        <v>88.3</v>
      </c>
      <c r="E38" s="22">
        <v>88.3</v>
      </c>
      <c r="F38" s="21">
        <v>88</v>
      </c>
      <c r="G38" s="20">
        <v>0.3</v>
      </c>
      <c r="H38" s="7">
        <v>-4.3</v>
      </c>
      <c r="I38" s="7">
        <v>0.7</v>
      </c>
      <c r="J38" s="7" t="e">
        <v>#N/A</v>
      </c>
      <c r="K38" s="7" t="e">
        <v>#N/A</v>
      </c>
      <c r="L38" s="7" t="e">
        <v>#N/A</v>
      </c>
      <c r="N38" s="7">
        <f t="shared" si="0"/>
        <v>84.7</v>
      </c>
      <c r="O38" s="7">
        <f t="shared" si="1"/>
        <v>88.3</v>
      </c>
      <c r="Q38" s="9">
        <f t="shared" si="2"/>
        <v>0</v>
      </c>
    </row>
    <row r="39" spans="1:17" x14ac:dyDescent="0.25">
      <c r="A39" s="14">
        <v>38353</v>
      </c>
      <c r="B39" s="21">
        <v>81</v>
      </c>
      <c r="C39" s="7">
        <v>88.7</v>
      </c>
      <c r="E39" s="22">
        <v>88.7</v>
      </c>
      <c r="F39" s="21">
        <v>88</v>
      </c>
      <c r="G39" s="20">
        <v>0.7</v>
      </c>
      <c r="H39" s="7">
        <v>-6.4</v>
      </c>
      <c r="I39" s="7">
        <v>-1.3</v>
      </c>
      <c r="J39" s="7" t="e">
        <v>#N/A</v>
      </c>
      <c r="K39" s="7" t="e">
        <v>#N/A</v>
      </c>
      <c r="L39" s="7" t="e">
        <v>#N/A</v>
      </c>
      <c r="N39" s="7">
        <f t="shared" si="0"/>
        <v>81</v>
      </c>
      <c r="O39" s="7">
        <f t="shared" si="1"/>
        <v>88.7</v>
      </c>
      <c r="Q39" s="9">
        <f t="shared" si="2"/>
        <v>0</v>
      </c>
    </row>
    <row r="40" spans="1:17" x14ac:dyDescent="0.25">
      <c r="A40" s="14">
        <v>38384</v>
      </c>
      <c r="B40" s="21">
        <v>76.400000000000006</v>
      </c>
      <c r="C40" s="7">
        <v>87.4</v>
      </c>
      <c r="E40" s="22">
        <v>87.4</v>
      </c>
      <c r="F40" s="21">
        <v>88.1</v>
      </c>
      <c r="G40" s="20">
        <v>-0.7</v>
      </c>
      <c r="H40" s="7">
        <v>-9.9</v>
      </c>
      <c r="I40" s="7">
        <v>-1.1000000000000001</v>
      </c>
      <c r="J40" s="7" t="e">
        <v>#N/A</v>
      </c>
      <c r="K40" s="7" t="e">
        <v>#N/A</v>
      </c>
      <c r="L40" s="7" t="e">
        <v>#N/A</v>
      </c>
      <c r="N40" s="7">
        <f t="shared" si="0"/>
        <v>76.399999999999991</v>
      </c>
      <c r="O40" s="7">
        <f t="shared" si="1"/>
        <v>87.399999999999991</v>
      </c>
      <c r="Q40" s="9">
        <f t="shared" si="2"/>
        <v>0</v>
      </c>
    </row>
    <row r="41" spans="1:17" x14ac:dyDescent="0.25">
      <c r="A41" s="14">
        <v>38412</v>
      </c>
      <c r="B41" s="21">
        <v>88</v>
      </c>
      <c r="C41" s="7">
        <v>88.2</v>
      </c>
      <c r="E41" s="22">
        <v>88.2</v>
      </c>
      <c r="F41" s="21">
        <v>88.3</v>
      </c>
      <c r="G41" s="20">
        <v>-0.1</v>
      </c>
      <c r="H41" s="7">
        <v>0</v>
      </c>
      <c r="I41" s="7">
        <v>-0.2</v>
      </c>
      <c r="J41" s="7" t="e">
        <v>#N/A</v>
      </c>
      <c r="K41" s="7" t="e">
        <v>#N/A</v>
      </c>
      <c r="L41" s="7" t="e">
        <v>#N/A</v>
      </c>
      <c r="N41" s="7">
        <f t="shared" si="0"/>
        <v>88</v>
      </c>
      <c r="O41" s="7">
        <f t="shared" si="1"/>
        <v>88.2</v>
      </c>
      <c r="Q41" s="9">
        <f t="shared" si="2"/>
        <v>0</v>
      </c>
    </row>
    <row r="42" spans="1:17" x14ac:dyDescent="0.25">
      <c r="A42" s="14">
        <v>38443</v>
      </c>
      <c r="B42" s="21">
        <v>87</v>
      </c>
      <c r="C42" s="7">
        <v>88.3</v>
      </c>
      <c r="E42" s="22">
        <v>88.3</v>
      </c>
      <c r="F42" s="21">
        <v>88.5</v>
      </c>
      <c r="G42" s="20">
        <v>-0.2</v>
      </c>
      <c r="H42" s="7">
        <v>-3.1</v>
      </c>
      <c r="I42" s="7">
        <v>1.8</v>
      </c>
      <c r="J42" s="7" t="e">
        <v>#N/A</v>
      </c>
      <c r="K42" s="7" t="e">
        <v>#N/A</v>
      </c>
      <c r="L42" s="7" t="e">
        <v>#N/A</v>
      </c>
      <c r="N42" s="7">
        <f t="shared" si="0"/>
        <v>87</v>
      </c>
      <c r="O42" s="7">
        <f t="shared" si="1"/>
        <v>88.3</v>
      </c>
      <c r="Q42" s="9">
        <f t="shared" si="2"/>
        <v>0</v>
      </c>
    </row>
    <row r="43" spans="1:17" x14ac:dyDescent="0.25">
      <c r="A43" s="14">
        <v>38473</v>
      </c>
      <c r="B43" s="21">
        <v>91.1</v>
      </c>
      <c r="C43" s="7">
        <v>91.3</v>
      </c>
      <c r="E43" s="22">
        <v>91.3</v>
      </c>
      <c r="F43" s="21">
        <v>88.8</v>
      </c>
      <c r="G43" s="20">
        <v>2.6</v>
      </c>
      <c r="H43" s="7">
        <v>1.7</v>
      </c>
      <c r="I43" s="7">
        <v>-1.9</v>
      </c>
      <c r="J43" s="7" t="e">
        <v>#N/A</v>
      </c>
      <c r="K43" s="7" t="e">
        <v>#N/A</v>
      </c>
      <c r="L43" s="7" t="e">
        <v>#N/A</v>
      </c>
      <c r="N43" s="7">
        <f t="shared" si="0"/>
        <v>91.199999999999989</v>
      </c>
      <c r="O43" s="7">
        <f t="shared" si="1"/>
        <v>91.399999999999991</v>
      </c>
      <c r="Q43" s="9">
        <f t="shared" si="2"/>
        <v>0</v>
      </c>
    </row>
    <row r="44" spans="1:17" x14ac:dyDescent="0.25">
      <c r="A44" s="14">
        <v>38504</v>
      </c>
      <c r="B44" s="21">
        <v>91.4</v>
      </c>
      <c r="C44" s="7">
        <v>89.5</v>
      </c>
      <c r="E44" s="22">
        <v>89.5</v>
      </c>
      <c r="F44" s="21">
        <v>88.9</v>
      </c>
      <c r="G44" s="20">
        <v>0.6</v>
      </c>
      <c r="H44" s="7">
        <v>-0.1</v>
      </c>
      <c r="I44" s="7">
        <v>2</v>
      </c>
      <c r="J44" s="7" t="e">
        <v>#N/A</v>
      </c>
      <c r="K44" s="7" t="e">
        <v>#N/A</v>
      </c>
      <c r="L44" s="7" t="e">
        <v>#N/A</v>
      </c>
      <c r="N44" s="7">
        <f t="shared" si="0"/>
        <v>91.4</v>
      </c>
      <c r="O44" s="7">
        <f t="shared" si="1"/>
        <v>89.5</v>
      </c>
      <c r="Q44" s="9">
        <f t="shared" si="2"/>
        <v>0</v>
      </c>
    </row>
    <row r="45" spans="1:17" x14ac:dyDescent="0.25">
      <c r="A45" s="14">
        <v>38534</v>
      </c>
      <c r="B45" s="21">
        <v>90.5</v>
      </c>
      <c r="C45" s="7">
        <v>88.9</v>
      </c>
      <c r="E45" s="22">
        <v>88.9</v>
      </c>
      <c r="F45" s="21">
        <v>88.9</v>
      </c>
      <c r="G45" s="20">
        <v>0</v>
      </c>
      <c r="H45" s="7">
        <v>3.2</v>
      </c>
      <c r="I45" s="7">
        <v>-1.6</v>
      </c>
      <c r="J45" s="7" t="e">
        <v>#N/A</v>
      </c>
      <c r="K45" s="7" t="e">
        <v>#N/A</v>
      </c>
      <c r="L45" s="7" t="e">
        <v>#N/A</v>
      </c>
      <c r="N45" s="7">
        <f t="shared" si="0"/>
        <v>90.500000000000014</v>
      </c>
      <c r="O45" s="7">
        <f t="shared" si="1"/>
        <v>88.9</v>
      </c>
      <c r="Q45" s="9">
        <f t="shared" si="2"/>
        <v>0</v>
      </c>
    </row>
    <row r="46" spans="1:17" x14ac:dyDescent="0.25">
      <c r="A46" s="14">
        <v>38565</v>
      </c>
      <c r="B46" s="21">
        <v>95.6</v>
      </c>
      <c r="C46" s="7">
        <v>89.1</v>
      </c>
      <c r="E46" s="22">
        <v>89.1</v>
      </c>
      <c r="F46" s="21">
        <v>88.8</v>
      </c>
      <c r="G46" s="20">
        <v>0.3</v>
      </c>
      <c r="H46" s="7">
        <v>5.5</v>
      </c>
      <c r="I46" s="7">
        <v>1</v>
      </c>
      <c r="J46" s="7" t="e">
        <v>#N/A</v>
      </c>
      <c r="K46" s="7" t="e">
        <v>#N/A</v>
      </c>
      <c r="L46" s="7" t="e">
        <v>#N/A</v>
      </c>
      <c r="N46" s="7">
        <f t="shared" si="0"/>
        <v>95.6</v>
      </c>
      <c r="O46" s="7">
        <f t="shared" si="1"/>
        <v>89.1</v>
      </c>
      <c r="Q46" s="9">
        <f t="shared" si="2"/>
        <v>0</v>
      </c>
    </row>
    <row r="47" spans="1:17" x14ac:dyDescent="0.25">
      <c r="A47" s="14">
        <v>38596</v>
      </c>
      <c r="B47" s="21">
        <v>92</v>
      </c>
      <c r="C47" s="7">
        <v>88.3</v>
      </c>
      <c r="E47" s="22">
        <v>88.3</v>
      </c>
      <c r="F47" s="21">
        <v>88.8</v>
      </c>
      <c r="G47" s="20">
        <v>-0.5</v>
      </c>
      <c r="H47" s="7">
        <v>3.1</v>
      </c>
      <c r="I47" s="7">
        <v>0.7</v>
      </c>
      <c r="J47" s="7" t="e">
        <v>#N/A</v>
      </c>
      <c r="K47" s="7" t="e">
        <v>#N/A</v>
      </c>
      <c r="L47" s="7" t="e">
        <v>#N/A</v>
      </c>
      <c r="N47" s="7">
        <f t="shared" si="0"/>
        <v>92.1</v>
      </c>
      <c r="O47" s="7">
        <f t="shared" si="1"/>
        <v>88.3</v>
      </c>
      <c r="Q47" s="9">
        <f t="shared" si="2"/>
        <v>0</v>
      </c>
    </row>
    <row r="48" spans="1:17" x14ac:dyDescent="0.25">
      <c r="A48" s="14">
        <v>38626</v>
      </c>
      <c r="B48" s="21">
        <v>93.7</v>
      </c>
      <c r="C48" s="7">
        <v>87.6</v>
      </c>
      <c r="E48" s="22">
        <v>87.6</v>
      </c>
      <c r="F48" s="21">
        <v>88.9</v>
      </c>
      <c r="G48" s="20">
        <v>-1.4</v>
      </c>
      <c r="H48" s="7">
        <v>7.4</v>
      </c>
      <c r="I48" s="7">
        <v>-1.3</v>
      </c>
      <c r="J48" s="7" t="e">
        <v>#N/A</v>
      </c>
      <c r="K48" s="7" t="e">
        <v>#N/A</v>
      </c>
      <c r="L48" s="7" t="e">
        <v>#N/A</v>
      </c>
      <c r="N48" s="7">
        <f t="shared" si="0"/>
        <v>93.600000000000009</v>
      </c>
      <c r="O48" s="7">
        <f t="shared" si="1"/>
        <v>87.5</v>
      </c>
      <c r="Q48" s="9">
        <f t="shared" si="2"/>
        <v>0</v>
      </c>
    </row>
    <row r="49" spans="1:17" x14ac:dyDescent="0.25">
      <c r="A49" s="14">
        <v>38657</v>
      </c>
      <c r="B49" s="21">
        <v>92.4</v>
      </c>
      <c r="C49" s="7">
        <v>88.6</v>
      </c>
      <c r="E49" s="22">
        <v>88.6</v>
      </c>
      <c r="F49" s="21">
        <v>89.3</v>
      </c>
      <c r="G49" s="20">
        <v>-0.7</v>
      </c>
      <c r="H49" s="7">
        <v>3.2</v>
      </c>
      <c r="I49" s="7">
        <v>0.6</v>
      </c>
      <c r="J49" s="7" t="e">
        <v>#N/A</v>
      </c>
      <c r="K49" s="7" t="e">
        <v>#N/A</v>
      </c>
      <c r="L49" s="7" t="e">
        <v>#N/A</v>
      </c>
      <c r="N49" s="7">
        <f t="shared" si="0"/>
        <v>92.399999999999991</v>
      </c>
      <c r="O49" s="7">
        <f t="shared" si="1"/>
        <v>88.6</v>
      </c>
      <c r="Q49" s="9">
        <f t="shared" si="2"/>
        <v>0</v>
      </c>
    </row>
    <row r="50" spans="1:17" x14ac:dyDescent="0.25">
      <c r="A50" s="14">
        <v>38687</v>
      </c>
      <c r="B50" s="21">
        <v>86.6</v>
      </c>
      <c r="C50" s="7">
        <v>90.5</v>
      </c>
      <c r="E50" s="22">
        <v>90.5</v>
      </c>
      <c r="F50" s="21">
        <v>89.9</v>
      </c>
      <c r="G50" s="20">
        <v>0.6</v>
      </c>
      <c r="H50" s="7">
        <v>-4.4000000000000004</v>
      </c>
      <c r="I50" s="7">
        <v>0.5</v>
      </c>
      <c r="J50" s="7" t="e">
        <v>#N/A</v>
      </c>
      <c r="K50" s="7" t="e">
        <v>#N/A</v>
      </c>
      <c r="L50" s="7" t="e">
        <v>#N/A</v>
      </c>
      <c r="N50" s="7">
        <f t="shared" si="0"/>
        <v>86.6</v>
      </c>
      <c r="O50" s="7">
        <f t="shared" si="1"/>
        <v>90.5</v>
      </c>
      <c r="Q50" s="9">
        <f t="shared" si="2"/>
        <v>0</v>
      </c>
    </row>
    <row r="51" spans="1:17" x14ac:dyDescent="0.25">
      <c r="A51" s="14">
        <v>38718</v>
      </c>
      <c r="B51" s="21">
        <v>83.7</v>
      </c>
      <c r="C51" s="7">
        <v>90.8</v>
      </c>
      <c r="E51" s="22">
        <v>90.8</v>
      </c>
      <c r="F51" s="21">
        <v>90.5</v>
      </c>
      <c r="G51" s="20">
        <v>0.3</v>
      </c>
      <c r="H51" s="7">
        <v>-6.5</v>
      </c>
      <c r="I51" s="7">
        <v>-0.6</v>
      </c>
      <c r="J51" s="7" t="e">
        <v>#N/A</v>
      </c>
      <c r="K51" s="7" t="e">
        <v>#N/A</v>
      </c>
      <c r="L51" s="7" t="e">
        <v>#N/A</v>
      </c>
      <c r="N51" s="7">
        <f t="shared" si="0"/>
        <v>83.7</v>
      </c>
      <c r="O51" s="7">
        <f t="shared" si="1"/>
        <v>90.8</v>
      </c>
      <c r="Q51" s="9">
        <f t="shared" si="2"/>
        <v>0</v>
      </c>
    </row>
    <row r="52" spans="1:17" x14ac:dyDescent="0.25">
      <c r="A52" s="14">
        <v>38749</v>
      </c>
      <c r="B52" s="21">
        <v>80.2</v>
      </c>
      <c r="C52" s="7">
        <v>91.4</v>
      </c>
      <c r="E52" s="22">
        <v>91.4</v>
      </c>
      <c r="F52" s="21">
        <v>91</v>
      </c>
      <c r="G52" s="20">
        <v>0.4</v>
      </c>
      <c r="H52" s="7">
        <v>-10.1</v>
      </c>
      <c r="I52" s="7">
        <v>-1.1000000000000001</v>
      </c>
      <c r="J52" s="7" t="e">
        <v>#N/A</v>
      </c>
      <c r="K52" s="7" t="e">
        <v>#N/A</v>
      </c>
      <c r="L52" s="7" t="e">
        <v>#N/A</v>
      </c>
      <c r="N52" s="7">
        <f t="shared" si="0"/>
        <v>80.200000000000017</v>
      </c>
      <c r="O52" s="7">
        <f t="shared" si="1"/>
        <v>91.4</v>
      </c>
      <c r="Q52" s="9">
        <f t="shared" si="2"/>
        <v>0</v>
      </c>
    </row>
    <row r="53" spans="1:17" x14ac:dyDescent="0.25">
      <c r="A53" s="14">
        <v>38777</v>
      </c>
      <c r="B53" s="21">
        <v>92.4</v>
      </c>
      <c r="C53" s="7">
        <v>90.7</v>
      </c>
      <c r="E53" s="22">
        <v>90.7</v>
      </c>
      <c r="F53" s="21">
        <v>91.3</v>
      </c>
      <c r="G53" s="20">
        <v>-0.6</v>
      </c>
      <c r="H53" s="7">
        <v>-0.2</v>
      </c>
      <c r="I53" s="7">
        <v>1.9</v>
      </c>
      <c r="J53" s="7" t="e">
        <v>#N/A</v>
      </c>
      <c r="K53" s="7" t="e">
        <v>#N/A</v>
      </c>
      <c r="L53" s="7" t="e">
        <v>#N/A</v>
      </c>
      <c r="N53" s="7">
        <f t="shared" si="0"/>
        <v>92.4</v>
      </c>
      <c r="O53" s="7">
        <f t="shared" si="1"/>
        <v>90.7</v>
      </c>
      <c r="Q53" s="9">
        <f t="shared" si="2"/>
        <v>0</v>
      </c>
    </row>
    <row r="54" spans="1:17" x14ac:dyDescent="0.25">
      <c r="A54" s="14">
        <v>38808</v>
      </c>
      <c r="B54" s="21">
        <v>85.7</v>
      </c>
      <c r="C54" s="7">
        <v>91.4</v>
      </c>
      <c r="E54" s="22">
        <v>91.4</v>
      </c>
      <c r="F54" s="21">
        <v>91.4</v>
      </c>
      <c r="G54" s="20">
        <v>0</v>
      </c>
      <c r="H54" s="7">
        <v>-3.4</v>
      </c>
      <c r="I54" s="7">
        <v>-2.2999999999999998</v>
      </c>
      <c r="J54" s="7" t="e">
        <v>#N/A</v>
      </c>
      <c r="K54" s="7" t="e">
        <v>#N/A</v>
      </c>
      <c r="L54" s="7" t="e">
        <v>#N/A</v>
      </c>
      <c r="N54" s="7">
        <f t="shared" si="0"/>
        <v>85.7</v>
      </c>
      <c r="O54" s="7">
        <f t="shared" si="1"/>
        <v>91.4</v>
      </c>
      <c r="Q54" s="9">
        <f t="shared" si="2"/>
        <v>0</v>
      </c>
    </row>
    <row r="55" spans="1:17" x14ac:dyDescent="0.25">
      <c r="A55" s="14">
        <v>38838</v>
      </c>
      <c r="B55" s="21">
        <v>95.4</v>
      </c>
      <c r="C55" s="7">
        <v>92.2</v>
      </c>
      <c r="E55" s="22">
        <v>92.2</v>
      </c>
      <c r="F55" s="21">
        <v>91.4</v>
      </c>
      <c r="G55" s="20">
        <v>0.8</v>
      </c>
      <c r="H55" s="7">
        <v>2</v>
      </c>
      <c r="I55" s="7">
        <v>1.2</v>
      </c>
      <c r="J55" s="7" t="e">
        <v>#N/A</v>
      </c>
      <c r="K55" s="7" t="e">
        <v>#N/A</v>
      </c>
      <c r="L55" s="7" t="e">
        <v>#N/A</v>
      </c>
      <c r="N55" s="7">
        <f t="shared" si="0"/>
        <v>95.4</v>
      </c>
      <c r="O55" s="7">
        <f t="shared" si="1"/>
        <v>92.2</v>
      </c>
      <c r="Q55" s="9">
        <f t="shared" si="2"/>
        <v>0</v>
      </c>
    </row>
    <row r="56" spans="1:17" x14ac:dyDescent="0.25">
      <c r="A56" s="14">
        <v>38869</v>
      </c>
      <c r="B56" s="21">
        <v>91.1</v>
      </c>
      <c r="C56" s="7">
        <v>90.6</v>
      </c>
      <c r="E56" s="22">
        <v>90.6</v>
      </c>
      <c r="F56" s="21">
        <v>91.3</v>
      </c>
      <c r="G56" s="20">
        <v>-0.7</v>
      </c>
      <c r="H56" s="7">
        <v>0.1</v>
      </c>
      <c r="I56" s="7">
        <v>0.4</v>
      </c>
      <c r="J56" s="7" t="e">
        <v>#N/A</v>
      </c>
      <c r="K56" s="7" t="e">
        <v>#N/A</v>
      </c>
      <c r="L56" s="7" t="e">
        <v>#N/A</v>
      </c>
      <c r="N56" s="7">
        <f t="shared" si="0"/>
        <v>91.1</v>
      </c>
      <c r="O56" s="7">
        <f t="shared" si="1"/>
        <v>90.6</v>
      </c>
      <c r="Q56" s="9">
        <f t="shared" si="2"/>
        <v>0</v>
      </c>
    </row>
    <row r="57" spans="1:17" x14ac:dyDescent="0.25">
      <c r="A57" s="14">
        <v>38899</v>
      </c>
      <c r="B57" s="21">
        <v>93.8</v>
      </c>
      <c r="C57" s="7">
        <v>91.6</v>
      </c>
      <c r="E57" s="22">
        <v>91.6</v>
      </c>
      <c r="F57" s="21">
        <v>91.2</v>
      </c>
      <c r="G57" s="20">
        <v>0.4</v>
      </c>
      <c r="H57" s="7">
        <v>3.5</v>
      </c>
      <c r="I57" s="7">
        <v>-1.3</v>
      </c>
      <c r="J57" s="7" t="e">
        <v>#N/A</v>
      </c>
      <c r="K57" s="7" t="e">
        <v>#N/A</v>
      </c>
      <c r="L57" s="7" t="e">
        <v>#N/A</v>
      </c>
      <c r="N57" s="7">
        <f t="shared" si="0"/>
        <v>93.800000000000011</v>
      </c>
      <c r="O57" s="7">
        <f t="shared" si="1"/>
        <v>91.600000000000009</v>
      </c>
      <c r="Q57" s="9">
        <f t="shared" si="2"/>
        <v>0</v>
      </c>
    </row>
    <row r="58" spans="1:17" x14ac:dyDescent="0.25">
      <c r="A58" s="14">
        <v>38930</v>
      </c>
      <c r="B58" s="21">
        <v>98.6</v>
      </c>
      <c r="C58" s="7">
        <v>91.4</v>
      </c>
      <c r="E58" s="22">
        <v>91.4</v>
      </c>
      <c r="F58" s="21">
        <v>91.1</v>
      </c>
      <c r="G58" s="20">
        <v>0.3</v>
      </c>
      <c r="H58" s="7">
        <v>6</v>
      </c>
      <c r="I58" s="7">
        <v>1.2</v>
      </c>
      <c r="J58" s="7" t="e">
        <v>#N/A</v>
      </c>
      <c r="K58" s="7" t="e">
        <v>#N/A</v>
      </c>
      <c r="L58" s="7" t="e">
        <v>#N/A</v>
      </c>
      <c r="N58" s="7">
        <f t="shared" si="0"/>
        <v>98.6</v>
      </c>
      <c r="O58" s="7">
        <f t="shared" si="1"/>
        <v>91.399999999999991</v>
      </c>
      <c r="Q58" s="9">
        <f t="shared" si="2"/>
        <v>0</v>
      </c>
    </row>
    <row r="59" spans="1:17" x14ac:dyDescent="0.25">
      <c r="A59" s="14">
        <v>38961</v>
      </c>
      <c r="B59" s="21">
        <v>93.2</v>
      </c>
      <c r="C59" s="7">
        <v>90.4</v>
      </c>
      <c r="E59" s="22">
        <v>90.4</v>
      </c>
      <c r="F59" s="21">
        <v>91.2</v>
      </c>
      <c r="G59" s="20">
        <v>-0.8</v>
      </c>
      <c r="H59" s="7">
        <v>2.9</v>
      </c>
      <c r="I59" s="7">
        <v>-0.1</v>
      </c>
      <c r="J59" s="7" t="e">
        <v>#N/A</v>
      </c>
      <c r="K59" s="7" t="e">
        <v>#N/A</v>
      </c>
      <c r="L59" s="7" t="e">
        <v>#N/A</v>
      </c>
      <c r="N59" s="7">
        <f t="shared" si="0"/>
        <v>93.200000000000017</v>
      </c>
      <c r="O59" s="7">
        <f t="shared" si="1"/>
        <v>90.4</v>
      </c>
      <c r="Q59" s="9">
        <f t="shared" si="2"/>
        <v>0</v>
      </c>
    </row>
    <row r="60" spans="1:17" x14ac:dyDescent="0.25">
      <c r="A60" s="14">
        <v>38991</v>
      </c>
      <c r="B60" s="21">
        <v>97.5</v>
      </c>
      <c r="C60" s="7">
        <v>90.7</v>
      </c>
      <c r="E60" s="22">
        <v>90.7</v>
      </c>
      <c r="F60" s="21">
        <v>91.4</v>
      </c>
      <c r="G60" s="20">
        <v>-0.7</v>
      </c>
      <c r="H60" s="7">
        <v>7.4</v>
      </c>
      <c r="I60" s="7">
        <v>-0.6</v>
      </c>
      <c r="J60" s="7" t="e">
        <v>#N/A</v>
      </c>
      <c r="K60" s="7" t="e">
        <v>#N/A</v>
      </c>
      <c r="L60" s="7" t="e">
        <v>#N/A</v>
      </c>
      <c r="N60" s="7">
        <f t="shared" si="0"/>
        <v>97.500000000000014</v>
      </c>
      <c r="O60" s="7">
        <f t="shared" si="1"/>
        <v>90.7</v>
      </c>
      <c r="Q60" s="9">
        <f t="shared" si="2"/>
        <v>0</v>
      </c>
    </row>
    <row r="61" spans="1:17" x14ac:dyDescent="0.25">
      <c r="A61" s="14">
        <v>39022</v>
      </c>
      <c r="B61" s="21">
        <v>95.9</v>
      </c>
      <c r="C61" s="7">
        <v>92.1</v>
      </c>
      <c r="E61" s="22">
        <v>92.1</v>
      </c>
      <c r="F61" s="21">
        <v>91.9</v>
      </c>
      <c r="G61" s="20">
        <v>0.2</v>
      </c>
      <c r="H61" s="7">
        <v>3.1</v>
      </c>
      <c r="I61" s="7">
        <v>0.7</v>
      </c>
      <c r="J61" s="7" t="e">
        <v>#N/A</v>
      </c>
      <c r="K61" s="7" t="e">
        <v>#N/A</v>
      </c>
      <c r="L61" s="7" t="e">
        <v>#N/A</v>
      </c>
      <c r="N61" s="7">
        <f t="shared" si="0"/>
        <v>95.9</v>
      </c>
      <c r="O61" s="7">
        <f t="shared" si="1"/>
        <v>92.100000000000009</v>
      </c>
      <c r="Q61" s="9">
        <f t="shared" si="2"/>
        <v>0</v>
      </c>
    </row>
    <row r="62" spans="1:17" x14ac:dyDescent="0.25">
      <c r="A62" s="14">
        <v>39052</v>
      </c>
      <c r="B62" s="21">
        <v>87</v>
      </c>
      <c r="C62" s="7">
        <v>93.3</v>
      </c>
      <c r="E62" s="22">
        <v>93.3</v>
      </c>
      <c r="F62" s="21">
        <v>92.5</v>
      </c>
      <c r="G62" s="20">
        <v>0.8</v>
      </c>
      <c r="H62" s="7">
        <v>-4.7</v>
      </c>
      <c r="I62" s="7">
        <v>-1.6</v>
      </c>
      <c r="J62" s="7" t="e">
        <v>#N/A</v>
      </c>
      <c r="K62" s="7" t="e">
        <v>#N/A</v>
      </c>
      <c r="L62" s="7" t="e">
        <v>#N/A</v>
      </c>
      <c r="N62" s="7">
        <f t="shared" si="0"/>
        <v>87</v>
      </c>
      <c r="O62" s="7">
        <f t="shared" si="1"/>
        <v>93.3</v>
      </c>
      <c r="Q62" s="9">
        <f t="shared" si="2"/>
        <v>0</v>
      </c>
    </row>
    <row r="63" spans="1:17" x14ac:dyDescent="0.25">
      <c r="A63" s="14">
        <v>39083</v>
      </c>
      <c r="B63" s="21">
        <v>87</v>
      </c>
      <c r="C63" s="7">
        <v>92.7</v>
      </c>
      <c r="E63" s="22">
        <v>92.7</v>
      </c>
      <c r="F63" s="21">
        <v>93.3</v>
      </c>
      <c r="G63" s="20">
        <v>-0.6</v>
      </c>
      <c r="H63" s="7">
        <v>-6.7</v>
      </c>
      <c r="I63" s="7">
        <v>1</v>
      </c>
      <c r="J63" s="7" t="e">
        <v>#N/A</v>
      </c>
      <c r="K63" s="7" t="e">
        <v>#N/A</v>
      </c>
      <c r="L63" s="7" t="e">
        <v>#N/A</v>
      </c>
      <c r="N63" s="7">
        <f t="shared" si="0"/>
        <v>87</v>
      </c>
      <c r="O63" s="7">
        <f t="shared" si="1"/>
        <v>92.7</v>
      </c>
      <c r="Q63" s="9">
        <f t="shared" si="2"/>
        <v>0</v>
      </c>
    </row>
    <row r="64" spans="1:17" x14ac:dyDescent="0.25">
      <c r="A64" s="14">
        <v>39114</v>
      </c>
      <c r="B64" s="21">
        <v>82.6</v>
      </c>
      <c r="C64" s="7">
        <v>93.9</v>
      </c>
      <c r="E64" s="22">
        <v>93.9</v>
      </c>
      <c r="F64" s="21">
        <v>94.1</v>
      </c>
      <c r="G64" s="20">
        <v>-0.2</v>
      </c>
      <c r="H64" s="7">
        <v>-10.3</v>
      </c>
      <c r="I64" s="7">
        <v>-1.1000000000000001</v>
      </c>
      <c r="J64" s="7" t="e">
        <v>#N/A</v>
      </c>
      <c r="K64" s="7" t="e">
        <v>#N/A</v>
      </c>
      <c r="L64" s="7" t="e">
        <v>#N/A</v>
      </c>
      <c r="N64" s="7">
        <f t="shared" si="0"/>
        <v>82.5</v>
      </c>
      <c r="O64" s="7">
        <f t="shared" si="1"/>
        <v>93.899999999999991</v>
      </c>
      <c r="Q64" s="9">
        <f t="shared" si="2"/>
        <v>0</v>
      </c>
    </row>
    <row r="65" spans="1:17" x14ac:dyDescent="0.25">
      <c r="A65" s="14">
        <v>39142</v>
      </c>
      <c r="B65" s="21">
        <v>96.4</v>
      </c>
      <c r="C65" s="7">
        <v>94.9</v>
      </c>
      <c r="E65" s="22">
        <v>94.9</v>
      </c>
      <c r="F65" s="21">
        <v>94.9</v>
      </c>
      <c r="G65" s="20">
        <v>0</v>
      </c>
      <c r="H65" s="7">
        <v>-0.2</v>
      </c>
      <c r="I65" s="7">
        <v>1.7</v>
      </c>
      <c r="J65" s="7" t="e">
        <v>#N/A</v>
      </c>
      <c r="K65" s="7" t="e">
        <v>#N/A</v>
      </c>
      <c r="L65" s="7" t="e">
        <v>#N/A</v>
      </c>
      <c r="N65" s="7">
        <f t="shared" si="0"/>
        <v>96.4</v>
      </c>
      <c r="O65" s="7">
        <f t="shared" si="1"/>
        <v>94.9</v>
      </c>
      <c r="Q65" s="9">
        <f t="shared" si="2"/>
        <v>0</v>
      </c>
    </row>
    <row r="66" spans="1:17" x14ac:dyDescent="0.25">
      <c r="A66" s="14">
        <v>39173</v>
      </c>
      <c r="B66" s="21">
        <v>90.6</v>
      </c>
      <c r="C66" s="7">
        <v>96</v>
      </c>
      <c r="E66" s="22">
        <v>96</v>
      </c>
      <c r="F66" s="21">
        <v>95.6</v>
      </c>
      <c r="G66" s="20">
        <v>0.4</v>
      </c>
      <c r="H66" s="7">
        <v>-3.6</v>
      </c>
      <c r="I66" s="7">
        <v>-1.8</v>
      </c>
      <c r="J66" s="7" t="e">
        <v>#N/A</v>
      </c>
      <c r="K66" s="7" t="e">
        <v>#N/A</v>
      </c>
      <c r="L66" s="7" t="e">
        <v>#N/A</v>
      </c>
      <c r="N66" s="7">
        <f t="shared" si="0"/>
        <v>90.600000000000009</v>
      </c>
      <c r="O66" s="7">
        <f t="shared" si="1"/>
        <v>96</v>
      </c>
      <c r="Q66" s="9">
        <f t="shared" si="2"/>
        <v>0</v>
      </c>
    </row>
    <row r="67" spans="1:17" x14ac:dyDescent="0.25">
      <c r="A67" s="14">
        <v>39203</v>
      </c>
      <c r="B67" s="21">
        <v>99.9</v>
      </c>
      <c r="C67" s="7">
        <v>96.3</v>
      </c>
      <c r="E67" s="22">
        <v>96.3</v>
      </c>
      <c r="F67" s="21">
        <v>96.2</v>
      </c>
      <c r="G67" s="20">
        <v>0.1</v>
      </c>
      <c r="H67" s="7">
        <v>2.1</v>
      </c>
      <c r="I67" s="7">
        <v>1.5</v>
      </c>
      <c r="J67" s="7" t="e">
        <v>#N/A</v>
      </c>
      <c r="K67" s="7" t="e">
        <v>#N/A</v>
      </c>
      <c r="L67" s="7" t="e">
        <v>#N/A</v>
      </c>
      <c r="N67" s="7">
        <f t="shared" ref="N67:N130" si="3">F67+G67+H67+I67</f>
        <v>99.899999999999991</v>
      </c>
      <c r="O67" s="7">
        <f t="shared" ref="O67:O130" si="4">G67+F67</f>
        <v>96.3</v>
      </c>
      <c r="Q67" s="9">
        <f t="shared" ref="Q67:Q130" si="5">(E67-C67)/C67</f>
        <v>0</v>
      </c>
    </row>
    <row r="68" spans="1:17" x14ac:dyDescent="0.25">
      <c r="A68" s="14">
        <v>39234</v>
      </c>
      <c r="B68" s="21">
        <v>96.9</v>
      </c>
      <c r="C68" s="7">
        <v>97</v>
      </c>
      <c r="E68" s="22">
        <v>97</v>
      </c>
      <c r="F68" s="21">
        <v>96.7</v>
      </c>
      <c r="G68" s="20">
        <v>0.3</v>
      </c>
      <c r="H68" s="7">
        <v>0.2</v>
      </c>
      <c r="I68" s="7">
        <v>-0.3</v>
      </c>
      <c r="J68" s="7" t="e">
        <v>#N/A</v>
      </c>
      <c r="K68" s="7" t="e">
        <v>#N/A</v>
      </c>
      <c r="L68" s="7" t="e">
        <v>#N/A</v>
      </c>
      <c r="N68" s="7">
        <f t="shared" si="3"/>
        <v>96.9</v>
      </c>
      <c r="O68" s="7">
        <f t="shared" si="4"/>
        <v>97</v>
      </c>
      <c r="Q68" s="9">
        <f t="shared" si="5"/>
        <v>0</v>
      </c>
    </row>
    <row r="69" spans="1:17" x14ac:dyDescent="0.25">
      <c r="A69" s="14">
        <v>39264</v>
      </c>
      <c r="B69" s="21">
        <v>99.8</v>
      </c>
      <c r="C69" s="7">
        <v>96.5</v>
      </c>
      <c r="E69" s="22">
        <v>96.5</v>
      </c>
      <c r="F69" s="21">
        <v>97.2</v>
      </c>
      <c r="G69" s="20">
        <v>-0.6</v>
      </c>
      <c r="H69" s="7">
        <v>3.9</v>
      </c>
      <c r="I69" s="7">
        <v>-0.6</v>
      </c>
      <c r="J69" s="7" t="e">
        <v>#N/A</v>
      </c>
      <c r="K69" s="7" t="e">
        <v>#N/A</v>
      </c>
      <c r="L69" s="7" t="e">
        <v>#N/A</v>
      </c>
      <c r="N69" s="7">
        <f t="shared" si="3"/>
        <v>99.90000000000002</v>
      </c>
      <c r="O69" s="7">
        <f t="shared" si="4"/>
        <v>96.600000000000009</v>
      </c>
      <c r="Q69" s="9">
        <f t="shared" si="5"/>
        <v>0</v>
      </c>
    </row>
    <row r="70" spans="1:17" x14ac:dyDescent="0.25">
      <c r="A70" s="14">
        <v>39295</v>
      </c>
      <c r="B70" s="21">
        <v>104.9</v>
      </c>
      <c r="C70" s="7">
        <v>97.9</v>
      </c>
      <c r="E70" s="22">
        <v>97.9</v>
      </c>
      <c r="F70" s="21">
        <v>97.5</v>
      </c>
      <c r="G70" s="20">
        <v>0.4</v>
      </c>
      <c r="H70" s="7">
        <v>6.3</v>
      </c>
      <c r="I70" s="7">
        <v>0.7</v>
      </c>
      <c r="J70" s="7" t="e">
        <v>#N/A</v>
      </c>
      <c r="K70" s="7" t="e">
        <v>#N/A</v>
      </c>
      <c r="L70" s="7" t="e">
        <v>#N/A</v>
      </c>
      <c r="N70" s="7">
        <f t="shared" si="3"/>
        <v>104.9</v>
      </c>
      <c r="O70" s="7">
        <f t="shared" si="4"/>
        <v>97.9</v>
      </c>
      <c r="Q70" s="9">
        <f t="shared" si="5"/>
        <v>0</v>
      </c>
    </row>
    <row r="71" spans="1:17" x14ac:dyDescent="0.25">
      <c r="A71" s="14">
        <v>39326</v>
      </c>
      <c r="B71" s="21">
        <v>98.4</v>
      </c>
      <c r="C71" s="7">
        <v>97.1</v>
      </c>
      <c r="E71" s="22">
        <v>97.1</v>
      </c>
      <c r="F71" s="21">
        <v>97.9</v>
      </c>
      <c r="G71" s="20">
        <v>-0.8</v>
      </c>
      <c r="H71" s="7">
        <v>2.9</v>
      </c>
      <c r="I71" s="7">
        <v>-1.6</v>
      </c>
      <c r="J71" s="7" t="e">
        <v>#N/A</v>
      </c>
      <c r="K71" s="7" t="e">
        <v>#N/A</v>
      </c>
      <c r="L71" s="7" t="e">
        <v>#N/A</v>
      </c>
      <c r="N71" s="7">
        <f t="shared" si="3"/>
        <v>98.40000000000002</v>
      </c>
      <c r="O71" s="7">
        <f t="shared" si="4"/>
        <v>97.100000000000009</v>
      </c>
      <c r="Q71" s="9">
        <f t="shared" si="5"/>
        <v>0</v>
      </c>
    </row>
    <row r="72" spans="1:17" x14ac:dyDescent="0.25">
      <c r="A72" s="14">
        <v>39356</v>
      </c>
      <c r="B72" s="21">
        <v>107.8</v>
      </c>
      <c r="C72" s="7">
        <v>99.5</v>
      </c>
      <c r="E72" s="22">
        <v>99.5</v>
      </c>
      <c r="F72" s="21">
        <v>98.4</v>
      </c>
      <c r="G72" s="20">
        <v>1</v>
      </c>
      <c r="H72" s="7">
        <v>7.4</v>
      </c>
      <c r="I72" s="7">
        <v>1</v>
      </c>
      <c r="J72" s="7" t="e">
        <v>#N/A</v>
      </c>
      <c r="K72" s="7" t="e">
        <v>#N/A</v>
      </c>
      <c r="L72" s="7" t="e">
        <v>#N/A</v>
      </c>
      <c r="N72" s="7">
        <f t="shared" si="3"/>
        <v>107.80000000000001</v>
      </c>
      <c r="O72" s="7">
        <f t="shared" si="4"/>
        <v>99.4</v>
      </c>
      <c r="Q72" s="9">
        <f t="shared" si="5"/>
        <v>0</v>
      </c>
    </row>
    <row r="73" spans="1:17" x14ac:dyDescent="0.25">
      <c r="A73" s="14">
        <v>39387</v>
      </c>
      <c r="B73" s="21">
        <v>102.4</v>
      </c>
      <c r="C73" s="7">
        <v>98.5</v>
      </c>
      <c r="E73" s="22">
        <v>98.5</v>
      </c>
      <c r="F73" s="21">
        <v>98.9</v>
      </c>
      <c r="G73" s="20">
        <v>-0.4</v>
      </c>
      <c r="H73" s="7">
        <v>3.2</v>
      </c>
      <c r="I73" s="7">
        <v>0.7</v>
      </c>
      <c r="J73" s="7" t="e">
        <v>#N/A</v>
      </c>
      <c r="K73" s="7" t="e">
        <v>#N/A</v>
      </c>
      <c r="L73" s="7" t="e">
        <v>#N/A</v>
      </c>
      <c r="N73" s="7">
        <f t="shared" si="3"/>
        <v>102.4</v>
      </c>
      <c r="O73" s="7">
        <f t="shared" si="4"/>
        <v>98.5</v>
      </c>
      <c r="Q73" s="9">
        <f t="shared" si="5"/>
        <v>0</v>
      </c>
    </row>
    <row r="74" spans="1:17" x14ac:dyDescent="0.25">
      <c r="A74" s="14">
        <v>39417</v>
      </c>
      <c r="B74" s="21">
        <v>92.6</v>
      </c>
      <c r="C74" s="7">
        <v>98.9</v>
      </c>
      <c r="E74" s="22">
        <v>98.9</v>
      </c>
      <c r="F74" s="21">
        <v>99.4</v>
      </c>
      <c r="G74" s="20">
        <v>-0.5</v>
      </c>
      <c r="H74" s="7">
        <v>-5.0999999999999996</v>
      </c>
      <c r="I74" s="7">
        <v>-1.3</v>
      </c>
      <c r="J74" s="7" t="e">
        <v>#N/A</v>
      </c>
      <c r="K74" s="7" t="e">
        <v>#N/A</v>
      </c>
      <c r="L74" s="7" t="e">
        <v>#N/A</v>
      </c>
      <c r="N74" s="7">
        <f t="shared" si="3"/>
        <v>92.500000000000014</v>
      </c>
      <c r="O74" s="7">
        <f t="shared" si="4"/>
        <v>98.9</v>
      </c>
      <c r="Q74" s="9">
        <f t="shared" si="5"/>
        <v>0</v>
      </c>
    </row>
    <row r="75" spans="1:17" x14ac:dyDescent="0.25">
      <c r="A75" s="14">
        <v>39448</v>
      </c>
      <c r="B75" s="21">
        <v>94.8</v>
      </c>
      <c r="C75" s="7">
        <v>100.6</v>
      </c>
      <c r="E75" s="22">
        <v>100.6</v>
      </c>
      <c r="F75" s="21">
        <v>99.8</v>
      </c>
      <c r="G75" s="20">
        <v>0.9</v>
      </c>
      <c r="H75" s="7">
        <v>-7</v>
      </c>
      <c r="I75" s="7">
        <v>1.2</v>
      </c>
      <c r="J75" s="7" t="e">
        <v>#N/A</v>
      </c>
      <c r="K75" s="7" t="e">
        <v>#N/A</v>
      </c>
      <c r="L75" s="7" t="e">
        <v>#N/A</v>
      </c>
      <c r="N75" s="7">
        <f t="shared" si="3"/>
        <v>94.9</v>
      </c>
      <c r="O75" s="7">
        <f t="shared" si="4"/>
        <v>100.7</v>
      </c>
      <c r="Q75" s="9">
        <f t="shared" si="5"/>
        <v>0</v>
      </c>
    </row>
    <row r="76" spans="1:17" x14ac:dyDescent="0.25">
      <c r="A76" s="14">
        <v>39479</v>
      </c>
      <c r="B76" s="21">
        <v>91.1</v>
      </c>
      <c r="C76" s="7">
        <v>100.2</v>
      </c>
      <c r="E76" s="22">
        <v>100.2</v>
      </c>
      <c r="F76" s="21">
        <v>100.2</v>
      </c>
      <c r="G76" s="20">
        <v>0.1</v>
      </c>
      <c r="H76" s="7">
        <v>-10.4</v>
      </c>
      <c r="I76" s="7">
        <v>1.3</v>
      </c>
      <c r="J76" s="7" t="e">
        <v>#N/A</v>
      </c>
      <c r="K76" s="7" t="e">
        <v>#N/A</v>
      </c>
      <c r="L76" s="7" t="e">
        <v>#N/A</v>
      </c>
      <c r="N76" s="7">
        <f t="shared" si="3"/>
        <v>91.199999999999989</v>
      </c>
      <c r="O76" s="7">
        <f t="shared" si="4"/>
        <v>100.3</v>
      </c>
      <c r="Q76" s="9">
        <f t="shared" si="5"/>
        <v>0</v>
      </c>
    </row>
    <row r="77" spans="1:17" x14ac:dyDescent="0.25">
      <c r="A77" s="14">
        <v>39508</v>
      </c>
      <c r="B77" s="21">
        <v>97.7</v>
      </c>
      <c r="C77" s="7">
        <v>100.5</v>
      </c>
      <c r="E77" s="22">
        <v>100.5</v>
      </c>
      <c r="F77" s="21">
        <v>100.6</v>
      </c>
      <c r="G77" s="20">
        <v>-0.1</v>
      </c>
      <c r="H77" s="7">
        <v>-0.1</v>
      </c>
      <c r="I77" s="7">
        <v>-2.6</v>
      </c>
      <c r="J77" s="7" t="e">
        <v>#N/A</v>
      </c>
      <c r="K77" s="7" t="e">
        <v>#N/A</v>
      </c>
      <c r="L77" s="7" t="e">
        <v>#N/A</v>
      </c>
      <c r="N77" s="7">
        <f t="shared" si="3"/>
        <v>97.800000000000011</v>
      </c>
      <c r="O77" s="7">
        <f t="shared" si="4"/>
        <v>100.5</v>
      </c>
      <c r="Q77" s="9">
        <f t="shared" si="5"/>
        <v>0</v>
      </c>
    </row>
    <row r="78" spans="1:17" x14ac:dyDescent="0.25">
      <c r="A78" s="14">
        <v>39539</v>
      </c>
      <c r="B78" s="21">
        <v>99.2</v>
      </c>
      <c r="C78" s="7">
        <v>100.4</v>
      </c>
      <c r="E78" s="22">
        <v>100.4</v>
      </c>
      <c r="F78" s="21">
        <v>101.1</v>
      </c>
      <c r="G78" s="20">
        <v>-0.7</v>
      </c>
      <c r="H78" s="7">
        <v>-3.7</v>
      </c>
      <c r="I78" s="7">
        <v>2.5</v>
      </c>
      <c r="J78" s="7" t="e">
        <v>#N/A</v>
      </c>
      <c r="K78" s="7" t="e">
        <v>#N/A</v>
      </c>
      <c r="L78" s="7" t="e">
        <v>#N/A</v>
      </c>
      <c r="N78" s="7">
        <f t="shared" si="3"/>
        <v>99.199999999999989</v>
      </c>
      <c r="O78" s="7">
        <f t="shared" si="4"/>
        <v>100.39999999999999</v>
      </c>
      <c r="Q78" s="9">
        <f t="shared" si="5"/>
        <v>0</v>
      </c>
    </row>
    <row r="79" spans="1:17" x14ac:dyDescent="0.25">
      <c r="A79" s="14">
        <v>39569</v>
      </c>
      <c r="B79" s="21">
        <v>102.5</v>
      </c>
      <c r="C79" s="7">
        <v>101.1</v>
      </c>
      <c r="E79" s="22">
        <v>101.1</v>
      </c>
      <c r="F79" s="21">
        <v>101.6</v>
      </c>
      <c r="G79" s="20">
        <v>-0.6</v>
      </c>
      <c r="H79" s="7">
        <v>2.2000000000000002</v>
      </c>
      <c r="I79" s="7">
        <v>-0.8</v>
      </c>
      <c r="J79" s="7" t="e">
        <v>#N/A</v>
      </c>
      <c r="K79" s="7" t="e">
        <v>#N/A</v>
      </c>
      <c r="L79" s="7" t="e">
        <v>#N/A</v>
      </c>
      <c r="N79" s="7">
        <f t="shared" si="3"/>
        <v>102.4</v>
      </c>
      <c r="O79" s="7">
        <f t="shared" si="4"/>
        <v>101</v>
      </c>
      <c r="Q79" s="9">
        <f t="shared" si="5"/>
        <v>0</v>
      </c>
    </row>
    <row r="80" spans="1:17" x14ac:dyDescent="0.25">
      <c r="A80" s="14">
        <v>39600</v>
      </c>
      <c r="B80" s="21">
        <v>103.3</v>
      </c>
      <c r="C80" s="7">
        <v>102.9</v>
      </c>
      <c r="E80" s="22">
        <v>102.9</v>
      </c>
      <c r="F80" s="21">
        <v>102.1</v>
      </c>
      <c r="G80" s="20">
        <v>0.8</v>
      </c>
      <c r="H80" s="7">
        <v>0.2</v>
      </c>
      <c r="I80" s="7">
        <v>0.2</v>
      </c>
      <c r="J80" s="7" t="e">
        <v>#N/A</v>
      </c>
      <c r="K80" s="7" t="e">
        <v>#N/A</v>
      </c>
      <c r="L80" s="7" t="e">
        <v>#N/A</v>
      </c>
      <c r="N80" s="7">
        <f t="shared" si="3"/>
        <v>103.3</v>
      </c>
      <c r="O80" s="7">
        <f t="shared" si="4"/>
        <v>102.89999999999999</v>
      </c>
      <c r="Q80" s="9">
        <f t="shared" si="5"/>
        <v>0</v>
      </c>
    </row>
    <row r="81" spans="1:17" x14ac:dyDescent="0.25">
      <c r="A81" s="14">
        <v>39630</v>
      </c>
      <c r="B81" s="21">
        <v>108.5</v>
      </c>
      <c r="C81" s="7">
        <v>103.2</v>
      </c>
      <c r="E81" s="22">
        <v>103.2</v>
      </c>
      <c r="F81" s="21">
        <v>102.5</v>
      </c>
      <c r="G81" s="20">
        <v>0.7</v>
      </c>
      <c r="H81" s="7">
        <v>4.0999999999999996</v>
      </c>
      <c r="I81" s="7">
        <v>1.2</v>
      </c>
      <c r="J81" s="7" t="e">
        <v>#N/A</v>
      </c>
      <c r="K81" s="7" t="e">
        <v>#N/A</v>
      </c>
      <c r="L81" s="7" t="e">
        <v>#N/A</v>
      </c>
      <c r="N81" s="7">
        <f t="shared" si="3"/>
        <v>108.5</v>
      </c>
      <c r="O81" s="7">
        <f t="shared" si="4"/>
        <v>103.2</v>
      </c>
      <c r="Q81" s="9">
        <f t="shared" si="5"/>
        <v>0</v>
      </c>
    </row>
    <row r="82" spans="1:17" x14ac:dyDescent="0.25">
      <c r="A82" s="14">
        <v>39661</v>
      </c>
      <c r="B82" s="21">
        <v>106.9</v>
      </c>
      <c r="C82" s="7">
        <v>101.9</v>
      </c>
      <c r="E82" s="22">
        <v>101.9</v>
      </c>
      <c r="F82" s="21">
        <v>102.6</v>
      </c>
      <c r="G82" s="20">
        <v>-0.6</v>
      </c>
      <c r="H82" s="7">
        <v>6.6</v>
      </c>
      <c r="I82" s="7">
        <v>-1.6</v>
      </c>
      <c r="J82" s="7" t="e">
        <v>#N/A</v>
      </c>
      <c r="K82" s="7" t="e">
        <v>#N/A</v>
      </c>
      <c r="L82" s="7" t="e">
        <v>#N/A</v>
      </c>
      <c r="N82" s="7">
        <f t="shared" si="3"/>
        <v>107</v>
      </c>
      <c r="O82" s="7">
        <f t="shared" si="4"/>
        <v>102</v>
      </c>
      <c r="Q82" s="9">
        <f t="shared" si="5"/>
        <v>0</v>
      </c>
    </row>
    <row r="83" spans="1:17" x14ac:dyDescent="0.25">
      <c r="A83" s="14">
        <v>39692</v>
      </c>
      <c r="B83" s="21">
        <v>107.3</v>
      </c>
      <c r="C83" s="7">
        <v>103.4</v>
      </c>
      <c r="E83" s="22">
        <v>103.4</v>
      </c>
      <c r="F83" s="21">
        <v>102.3</v>
      </c>
      <c r="G83" s="20">
        <v>1.1000000000000001</v>
      </c>
      <c r="H83" s="7">
        <v>3</v>
      </c>
      <c r="I83" s="7">
        <v>0.9</v>
      </c>
      <c r="J83" s="7" t="e">
        <v>#N/A</v>
      </c>
      <c r="K83" s="7" t="e">
        <v>#N/A</v>
      </c>
      <c r="L83" s="7" t="e">
        <v>#N/A</v>
      </c>
      <c r="N83" s="7">
        <f t="shared" si="3"/>
        <v>107.3</v>
      </c>
      <c r="O83" s="7">
        <f t="shared" si="4"/>
        <v>103.39999999999999</v>
      </c>
      <c r="Q83" s="9">
        <f t="shared" si="5"/>
        <v>0</v>
      </c>
    </row>
    <row r="84" spans="1:17" x14ac:dyDescent="0.25">
      <c r="A84" s="14">
        <v>39722</v>
      </c>
      <c r="B84" s="21">
        <v>108.4</v>
      </c>
      <c r="C84" s="7">
        <v>100.2</v>
      </c>
      <c r="E84" s="22">
        <v>100.2</v>
      </c>
      <c r="F84" s="21">
        <v>101.8</v>
      </c>
      <c r="G84" s="20">
        <v>-1.7</v>
      </c>
      <c r="H84" s="7">
        <v>7.5</v>
      </c>
      <c r="I84" s="7">
        <v>0.7</v>
      </c>
      <c r="J84" s="7" t="e">
        <v>#N/A</v>
      </c>
      <c r="K84" s="7" t="e">
        <v>#N/A</v>
      </c>
      <c r="L84" s="7" t="e">
        <v>#N/A</v>
      </c>
      <c r="N84" s="7">
        <f t="shared" si="3"/>
        <v>108.3</v>
      </c>
      <c r="O84" s="7">
        <f t="shared" si="4"/>
        <v>100.1</v>
      </c>
      <c r="Q84" s="9">
        <f t="shared" si="5"/>
        <v>0</v>
      </c>
    </row>
    <row r="85" spans="1:17" x14ac:dyDescent="0.25">
      <c r="A85" s="14">
        <v>39753</v>
      </c>
      <c r="B85" s="21">
        <v>96.2</v>
      </c>
      <c r="C85" s="7">
        <v>94.4</v>
      </c>
      <c r="E85" s="22">
        <v>94.4</v>
      </c>
      <c r="F85" s="21">
        <v>94.5</v>
      </c>
      <c r="G85" s="20">
        <v>-0.1</v>
      </c>
      <c r="H85" s="7">
        <v>3.4</v>
      </c>
      <c r="I85" s="7">
        <v>-1.6</v>
      </c>
      <c r="J85" s="7" t="e">
        <v>#N/A</v>
      </c>
      <c r="K85" s="7" t="e">
        <v>#N/A</v>
      </c>
      <c r="L85" s="7" t="e">
        <v>#N/A</v>
      </c>
      <c r="N85" s="7">
        <f t="shared" si="3"/>
        <v>96.200000000000017</v>
      </c>
      <c r="O85" s="7">
        <f t="shared" si="4"/>
        <v>94.4</v>
      </c>
      <c r="Q85" s="9">
        <f t="shared" si="5"/>
        <v>0</v>
      </c>
    </row>
    <row r="86" spans="1:17" x14ac:dyDescent="0.25">
      <c r="A86" s="14">
        <v>39783</v>
      </c>
      <c r="B86" s="21">
        <v>79.099999999999994</v>
      </c>
      <c r="C86" s="7">
        <v>83.8</v>
      </c>
      <c r="E86" s="22">
        <v>83.8</v>
      </c>
      <c r="F86" s="21">
        <v>93.7</v>
      </c>
      <c r="G86" s="20">
        <v>-10</v>
      </c>
      <c r="H86" s="7">
        <v>-5.6</v>
      </c>
      <c r="I86" s="7">
        <v>1</v>
      </c>
      <c r="J86" s="7" t="e">
        <v>#N/A</v>
      </c>
      <c r="K86" s="7" t="e">
        <v>#N/A</v>
      </c>
      <c r="L86" s="7" t="e">
        <v>#N/A</v>
      </c>
      <c r="N86" s="7">
        <f t="shared" si="3"/>
        <v>79.100000000000009</v>
      </c>
      <c r="O86" s="7">
        <f t="shared" si="4"/>
        <v>83.7</v>
      </c>
      <c r="Q86" s="9">
        <f t="shared" si="5"/>
        <v>0</v>
      </c>
    </row>
    <row r="87" spans="1:17" x14ac:dyDescent="0.25">
      <c r="A87" s="14">
        <v>39814</v>
      </c>
      <c r="B87" s="21">
        <v>78.7</v>
      </c>
      <c r="C87" s="7">
        <v>85.6</v>
      </c>
      <c r="E87" s="22">
        <v>85.6</v>
      </c>
      <c r="F87" s="21">
        <v>93</v>
      </c>
      <c r="G87" s="20">
        <v>-7.3</v>
      </c>
      <c r="H87" s="7">
        <v>-7.5</v>
      </c>
      <c r="I87" s="7">
        <v>0.5</v>
      </c>
      <c r="J87" s="7" t="e">
        <v>#N/A</v>
      </c>
      <c r="K87" s="7" t="e">
        <v>#N/A</v>
      </c>
      <c r="L87" s="7" t="e">
        <v>#N/A</v>
      </c>
      <c r="N87" s="7">
        <f t="shared" si="3"/>
        <v>78.7</v>
      </c>
      <c r="O87" s="7">
        <f t="shared" si="4"/>
        <v>85.7</v>
      </c>
      <c r="Q87" s="9">
        <f t="shared" si="5"/>
        <v>0</v>
      </c>
    </row>
    <row r="88" spans="1:17" x14ac:dyDescent="0.25">
      <c r="A88" s="14">
        <v>39845</v>
      </c>
      <c r="B88" s="21">
        <v>76.099999999999994</v>
      </c>
      <c r="C88" s="7">
        <v>87.6</v>
      </c>
      <c r="E88" s="22">
        <v>87.6</v>
      </c>
      <c r="F88" s="21">
        <v>92.3</v>
      </c>
      <c r="G88" s="20">
        <v>-4.8</v>
      </c>
      <c r="H88" s="7">
        <v>-10.4</v>
      </c>
      <c r="I88" s="7">
        <v>-1.1000000000000001</v>
      </c>
      <c r="J88" s="7" t="e">
        <v>#N/A</v>
      </c>
      <c r="K88" s="7" t="e">
        <v>#N/A</v>
      </c>
      <c r="L88" s="7" t="e">
        <v>#N/A</v>
      </c>
      <c r="N88" s="7">
        <f t="shared" si="3"/>
        <v>76</v>
      </c>
      <c r="O88" s="7">
        <f t="shared" si="4"/>
        <v>87.5</v>
      </c>
      <c r="Q88" s="9">
        <f t="shared" si="5"/>
        <v>0</v>
      </c>
    </row>
    <row r="89" spans="1:17" x14ac:dyDescent="0.25">
      <c r="A89" s="14">
        <v>39873</v>
      </c>
      <c r="B89" s="21">
        <v>88.6</v>
      </c>
      <c r="C89" s="7">
        <v>88</v>
      </c>
      <c r="E89" s="22">
        <v>88</v>
      </c>
      <c r="F89" s="21">
        <v>91.9</v>
      </c>
      <c r="G89" s="20">
        <v>-3.9</v>
      </c>
      <c r="H89" s="7">
        <v>0</v>
      </c>
      <c r="I89" s="7">
        <v>0.6</v>
      </c>
      <c r="J89" s="7" t="e">
        <v>#N/A</v>
      </c>
      <c r="K89" s="7" t="e">
        <v>#N/A</v>
      </c>
      <c r="L89" s="7" t="e">
        <v>#N/A</v>
      </c>
      <c r="N89" s="7">
        <f t="shared" si="3"/>
        <v>88.6</v>
      </c>
      <c r="O89" s="7">
        <f t="shared" si="4"/>
        <v>88</v>
      </c>
      <c r="Q89" s="9">
        <f t="shared" si="5"/>
        <v>0</v>
      </c>
    </row>
    <row r="90" spans="1:17" x14ac:dyDescent="0.25">
      <c r="A90" s="14">
        <v>39904</v>
      </c>
      <c r="B90" s="21">
        <v>85.2</v>
      </c>
      <c r="C90" s="7">
        <v>89</v>
      </c>
      <c r="E90" s="22">
        <v>89</v>
      </c>
      <c r="F90" s="21">
        <v>91.8</v>
      </c>
      <c r="G90" s="20">
        <v>-2.8</v>
      </c>
      <c r="H90" s="7">
        <v>-3.8</v>
      </c>
      <c r="I90" s="7">
        <v>0</v>
      </c>
      <c r="J90" s="7" t="e">
        <v>#N/A</v>
      </c>
      <c r="K90" s="7" t="e">
        <v>#N/A</v>
      </c>
      <c r="L90" s="7" t="e">
        <v>#N/A</v>
      </c>
      <c r="N90" s="7">
        <f t="shared" si="3"/>
        <v>85.2</v>
      </c>
      <c r="O90" s="7">
        <f t="shared" si="4"/>
        <v>89</v>
      </c>
      <c r="Q90" s="9">
        <f t="shared" si="5"/>
        <v>0</v>
      </c>
    </row>
    <row r="91" spans="1:17" x14ac:dyDescent="0.25">
      <c r="A91" s="14">
        <v>39934</v>
      </c>
      <c r="B91" s="21">
        <v>91.3</v>
      </c>
      <c r="C91" s="7">
        <v>90.4</v>
      </c>
      <c r="E91" s="22">
        <v>90.4</v>
      </c>
      <c r="F91" s="21">
        <v>92</v>
      </c>
      <c r="G91" s="20">
        <v>-1.7</v>
      </c>
      <c r="H91" s="7">
        <v>2.2999999999999998</v>
      </c>
      <c r="I91" s="7">
        <v>-1.3</v>
      </c>
      <c r="J91" s="7" t="e">
        <v>#N/A</v>
      </c>
      <c r="K91" s="7" t="e">
        <v>#N/A</v>
      </c>
      <c r="L91" s="7" t="e">
        <v>#N/A</v>
      </c>
      <c r="N91" s="7">
        <f t="shared" si="3"/>
        <v>91.3</v>
      </c>
      <c r="O91" s="7">
        <f t="shared" si="4"/>
        <v>90.3</v>
      </c>
      <c r="Q91" s="9">
        <f t="shared" si="5"/>
        <v>0</v>
      </c>
    </row>
    <row r="92" spans="1:17" x14ac:dyDescent="0.25">
      <c r="A92" s="14">
        <v>39965</v>
      </c>
      <c r="B92" s="21">
        <v>92.2</v>
      </c>
      <c r="C92" s="7">
        <v>91.6</v>
      </c>
      <c r="E92" s="22">
        <v>91.6</v>
      </c>
      <c r="F92" s="21">
        <v>92.6</v>
      </c>
      <c r="G92" s="20">
        <v>-1.1000000000000001</v>
      </c>
      <c r="H92" s="7">
        <v>0</v>
      </c>
      <c r="I92" s="7">
        <v>0.7</v>
      </c>
      <c r="J92" s="7" t="e">
        <v>#N/A</v>
      </c>
      <c r="K92" s="7" t="e">
        <v>#N/A</v>
      </c>
      <c r="L92" s="7" t="e">
        <v>#N/A</v>
      </c>
      <c r="N92" s="7">
        <f t="shared" si="3"/>
        <v>92.2</v>
      </c>
      <c r="O92" s="7">
        <f t="shared" si="4"/>
        <v>91.5</v>
      </c>
      <c r="Q92" s="9">
        <f t="shared" si="5"/>
        <v>0</v>
      </c>
    </row>
    <row r="93" spans="1:17" x14ac:dyDescent="0.25">
      <c r="A93" s="14">
        <v>39995</v>
      </c>
      <c r="B93" s="21">
        <v>97.7</v>
      </c>
      <c r="C93" s="7">
        <v>92.6</v>
      </c>
      <c r="E93" s="22">
        <v>92.6</v>
      </c>
      <c r="F93" s="21">
        <v>93.6</v>
      </c>
      <c r="G93" s="20">
        <v>-1</v>
      </c>
      <c r="H93" s="7">
        <v>4.4000000000000004</v>
      </c>
      <c r="I93" s="7">
        <v>0.7</v>
      </c>
      <c r="J93" s="7" t="e">
        <v>#N/A</v>
      </c>
      <c r="K93" s="7" t="e">
        <v>#N/A</v>
      </c>
      <c r="L93" s="7" t="e">
        <v>#N/A</v>
      </c>
      <c r="N93" s="7">
        <f t="shared" si="3"/>
        <v>97.7</v>
      </c>
      <c r="O93" s="7">
        <f t="shared" si="4"/>
        <v>92.6</v>
      </c>
      <c r="Q93" s="9">
        <f t="shared" si="5"/>
        <v>0</v>
      </c>
    </row>
    <row r="94" spans="1:17" x14ac:dyDescent="0.25">
      <c r="A94" s="14">
        <v>40026</v>
      </c>
      <c r="B94" s="21">
        <v>99.6</v>
      </c>
      <c r="C94" s="7">
        <v>94</v>
      </c>
      <c r="E94" s="22">
        <v>94</v>
      </c>
      <c r="F94" s="21">
        <v>94.8</v>
      </c>
      <c r="G94" s="20">
        <v>-0.8</v>
      </c>
      <c r="H94" s="7">
        <v>6.9</v>
      </c>
      <c r="I94" s="7">
        <v>-1.3</v>
      </c>
      <c r="J94" s="7" t="e">
        <v>#N/A</v>
      </c>
      <c r="K94" s="7" t="e">
        <v>#N/A</v>
      </c>
      <c r="L94" s="7" t="e">
        <v>#N/A</v>
      </c>
      <c r="N94" s="7">
        <f t="shared" si="3"/>
        <v>99.600000000000009</v>
      </c>
      <c r="O94" s="7">
        <f t="shared" si="4"/>
        <v>94</v>
      </c>
      <c r="Q94" s="9">
        <f t="shared" si="5"/>
        <v>0</v>
      </c>
    </row>
    <row r="95" spans="1:17" x14ac:dyDescent="0.25">
      <c r="A95" s="14">
        <v>40057</v>
      </c>
      <c r="B95" s="21">
        <v>99.4</v>
      </c>
      <c r="C95" s="7">
        <v>95.6</v>
      </c>
      <c r="E95" s="22">
        <v>95.6</v>
      </c>
      <c r="F95" s="21">
        <v>96.1</v>
      </c>
      <c r="G95" s="20">
        <v>-0.5</v>
      </c>
      <c r="H95" s="7">
        <v>3.2</v>
      </c>
      <c r="I95" s="7">
        <v>0.6</v>
      </c>
      <c r="J95" s="7" t="e">
        <v>#N/A</v>
      </c>
      <c r="K95" s="7" t="e">
        <v>#N/A</v>
      </c>
      <c r="L95" s="7" t="e">
        <v>#N/A</v>
      </c>
      <c r="N95" s="7">
        <f t="shared" si="3"/>
        <v>99.399999999999991</v>
      </c>
      <c r="O95" s="7">
        <f t="shared" si="4"/>
        <v>95.6</v>
      </c>
      <c r="Q95" s="9">
        <f t="shared" si="5"/>
        <v>0</v>
      </c>
    </row>
    <row r="96" spans="1:17" x14ac:dyDescent="0.25">
      <c r="A96" s="14">
        <v>40087</v>
      </c>
      <c r="B96" s="21">
        <v>105.6</v>
      </c>
      <c r="C96" s="7">
        <v>97.3</v>
      </c>
      <c r="E96" s="22">
        <v>97.3</v>
      </c>
      <c r="F96" s="21">
        <v>97.3</v>
      </c>
      <c r="G96" s="20">
        <v>0</v>
      </c>
      <c r="H96" s="7">
        <v>7.7</v>
      </c>
      <c r="I96" s="7">
        <v>0.5</v>
      </c>
      <c r="J96" s="7" t="e">
        <v>#N/A</v>
      </c>
      <c r="K96" s="7" t="e">
        <v>#N/A</v>
      </c>
      <c r="L96" s="7" t="e">
        <v>#N/A</v>
      </c>
      <c r="N96" s="7">
        <f t="shared" si="3"/>
        <v>105.5</v>
      </c>
      <c r="O96" s="7">
        <f t="shared" si="4"/>
        <v>97.3</v>
      </c>
      <c r="Q96" s="9">
        <f t="shared" si="5"/>
        <v>0</v>
      </c>
    </row>
    <row r="97" spans="1:17" x14ac:dyDescent="0.25">
      <c r="A97" s="14">
        <v>40118</v>
      </c>
      <c r="B97" s="21">
        <v>101.4</v>
      </c>
      <c r="C97" s="7">
        <v>98.9</v>
      </c>
      <c r="E97" s="22">
        <v>98.9</v>
      </c>
      <c r="F97" s="21">
        <v>98.5</v>
      </c>
      <c r="G97" s="20">
        <v>0.4</v>
      </c>
      <c r="H97" s="7">
        <v>3.6</v>
      </c>
      <c r="I97" s="7">
        <v>-1.1000000000000001</v>
      </c>
      <c r="J97" s="7" t="e">
        <v>#N/A</v>
      </c>
      <c r="K97" s="7" t="e">
        <v>#N/A</v>
      </c>
      <c r="L97" s="7" t="e">
        <v>#N/A</v>
      </c>
      <c r="N97" s="7">
        <f t="shared" si="3"/>
        <v>101.4</v>
      </c>
      <c r="O97" s="7">
        <f t="shared" si="4"/>
        <v>98.9</v>
      </c>
      <c r="Q97" s="9">
        <f t="shared" si="5"/>
        <v>0</v>
      </c>
    </row>
    <row r="98" spans="1:17" x14ac:dyDescent="0.25">
      <c r="A98" s="14">
        <v>40148</v>
      </c>
      <c r="B98" s="21">
        <v>94.1</v>
      </c>
      <c r="C98" s="7">
        <v>99.1</v>
      </c>
      <c r="E98" s="22">
        <v>99.1</v>
      </c>
      <c r="F98" s="21">
        <v>99.7</v>
      </c>
      <c r="G98" s="20">
        <v>-0.6</v>
      </c>
      <c r="H98" s="7">
        <v>-6.2</v>
      </c>
      <c r="I98" s="7">
        <v>1.2</v>
      </c>
      <c r="J98" s="7" t="e">
        <v>#N/A</v>
      </c>
      <c r="K98" s="7" t="e">
        <v>#N/A</v>
      </c>
      <c r="L98" s="7" t="e">
        <v>#N/A</v>
      </c>
      <c r="N98" s="7">
        <f t="shared" si="3"/>
        <v>94.100000000000009</v>
      </c>
      <c r="O98" s="7">
        <f t="shared" si="4"/>
        <v>99.100000000000009</v>
      </c>
      <c r="Q98" s="9">
        <f t="shared" si="5"/>
        <v>0</v>
      </c>
    </row>
    <row r="99" spans="1:17" x14ac:dyDescent="0.25">
      <c r="A99" s="14">
        <v>40179</v>
      </c>
      <c r="B99" s="21">
        <v>91.2</v>
      </c>
      <c r="C99" s="7">
        <v>100.7</v>
      </c>
      <c r="E99" s="22">
        <v>100.7</v>
      </c>
      <c r="F99" s="21">
        <v>100.7</v>
      </c>
      <c r="G99" s="20">
        <v>0</v>
      </c>
      <c r="H99" s="7">
        <v>-7.9</v>
      </c>
      <c r="I99" s="7">
        <v>-1.6</v>
      </c>
      <c r="J99" s="7" t="e">
        <v>#N/A</v>
      </c>
      <c r="K99" s="7" t="e">
        <v>#N/A</v>
      </c>
      <c r="L99" s="7" t="e">
        <v>#N/A</v>
      </c>
      <c r="N99" s="7">
        <f t="shared" si="3"/>
        <v>91.2</v>
      </c>
      <c r="O99" s="7">
        <f t="shared" si="4"/>
        <v>100.7</v>
      </c>
      <c r="Q99" s="9">
        <f t="shared" si="5"/>
        <v>0</v>
      </c>
    </row>
    <row r="100" spans="1:17" x14ac:dyDescent="0.25">
      <c r="A100" s="14">
        <v>40210</v>
      </c>
      <c r="B100" s="21">
        <v>89</v>
      </c>
      <c r="C100" s="7">
        <v>100.5</v>
      </c>
      <c r="E100" s="22">
        <v>100.5</v>
      </c>
      <c r="F100" s="21">
        <v>101.6</v>
      </c>
      <c r="G100" s="20">
        <v>-1.1000000000000001</v>
      </c>
      <c r="H100" s="7">
        <v>-10.4</v>
      </c>
      <c r="I100" s="7">
        <v>-1.1000000000000001</v>
      </c>
      <c r="J100" s="7" t="e">
        <v>#N/A</v>
      </c>
      <c r="K100" s="7" t="e">
        <v>#N/A</v>
      </c>
      <c r="L100" s="7" t="e">
        <v>#N/A</v>
      </c>
      <c r="N100" s="7">
        <f t="shared" si="3"/>
        <v>89</v>
      </c>
      <c r="O100" s="7">
        <f t="shared" si="4"/>
        <v>100.5</v>
      </c>
      <c r="Q100" s="9">
        <f t="shared" si="5"/>
        <v>0</v>
      </c>
    </row>
    <row r="101" spans="1:17" x14ac:dyDescent="0.25">
      <c r="A101" s="14">
        <v>40238</v>
      </c>
      <c r="B101" s="21">
        <v>105.1</v>
      </c>
      <c r="C101" s="7">
        <v>103</v>
      </c>
      <c r="E101" s="22">
        <v>103</v>
      </c>
      <c r="F101" s="21">
        <v>102.3</v>
      </c>
      <c r="G101" s="20">
        <v>0.7</v>
      </c>
      <c r="H101" s="7">
        <v>0</v>
      </c>
      <c r="I101" s="7">
        <v>2.1</v>
      </c>
      <c r="J101" s="7" t="e">
        <v>#N/A</v>
      </c>
      <c r="K101" s="7" t="e">
        <v>#N/A</v>
      </c>
      <c r="L101" s="7" t="e">
        <v>#N/A</v>
      </c>
      <c r="N101" s="7">
        <f t="shared" si="3"/>
        <v>105.1</v>
      </c>
      <c r="O101" s="7">
        <f t="shared" si="4"/>
        <v>103</v>
      </c>
      <c r="Q101" s="9">
        <f t="shared" si="5"/>
        <v>0</v>
      </c>
    </row>
    <row r="102" spans="1:17" x14ac:dyDescent="0.25">
      <c r="A102" s="14">
        <v>40269</v>
      </c>
      <c r="B102" s="21">
        <v>99.3</v>
      </c>
      <c r="C102" s="7">
        <v>103.2</v>
      </c>
      <c r="E102" s="22">
        <v>103.2</v>
      </c>
      <c r="F102" s="21">
        <v>102.7</v>
      </c>
      <c r="G102" s="20">
        <v>0.5</v>
      </c>
      <c r="H102" s="7">
        <v>-3.8</v>
      </c>
      <c r="I102" s="7">
        <v>0</v>
      </c>
      <c r="J102" s="7" t="e">
        <v>#N/A</v>
      </c>
      <c r="K102" s="7" t="e">
        <v>#N/A</v>
      </c>
      <c r="L102" s="7" t="e">
        <v>#N/A</v>
      </c>
      <c r="N102" s="7">
        <f t="shared" si="3"/>
        <v>99.4</v>
      </c>
      <c r="O102" s="7">
        <f t="shared" si="4"/>
        <v>103.2</v>
      </c>
      <c r="Q102" s="9">
        <f t="shared" si="5"/>
        <v>0</v>
      </c>
    </row>
    <row r="103" spans="1:17" x14ac:dyDescent="0.25">
      <c r="A103" s="14">
        <v>40299</v>
      </c>
      <c r="B103" s="21">
        <v>104.3</v>
      </c>
      <c r="C103" s="7">
        <v>103</v>
      </c>
      <c r="E103" s="22">
        <v>103</v>
      </c>
      <c r="F103" s="21">
        <v>102.7</v>
      </c>
      <c r="G103" s="20">
        <v>0.3</v>
      </c>
      <c r="H103" s="7">
        <v>2.2999999999999998</v>
      </c>
      <c r="I103" s="7">
        <v>-1</v>
      </c>
      <c r="J103" s="7" t="e">
        <v>#N/A</v>
      </c>
      <c r="K103" s="7" t="e">
        <v>#N/A</v>
      </c>
      <c r="L103" s="7" t="e">
        <v>#N/A</v>
      </c>
      <c r="N103" s="7">
        <f t="shared" si="3"/>
        <v>104.3</v>
      </c>
      <c r="O103" s="7">
        <f t="shared" si="4"/>
        <v>103</v>
      </c>
      <c r="Q103" s="9">
        <f t="shared" si="5"/>
        <v>0</v>
      </c>
    </row>
    <row r="104" spans="1:17" x14ac:dyDescent="0.25">
      <c r="A104" s="14">
        <v>40330</v>
      </c>
      <c r="B104" s="21">
        <v>102.5</v>
      </c>
      <c r="C104" s="7">
        <v>102.3</v>
      </c>
      <c r="E104" s="22">
        <v>102.3</v>
      </c>
      <c r="F104" s="21">
        <v>102.5</v>
      </c>
      <c r="G104" s="20">
        <v>-0.1</v>
      </c>
      <c r="H104" s="7">
        <v>-0.2</v>
      </c>
      <c r="I104" s="7">
        <v>0.3</v>
      </c>
      <c r="J104" s="7" t="e">
        <v>#N/A</v>
      </c>
      <c r="K104" s="7" t="e">
        <v>#N/A</v>
      </c>
      <c r="L104" s="7" t="e">
        <v>#N/A</v>
      </c>
      <c r="N104" s="7">
        <f t="shared" si="3"/>
        <v>102.5</v>
      </c>
      <c r="O104" s="7">
        <f t="shared" si="4"/>
        <v>102.4</v>
      </c>
      <c r="Q104" s="9">
        <f t="shared" si="5"/>
        <v>0</v>
      </c>
    </row>
    <row r="105" spans="1:17" x14ac:dyDescent="0.25">
      <c r="A105" s="14">
        <v>40360</v>
      </c>
      <c r="B105" s="21">
        <v>106.9</v>
      </c>
      <c r="C105" s="7">
        <v>101.8</v>
      </c>
      <c r="E105" s="22">
        <v>101.8</v>
      </c>
      <c r="F105" s="21">
        <v>102.1</v>
      </c>
      <c r="G105" s="20">
        <v>-0.2</v>
      </c>
      <c r="H105" s="7">
        <v>4.5</v>
      </c>
      <c r="I105" s="7">
        <v>0.5</v>
      </c>
      <c r="J105" s="7" t="e">
        <v>#N/A</v>
      </c>
      <c r="K105" s="7" t="e">
        <v>#N/A</v>
      </c>
      <c r="L105" s="7" t="e">
        <v>#N/A</v>
      </c>
      <c r="N105" s="7">
        <f t="shared" si="3"/>
        <v>106.89999999999999</v>
      </c>
      <c r="O105" s="7">
        <f t="shared" si="4"/>
        <v>101.89999999999999</v>
      </c>
      <c r="Q105" s="9">
        <f t="shared" si="5"/>
        <v>0</v>
      </c>
    </row>
    <row r="106" spans="1:17" x14ac:dyDescent="0.25">
      <c r="A106" s="14">
        <v>40391</v>
      </c>
      <c r="B106" s="21">
        <v>108.1</v>
      </c>
      <c r="C106" s="7">
        <v>101.4</v>
      </c>
      <c r="E106" s="22">
        <v>101.4</v>
      </c>
      <c r="F106" s="21">
        <v>101.7</v>
      </c>
      <c r="G106" s="20">
        <v>-0.3</v>
      </c>
      <c r="H106">
        <v>7.3</v>
      </c>
      <c r="I106">
        <v>-0.6</v>
      </c>
      <c r="J106" t="e">
        <v>#N/A</v>
      </c>
      <c r="K106" t="e">
        <v>#N/A</v>
      </c>
      <c r="L106" t="e">
        <v>#N/A</v>
      </c>
      <c r="N106" s="7">
        <f t="shared" si="3"/>
        <v>108.10000000000001</v>
      </c>
      <c r="O106" s="7">
        <f t="shared" si="4"/>
        <v>101.4</v>
      </c>
      <c r="Q106" s="9">
        <f t="shared" si="5"/>
        <v>0</v>
      </c>
    </row>
    <row r="107" spans="1:17" x14ac:dyDescent="0.25">
      <c r="A107" s="14">
        <v>40422</v>
      </c>
      <c r="B107" s="21">
        <v>105.8</v>
      </c>
      <c r="C107" s="7">
        <v>101.6</v>
      </c>
      <c r="E107" s="22">
        <v>101.6</v>
      </c>
      <c r="F107" s="21">
        <v>101.5</v>
      </c>
      <c r="G107" s="20">
        <v>0.1</v>
      </c>
      <c r="H107">
        <v>3.5</v>
      </c>
      <c r="I107">
        <v>0.7</v>
      </c>
      <c r="J107" t="e">
        <v>#N/A</v>
      </c>
      <c r="K107" t="e">
        <v>#N/A</v>
      </c>
      <c r="L107" t="e">
        <v>#N/A</v>
      </c>
      <c r="N107" s="7">
        <f t="shared" si="3"/>
        <v>105.8</v>
      </c>
      <c r="O107" s="7">
        <f t="shared" si="4"/>
        <v>101.6</v>
      </c>
      <c r="Q107" s="9">
        <f t="shared" si="5"/>
        <v>0</v>
      </c>
    </row>
    <row r="108" spans="1:17" x14ac:dyDescent="0.25">
      <c r="A108" s="14">
        <v>40452</v>
      </c>
      <c r="B108" s="21">
        <v>107.7</v>
      </c>
      <c r="C108" s="7">
        <v>101.3</v>
      </c>
      <c r="E108" s="22">
        <v>101.3</v>
      </c>
      <c r="F108" s="21">
        <v>101.7</v>
      </c>
      <c r="G108" s="20">
        <v>-0.4</v>
      </c>
      <c r="H108">
        <v>8</v>
      </c>
      <c r="I108">
        <v>-1.6</v>
      </c>
      <c r="J108" t="e">
        <v>#N/A</v>
      </c>
      <c r="K108" t="e">
        <v>#N/A</v>
      </c>
      <c r="L108" t="e">
        <v>#N/A</v>
      </c>
      <c r="N108" s="7">
        <f t="shared" si="3"/>
        <v>107.7</v>
      </c>
      <c r="O108" s="7">
        <f t="shared" si="4"/>
        <v>101.3</v>
      </c>
      <c r="Q108" s="9">
        <f t="shared" si="5"/>
        <v>0</v>
      </c>
    </row>
    <row r="109" spans="1:17" x14ac:dyDescent="0.25">
      <c r="A109" s="14">
        <v>40483</v>
      </c>
      <c r="B109" s="21">
        <v>106.8</v>
      </c>
      <c r="C109" s="7">
        <v>102.2</v>
      </c>
      <c r="E109" s="22">
        <v>102.2</v>
      </c>
      <c r="F109" s="21">
        <v>102.1</v>
      </c>
      <c r="G109" s="20">
        <v>0.1</v>
      </c>
      <c r="H109">
        <v>3.7</v>
      </c>
      <c r="I109">
        <v>0.9</v>
      </c>
      <c r="J109" t="e">
        <v>#N/A</v>
      </c>
      <c r="K109" t="e">
        <v>#N/A</v>
      </c>
      <c r="L109" t="e">
        <v>#N/A</v>
      </c>
      <c r="N109" s="7">
        <f t="shared" si="3"/>
        <v>106.8</v>
      </c>
      <c r="O109" s="7">
        <f t="shared" si="4"/>
        <v>102.19999999999999</v>
      </c>
      <c r="Q109" s="9">
        <f t="shared" si="5"/>
        <v>0</v>
      </c>
    </row>
    <row r="110" spans="1:17" x14ac:dyDescent="0.25">
      <c r="A110" s="14">
        <v>40513</v>
      </c>
      <c r="B110" s="21">
        <v>96.6</v>
      </c>
      <c r="C110" s="7">
        <v>102.7</v>
      </c>
      <c r="E110" s="22">
        <v>102.7</v>
      </c>
      <c r="F110" s="21">
        <v>102.7</v>
      </c>
      <c r="G110" s="20">
        <v>0</v>
      </c>
      <c r="H110">
        <v>-6.8</v>
      </c>
      <c r="I110">
        <v>0.7</v>
      </c>
      <c r="J110" t="e">
        <v>#N/A</v>
      </c>
      <c r="K110" t="e">
        <v>#N/A</v>
      </c>
      <c r="L110" t="e">
        <v>#N/A</v>
      </c>
      <c r="N110" s="7">
        <f t="shared" si="3"/>
        <v>96.600000000000009</v>
      </c>
      <c r="O110" s="7">
        <f t="shared" si="4"/>
        <v>102.7</v>
      </c>
      <c r="Q110" s="9">
        <f t="shared" si="5"/>
        <v>0</v>
      </c>
    </row>
    <row r="111" spans="1:17" x14ac:dyDescent="0.25">
      <c r="A111" s="14">
        <v>40544</v>
      </c>
      <c r="B111" s="21">
        <v>93.2</v>
      </c>
      <c r="C111" s="7">
        <v>102.8</v>
      </c>
      <c r="E111" s="22">
        <v>102.8</v>
      </c>
      <c r="F111" s="21">
        <v>103.3</v>
      </c>
      <c r="G111" s="20">
        <v>-0.5</v>
      </c>
      <c r="H111">
        <v>-8.3000000000000007</v>
      </c>
      <c r="I111">
        <v>-1.3</v>
      </c>
      <c r="J111" t="e">
        <v>#N/A</v>
      </c>
      <c r="K111" t="e">
        <v>#N/A</v>
      </c>
      <c r="L111" t="e">
        <v>#N/A</v>
      </c>
      <c r="N111" s="7">
        <f t="shared" si="3"/>
        <v>93.2</v>
      </c>
      <c r="O111" s="7">
        <f t="shared" si="4"/>
        <v>102.8</v>
      </c>
      <c r="Q111" s="9">
        <f t="shared" si="5"/>
        <v>0</v>
      </c>
    </row>
    <row r="112" spans="1:17" x14ac:dyDescent="0.25">
      <c r="A112" s="14">
        <v>40575</v>
      </c>
      <c r="B112" s="21">
        <v>95.4</v>
      </c>
      <c r="C112" s="7">
        <v>104.2</v>
      </c>
      <c r="E112" s="22">
        <v>104.2</v>
      </c>
      <c r="F112" s="21">
        <v>103.9</v>
      </c>
      <c r="G112" s="20">
        <v>0.3</v>
      </c>
      <c r="H112">
        <v>-10.4</v>
      </c>
      <c r="I112">
        <v>1.6</v>
      </c>
      <c r="J112" t="e">
        <v>#N/A</v>
      </c>
      <c r="K112" t="e">
        <v>#N/A</v>
      </c>
      <c r="L112" t="e">
        <v>#N/A</v>
      </c>
      <c r="N112" s="7">
        <f t="shared" si="3"/>
        <v>95.399999999999991</v>
      </c>
      <c r="O112" s="7">
        <f t="shared" si="4"/>
        <v>104.2</v>
      </c>
      <c r="Q112" s="9">
        <f t="shared" si="5"/>
        <v>0</v>
      </c>
    </row>
    <row r="113" spans="1:17" x14ac:dyDescent="0.25">
      <c r="A113" s="14">
        <v>40603</v>
      </c>
      <c r="B113" s="21">
        <v>104.4</v>
      </c>
      <c r="C113" s="7">
        <v>104.8</v>
      </c>
      <c r="E113" s="22">
        <v>104.8</v>
      </c>
      <c r="F113" s="21">
        <v>104.2</v>
      </c>
      <c r="G113" s="20">
        <v>0.6</v>
      </c>
      <c r="H113">
        <v>-0.1</v>
      </c>
      <c r="I113">
        <v>-0.3</v>
      </c>
      <c r="J113" t="e">
        <v>#N/A</v>
      </c>
      <c r="K113" t="e">
        <v>#N/A</v>
      </c>
      <c r="L113" t="e">
        <v>#N/A</v>
      </c>
      <c r="N113" s="7">
        <f t="shared" si="3"/>
        <v>104.4</v>
      </c>
      <c r="O113" s="7">
        <f t="shared" si="4"/>
        <v>104.8</v>
      </c>
      <c r="Q113" s="9">
        <f t="shared" si="5"/>
        <v>0</v>
      </c>
    </row>
    <row r="114" spans="1:17" x14ac:dyDescent="0.25">
      <c r="A114" s="14">
        <v>40634</v>
      </c>
      <c r="B114" s="21">
        <v>97.5</v>
      </c>
      <c r="C114" s="7">
        <v>102.1</v>
      </c>
      <c r="E114" s="22">
        <v>102.1</v>
      </c>
      <c r="F114" s="21">
        <v>104.3</v>
      </c>
      <c r="G114" s="20">
        <v>-2.2000000000000002</v>
      </c>
      <c r="H114">
        <v>-3.8</v>
      </c>
      <c r="I114">
        <v>-0.8</v>
      </c>
      <c r="J114" t="e">
        <v>#N/A</v>
      </c>
      <c r="K114" t="e">
        <v>#N/A</v>
      </c>
      <c r="L114" t="e">
        <v>#N/A</v>
      </c>
      <c r="N114" s="7">
        <f t="shared" si="3"/>
        <v>97.5</v>
      </c>
      <c r="O114" s="7">
        <f t="shared" si="4"/>
        <v>102.1</v>
      </c>
      <c r="Q114" s="9">
        <f t="shared" si="5"/>
        <v>0</v>
      </c>
    </row>
    <row r="115" spans="1:17" x14ac:dyDescent="0.25">
      <c r="A115" s="14">
        <v>40664</v>
      </c>
      <c r="B115" s="21">
        <v>107.1</v>
      </c>
      <c r="C115" s="7">
        <v>105.2</v>
      </c>
      <c r="E115" s="22">
        <v>105.2</v>
      </c>
      <c r="F115" s="21">
        <v>104</v>
      </c>
      <c r="G115" s="20">
        <v>1.2</v>
      </c>
      <c r="H115">
        <v>2.2000000000000002</v>
      </c>
      <c r="I115">
        <v>-0.3</v>
      </c>
      <c r="J115" t="e">
        <v>#N/A</v>
      </c>
      <c r="K115" t="e">
        <v>#N/A</v>
      </c>
      <c r="L115" t="e">
        <v>#N/A</v>
      </c>
      <c r="N115" s="7">
        <f t="shared" si="3"/>
        <v>107.10000000000001</v>
      </c>
      <c r="O115" s="7">
        <f t="shared" si="4"/>
        <v>105.2</v>
      </c>
      <c r="Q115" s="9">
        <f t="shared" si="5"/>
        <v>0</v>
      </c>
    </row>
    <row r="116" spans="1:17" x14ac:dyDescent="0.25">
      <c r="A116" s="14">
        <v>40695</v>
      </c>
      <c r="B116" s="21">
        <v>102.8</v>
      </c>
      <c r="C116" s="7">
        <v>102.7</v>
      </c>
      <c r="E116" s="22">
        <v>102.7</v>
      </c>
      <c r="F116" s="21">
        <v>103.4</v>
      </c>
      <c r="G116" s="20">
        <v>-0.7</v>
      </c>
      <c r="H116">
        <v>-0.3</v>
      </c>
      <c r="I116">
        <v>0.4</v>
      </c>
      <c r="J116" t="e">
        <v>#N/A</v>
      </c>
      <c r="K116" t="e">
        <v>#N/A</v>
      </c>
      <c r="L116" t="e">
        <v>#N/A</v>
      </c>
      <c r="N116" s="7">
        <f t="shared" si="3"/>
        <v>102.80000000000001</v>
      </c>
      <c r="O116" s="7">
        <f t="shared" si="4"/>
        <v>102.7</v>
      </c>
      <c r="Q116" s="9">
        <f t="shared" si="5"/>
        <v>0</v>
      </c>
    </row>
    <row r="117" spans="1:17" x14ac:dyDescent="0.25">
      <c r="A117" s="14">
        <v>40725</v>
      </c>
      <c r="B117" s="21">
        <v>106.1</v>
      </c>
      <c r="C117" s="7">
        <v>103.1</v>
      </c>
      <c r="E117" s="22">
        <v>103.1</v>
      </c>
      <c r="F117" s="21">
        <v>102.6</v>
      </c>
      <c r="G117" s="20">
        <v>0.5</v>
      </c>
      <c r="H117">
        <v>4.5999999999999996</v>
      </c>
      <c r="I117">
        <v>-1.6</v>
      </c>
      <c r="J117" t="e">
        <v>#N/A</v>
      </c>
      <c r="K117" t="e">
        <v>#N/A</v>
      </c>
      <c r="L117" t="e">
        <v>#N/A</v>
      </c>
      <c r="N117" s="7">
        <f t="shared" si="3"/>
        <v>106.1</v>
      </c>
      <c r="O117" s="7">
        <f t="shared" si="4"/>
        <v>103.1</v>
      </c>
      <c r="Q117" s="9">
        <f t="shared" si="5"/>
        <v>0</v>
      </c>
    </row>
    <row r="118" spans="1:17" x14ac:dyDescent="0.25">
      <c r="A118" s="14">
        <v>40756</v>
      </c>
      <c r="B118" s="21">
        <v>110.8</v>
      </c>
      <c r="C118" s="7">
        <v>102.1</v>
      </c>
      <c r="E118" s="22">
        <v>102.1</v>
      </c>
      <c r="F118" s="21">
        <v>101.6</v>
      </c>
      <c r="G118" s="20">
        <v>0.4</v>
      </c>
      <c r="H118">
        <v>7.8</v>
      </c>
      <c r="I118">
        <v>1</v>
      </c>
      <c r="J118" t="e">
        <v>#N/A</v>
      </c>
      <c r="K118" t="e">
        <v>#N/A</v>
      </c>
      <c r="L118" t="e">
        <v>#N/A</v>
      </c>
      <c r="N118" s="7">
        <f t="shared" si="3"/>
        <v>110.8</v>
      </c>
      <c r="O118" s="7">
        <f t="shared" si="4"/>
        <v>102</v>
      </c>
      <c r="Q118" s="9">
        <f t="shared" si="5"/>
        <v>0</v>
      </c>
    </row>
    <row r="119" spans="1:17" x14ac:dyDescent="0.25">
      <c r="A119" s="14">
        <v>40787</v>
      </c>
      <c r="B119" s="21">
        <v>104.8</v>
      </c>
      <c r="C119" s="7">
        <v>100.2</v>
      </c>
      <c r="E119" s="22">
        <v>100.2</v>
      </c>
      <c r="F119" s="21">
        <v>100.8</v>
      </c>
      <c r="G119" s="20">
        <v>-0.6</v>
      </c>
      <c r="H119">
        <v>4</v>
      </c>
      <c r="I119">
        <v>0.7</v>
      </c>
      <c r="J119" t="e">
        <v>#N/A</v>
      </c>
      <c r="K119" t="e">
        <v>#N/A</v>
      </c>
      <c r="L119" t="e">
        <v>#N/A</v>
      </c>
      <c r="N119" s="7">
        <f t="shared" si="3"/>
        <v>104.9</v>
      </c>
      <c r="O119" s="7">
        <f t="shared" si="4"/>
        <v>100.2</v>
      </c>
      <c r="Q119" s="9">
        <f t="shared" si="5"/>
        <v>0</v>
      </c>
    </row>
    <row r="120" spans="1:17" x14ac:dyDescent="0.25">
      <c r="A120" s="14">
        <v>40817</v>
      </c>
      <c r="B120" s="21">
        <v>106.3</v>
      </c>
      <c r="C120" s="7">
        <v>99.2</v>
      </c>
      <c r="E120" s="22">
        <v>99.2</v>
      </c>
      <c r="F120" s="21">
        <v>100</v>
      </c>
      <c r="G120" s="20">
        <v>-0.8</v>
      </c>
      <c r="H120">
        <v>8.3000000000000007</v>
      </c>
      <c r="I120">
        <v>-1.3</v>
      </c>
      <c r="J120" t="e">
        <v>#N/A</v>
      </c>
      <c r="K120" t="e">
        <v>#N/A</v>
      </c>
      <c r="L120" t="e">
        <v>#N/A</v>
      </c>
      <c r="N120" s="7">
        <f t="shared" si="3"/>
        <v>106.2</v>
      </c>
      <c r="O120" s="7">
        <f t="shared" si="4"/>
        <v>99.2</v>
      </c>
      <c r="Q120" s="9">
        <f t="shared" si="5"/>
        <v>0</v>
      </c>
    </row>
    <row r="121" spans="1:17" x14ac:dyDescent="0.25">
      <c r="A121" s="14">
        <v>40848</v>
      </c>
      <c r="B121" s="21">
        <v>104.2</v>
      </c>
      <c r="C121" s="7">
        <v>99.9</v>
      </c>
      <c r="E121" s="22">
        <v>99.9</v>
      </c>
      <c r="F121" s="21">
        <v>99.4</v>
      </c>
      <c r="G121" s="20">
        <v>0.6</v>
      </c>
      <c r="H121">
        <v>3.7</v>
      </c>
      <c r="I121">
        <v>0.6</v>
      </c>
      <c r="J121" t="e">
        <v>#N/A</v>
      </c>
      <c r="K121" t="e">
        <v>#N/A</v>
      </c>
      <c r="L121" t="e">
        <v>#N/A</v>
      </c>
      <c r="N121" s="7">
        <f t="shared" si="3"/>
        <v>104.3</v>
      </c>
      <c r="O121" s="7">
        <f t="shared" si="4"/>
        <v>100</v>
      </c>
      <c r="Q121" s="9">
        <f t="shared" si="5"/>
        <v>0</v>
      </c>
    </row>
    <row r="122" spans="1:17" x14ac:dyDescent="0.25">
      <c r="A122" s="14">
        <v>40878</v>
      </c>
      <c r="B122" s="21">
        <v>95.7</v>
      </c>
      <c r="C122" s="7">
        <v>102.5</v>
      </c>
      <c r="E122" s="22">
        <v>102.5</v>
      </c>
      <c r="F122" s="21">
        <v>98.9</v>
      </c>
      <c r="G122" s="20">
        <v>3.5</v>
      </c>
      <c r="H122">
        <v>-7.3</v>
      </c>
      <c r="I122">
        <v>0.5</v>
      </c>
      <c r="J122" t="e">
        <v>#N/A</v>
      </c>
      <c r="K122" t="e">
        <v>#N/A</v>
      </c>
      <c r="L122" t="e">
        <v>#N/A</v>
      </c>
      <c r="N122" s="7">
        <f t="shared" si="3"/>
        <v>95.600000000000009</v>
      </c>
      <c r="O122" s="7">
        <f t="shared" si="4"/>
        <v>102.4</v>
      </c>
      <c r="Q122" s="9">
        <f t="shared" si="5"/>
        <v>0</v>
      </c>
    </row>
    <row r="123" spans="1:17" x14ac:dyDescent="0.25">
      <c r="A123" s="14">
        <v>40909</v>
      </c>
      <c r="B123" s="21">
        <v>88.7</v>
      </c>
      <c r="C123" s="7">
        <v>98</v>
      </c>
      <c r="E123" s="22">
        <v>98</v>
      </c>
      <c r="F123" s="21">
        <v>98.6</v>
      </c>
      <c r="G123" s="20">
        <v>-0.7</v>
      </c>
      <c r="H123">
        <v>-8.6999999999999993</v>
      </c>
      <c r="I123">
        <v>-0.6</v>
      </c>
      <c r="J123" t="e">
        <v>#N/A</v>
      </c>
      <c r="K123" t="e">
        <v>#N/A</v>
      </c>
      <c r="L123" t="e">
        <v>#N/A</v>
      </c>
      <c r="N123" s="7">
        <f t="shared" si="3"/>
        <v>88.6</v>
      </c>
      <c r="O123" s="7">
        <f t="shared" si="4"/>
        <v>97.899999999999991</v>
      </c>
      <c r="Q123" s="9">
        <f t="shared" si="5"/>
        <v>0</v>
      </c>
    </row>
    <row r="124" spans="1:17" x14ac:dyDescent="0.25">
      <c r="A124" s="14">
        <v>40940</v>
      </c>
      <c r="B124" s="21">
        <v>89.8</v>
      </c>
      <c r="C124" s="7">
        <v>99</v>
      </c>
      <c r="E124" s="22">
        <v>99</v>
      </c>
      <c r="F124" s="21">
        <v>98.5</v>
      </c>
      <c r="G124" s="20">
        <v>0.5</v>
      </c>
      <c r="H124">
        <v>-10.5</v>
      </c>
      <c r="I124">
        <v>1.3</v>
      </c>
      <c r="J124" t="e">
        <v>#N/A</v>
      </c>
      <c r="K124" t="e">
        <v>#N/A</v>
      </c>
      <c r="L124" t="e">
        <v>#N/A</v>
      </c>
      <c r="N124" s="7">
        <f t="shared" si="3"/>
        <v>89.8</v>
      </c>
      <c r="O124" s="7">
        <f t="shared" si="4"/>
        <v>99</v>
      </c>
      <c r="Q124" s="9">
        <f t="shared" si="5"/>
        <v>0</v>
      </c>
    </row>
    <row r="125" spans="1:17" x14ac:dyDescent="0.25">
      <c r="A125" s="14">
        <v>40969</v>
      </c>
      <c r="B125" s="21">
        <v>99.7</v>
      </c>
      <c r="C125" s="7">
        <v>98.3</v>
      </c>
      <c r="E125" s="22">
        <v>98.3</v>
      </c>
      <c r="F125" s="21">
        <v>98.4</v>
      </c>
      <c r="G125" s="20">
        <v>-0.2</v>
      </c>
      <c r="H125">
        <v>-0.3</v>
      </c>
      <c r="I125">
        <v>1.7</v>
      </c>
      <c r="J125" t="e">
        <v>#N/A</v>
      </c>
      <c r="K125" t="e">
        <v>#N/A</v>
      </c>
      <c r="L125" t="e">
        <v>#N/A</v>
      </c>
      <c r="N125" s="7">
        <f t="shared" si="3"/>
        <v>99.600000000000009</v>
      </c>
      <c r="O125" s="7">
        <f t="shared" si="4"/>
        <v>98.2</v>
      </c>
      <c r="Q125" s="9">
        <f t="shared" si="5"/>
        <v>0</v>
      </c>
    </row>
    <row r="126" spans="1:17" x14ac:dyDescent="0.25">
      <c r="A126" s="14">
        <v>41000</v>
      </c>
      <c r="B126" s="21">
        <v>92.8</v>
      </c>
      <c r="C126" s="7">
        <v>98.5</v>
      </c>
      <c r="E126" s="22">
        <v>98.5</v>
      </c>
      <c r="F126" s="21">
        <v>98.6</v>
      </c>
      <c r="G126" s="20">
        <v>-0.1</v>
      </c>
      <c r="H126">
        <v>-3.8</v>
      </c>
      <c r="I126">
        <v>-1.8</v>
      </c>
      <c r="J126" t="e">
        <v>#N/A</v>
      </c>
      <c r="K126" t="e">
        <v>#N/A</v>
      </c>
      <c r="L126" t="e">
        <v>#N/A</v>
      </c>
      <c r="N126" s="7">
        <f t="shared" si="3"/>
        <v>92.9</v>
      </c>
      <c r="O126" s="7">
        <f t="shared" si="4"/>
        <v>98.5</v>
      </c>
      <c r="Q126" s="9">
        <f t="shared" si="5"/>
        <v>0</v>
      </c>
    </row>
    <row r="127" spans="1:17" x14ac:dyDescent="0.25">
      <c r="A127" s="14">
        <v>41030</v>
      </c>
      <c r="B127" s="21">
        <v>102.5</v>
      </c>
      <c r="C127" s="7">
        <v>98.9</v>
      </c>
      <c r="E127" s="22">
        <v>98.9</v>
      </c>
      <c r="F127" s="21">
        <v>99</v>
      </c>
      <c r="G127" s="20">
        <v>-0.1</v>
      </c>
      <c r="H127">
        <v>2.1</v>
      </c>
      <c r="I127">
        <v>1.5</v>
      </c>
      <c r="J127" t="e">
        <v>#N/A</v>
      </c>
      <c r="K127" t="e">
        <v>#N/A</v>
      </c>
      <c r="L127" t="e">
        <v>#N/A</v>
      </c>
      <c r="N127" s="7">
        <f t="shared" si="3"/>
        <v>102.5</v>
      </c>
      <c r="O127" s="7">
        <f t="shared" si="4"/>
        <v>98.9</v>
      </c>
      <c r="Q127" s="9">
        <f t="shared" si="5"/>
        <v>0</v>
      </c>
    </row>
    <row r="128" spans="1:17" x14ac:dyDescent="0.25">
      <c r="A128" s="14">
        <v>41061</v>
      </c>
      <c r="B128" s="21">
        <v>98.3</v>
      </c>
      <c r="C128" s="7">
        <v>99</v>
      </c>
      <c r="E128" s="22">
        <v>99</v>
      </c>
      <c r="F128" s="21">
        <v>99.5</v>
      </c>
      <c r="G128" s="20">
        <v>-0.5</v>
      </c>
      <c r="H128">
        <v>-0.3</v>
      </c>
      <c r="I128">
        <v>-0.3</v>
      </c>
      <c r="J128" t="e">
        <v>#N/A</v>
      </c>
      <c r="K128" t="e">
        <v>#N/A</v>
      </c>
      <c r="L128" t="e">
        <v>#N/A</v>
      </c>
      <c r="N128" s="7">
        <f t="shared" si="3"/>
        <v>98.4</v>
      </c>
      <c r="O128" s="7">
        <f t="shared" si="4"/>
        <v>99</v>
      </c>
      <c r="Q128" s="9">
        <f t="shared" si="5"/>
        <v>0</v>
      </c>
    </row>
    <row r="129" spans="1:17" x14ac:dyDescent="0.25">
      <c r="A129" s="14">
        <v>41091</v>
      </c>
      <c r="B129" s="21">
        <v>104.5</v>
      </c>
      <c r="C129" s="7">
        <v>100.5</v>
      </c>
      <c r="E129" s="22">
        <v>100.5</v>
      </c>
      <c r="F129" s="21">
        <v>100</v>
      </c>
      <c r="G129" s="20">
        <v>0.5</v>
      </c>
      <c r="H129">
        <v>4.5999999999999996</v>
      </c>
      <c r="I129">
        <v>-0.6</v>
      </c>
      <c r="J129" t="e">
        <v>#N/A</v>
      </c>
      <c r="K129" t="e">
        <v>#N/A</v>
      </c>
      <c r="L129" t="e">
        <v>#N/A</v>
      </c>
      <c r="N129" s="7">
        <f t="shared" si="3"/>
        <v>104.5</v>
      </c>
      <c r="O129" s="7">
        <f t="shared" si="4"/>
        <v>100.5</v>
      </c>
      <c r="Q129" s="9">
        <f t="shared" si="5"/>
        <v>0</v>
      </c>
    </row>
    <row r="130" spans="1:17" x14ac:dyDescent="0.25">
      <c r="A130" s="14">
        <v>41122</v>
      </c>
      <c r="B130" s="21">
        <v>111.5</v>
      </c>
      <c r="C130" s="7">
        <v>102.5</v>
      </c>
      <c r="E130" s="22">
        <v>102.5</v>
      </c>
      <c r="F130" s="21">
        <v>100.6</v>
      </c>
      <c r="G130" s="20">
        <v>2</v>
      </c>
      <c r="H130">
        <v>8.1999999999999993</v>
      </c>
      <c r="I130">
        <v>0.7</v>
      </c>
      <c r="J130" t="e">
        <v>#N/A</v>
      </c>
      <c r="K130" t="e">
        <v>#N/A</v>
      </c>
      <c r="L130" t="e">
        <v>#N/A</v>
      </c>
      <c r="N130" s="7">
        <f t="shared" si="3"/>
        <v>111.5</v>
      </c>
      <c r="O130" s="7">
        <f t="shared" si="4"/>
        <v>102.6</v>
      </c>
      <c r="Q130" s="9">
        <f t="shared" si="5"/>
        <v>0</v>
      </c>
    </row>
    <row r="131" spans="1:17" x14ac:dyDescent="0.25">
      <c r="A131" s="14">
        <v>41153</v>
      </c>
      <c r="B131" s="21">
        <v>103.4</v>
      </c>
      <c r="C131" s="7">
        <v>100.6</v>
      </c>
      <c r="E131" s="22">
        <v>100.6</v>
      </c>
      <c r="F131" s="21">
        <v>101</v>
      </c>
      <c r="G131" s="20">
        <v>-0.4</v>
      </c>
      <c r="H131">
        <v>4.4000000000000004</v>
      </c>
      <c r="I131">
        <v>-1.6</v>
      </c>
      <c r="J131" t="e">
        <v>#N/A</v>
      </c>
      <c r="K131" t="e">
        <v>#N/A</v>
      </c>
      <c r="L131" t="e">
        <v>#N/A</v>
      </c>
      <c r="N131" s="7">
        <f t="shared" ref="N131:N194" si="6">F131+G131+H131+I131</f>
        <v>103.4</v>
      </c>
      <c r="O131" s="7">
        <f t="shared" ref="O131:O194" si="7">G131+F131</f>
        <v>100.6</v>
      </c>
      <c r="Q131" s="9">
        <f t="shared" ref="Q131:Q194" si="8">(E131-C131)/C131</f>
        <v>0</v>
      </c>
    </row>
    <row r="132" spans="1:17" x14ac:dyDescent="0.25">
      <c r="A132" s="14">
        <v>41183</v>
      </c>
      <c r="B132" s="21">
        <v>111.8</v>
      </c>
      <c r="C132" s="7">
        <v>102.1</v>
      </c>
      <c r="E132" s="22">
        <v>102.1</v>
      </c>
      <c r="F132" s="21">
        <v>101.2</v>
      </c>
      <c r="G132" s="20">
        <v>0.9</v>
      </c>
      <c r="H132">
        <v>8.6999999999999993</v>
      </c>
      <c r="I132">
        <v>1</v>
      </c>
      <c r="J132" t="e">
        <v>#N/A</v>
      </c>
      <c r="K132" t="e">
        <v>#N/A</v>
      </c>
      <c r="L132" t="e">
        <v>#N/A</v>
      </c>
      <c r="N132" s="7">
        <f t="shared" si="6"/>
        <v>111.80000000000001</v>
      </c>
      <c r="O132" s="7">
        <f t="shared" si="7"/>
        <v>102.10000000000001</v>
      </c>
      <c r="Q132" s="9">
        <f t="shared" si="8"/>
        <v>0</v>
      </c>
    </row>
    <row r="133" spans="1:17" x14ac:dyDescent="0.25">
      <c r="A133" s="14">
        <v>41214</v>
      </c>
      <c r="B133" s="21">
        <v>104.8</v>
      </c>
      <c r="C133" s="7">
        <v>100.6</v>
      </c>
      <c r="E133" s="22">
        <v>100.6</v>
      </c>
      <c r="F133" s="21">
        <v>101.4</v>
      </c>
      <c r="G133" s="20">
        <v>-0.8</v>
      </c>
      <c r="H133">
        <v>3.6</v>
      </c>
      <c r="I133">
        <v>0.7</v>
      </c>
      <c r="J133" t="e">
        <v>#N/A</v>
      </c>
      <c r="K133" t="e">
        <v>#N/A</v>
      </c>
      <c r="L133" t="e">
        <v>#N/A</v>
      </c>
      <c r="N133" s="7">
        <f t="shared" si="6"/>
        <v>104.9</v>
      </c>
      <c r="O133" s="7">
        <f t="shared" si="7"/>
        <v>100.60000000000001</v>
      </c>
      <c r="Q133" s="9">
        <f t="shared" si="8"/>
        <v>0</v>
      </c>
    </row>
    <row r="134" spans="1:17" x14ac:dyDescent="0.25">
      <c r="A134" s="14">
        <v>41244</v>
      </c>
      <c r="B134" s="21">
        <v>92.2</v>
      </c>
      <c r="C134" s="7">
        <v>101.3</v>
      </c>
      <c r="E134" s="22">
        <v>101.3</v>
      </c>
      <c r="F134" s="21">
        <v>101.4</v>
      </c>
      <c r="G134" s="20">
        <v>-0.1</v>
      </c>
      <c r="H134">
        <v>-7.9</v>
      </c>
      <c r="I134">
        <v>-1.3</v>
      </c>
      <c r="J134" t="e">
        <v>#N/A</v>
      </c>
      <c r="K134" t="e">
        <v>#N/A</v>
      </c>
      <c r="L134" t="e">
        <v>#N/A</v>
      </c>
      <c r="N134" s="7">
        <f t="shared" si="6"/>
        <v>92.100000000000009</v>
      </c>
      <c r="O134" s="7">
        <f t="shared" si="7"/>
        <v>101.30000000000001</v>
      </c>
      <c r="Q134" s="9">
        <f t="shared" si="8"/>
        <v>0</v>
      </c>
    </row>
    <row r="135" spans="1:17" x14ac:dyDescent="0.25">
      <c r="A135" s="14">
        <v>41275</v>
      </c>
      <c r="B135" s="21">
        <v>94.5</v>
      </c>
      <c r="C135" s="7">
        <v>102.1</v>
      </c>
      <c r="E135" s="22">
        <v>102.1</v>
      </c>
      <c r="F135" s="21">
        <v>101.5</v>
      </c>
      <c r="G135" s="20">
        <v>0.6</v>
      </c>
      <c r="H135">
        <v>-8.9</v>
      </c>
      <c r="I135">
        <v>1.2</v>
      </c>
      <c r="J135" t="e">
        <v>#N/A</v>
      </c>
      <c r="K135" t="e">
        <v>#N/A</v>
      </c>
      <c r="L135" t="e">
        <v>#N/A</v>
      </c>
      <c r="N135" s="7">
        <f t="shared" si="6"/>
        <v>94.399999999999991</v>
      </c>
      <c r="O135" s="7">
        <f t="shared" si="7"/>
        <v>102.1</v>
      </c>
      <c r="Q135" s="9">
        <f t="shared" si="8"/>
        <v>0</v>
      </c>
    </row>
    <row r="136" spans="1:17" x14ac:dyDescent="0.25">
      <c r="A136" s="14">
        <v>41306</v>
      </c>
      <c r="B136" s="21">
        <v>88.1</v>
      </c>
      <c r="C136" s="7">
        <v>99.7</v>
      </c>
      <c r="E136" s="22">
        <v>99.7</v>
      </c>
      <c r="F136" s="21">
        <v>101.8</v>
      </c>
      <c r="G136" s="20">
        <v>-2.1</v>
      </c>
      <c r="H136">
        <v>-10.5</v>
      </c>
      <c r="I136">
        <v>-1.1000000000000001</v>
      </c>
      <c r="J136" t="e">
        <v>#N/A</v>
      </c>
      <c r="K136" t="e">
        <v>#N/A</v>
      </c>
      <c r="L136" t="e">
        <v>#N/A</v>
      </c>
      <c r="N136" s="7">
        <f t="shared" si="6"/>
        <v>88.100000000000009</v>
      </c>
      <c r="O136" s="7">
        <f t="shared" si="7"/>
        <v>99.7</v>
      </c>
      <c r="Q136" s="9">
        <f t="shared" si="8"/>
        <v>0</v>
      </c>
    </row>
    <row r="137" spans="1:17" x14ac:dyDescent="0.25">
      <c r="A137" s="14">
        <v>41334</v>
      </c>
      <c r="B137" s="21">
        <v>97.7</v>
      </c>
      <c r="C137" s="7">
        <v>101.2</v>
      </c>
      <c r="E137" s="22">
        <v>101.2</v>
      </c>
      <c r="F137" s="21">
        <v>102</v>
      </c>
      <c r="G137" s="20">
        <v>-0.8</v>
      </c>
      <c r="H137">
        <v>-0.6</v>
      </c>
      <c r="I137">
        <v>-3</v>
      </c>
      <c r="J137" t="e">
        <v>#N/A</v>
      </c>
      <c r="K137" t="e">
        <v>#N/A</v>
      </c>
      <c r="L137" t="e">
        <v>#N/A</v>
      </c>
      <c r="N137" s="7">
        <f t="shared" si="6"/>
        <v>97.600000000000009</v>
      </c>
      <c r="O137" s="7">
        <f t="shared" si="7"/>
        <v>101.2</v>
      </c>
      <c r="Q137" s="9">
        <f t="shared" si="8"/>
        <v>0</v>
      </c>
    </row>
    <row r="138" spans="1:17" x14ac:dyDescent="0.25">
      <c r="A138" s="14">
        <v>41365</v>
      </c>
      <c r="B138" s="21">
        <v>101.8</v>
      </c>
      <c r="C138" s="7">
        <v>103</v>
      </c>
      <c r="E138" s="22">
        <v>103</v>
      </c>
      <c r="F138" s="21">
        <v>102.3</v>
      </c>
      <c r="G138" s="20">
        <v>0.7</v>
      </c>
      <c r="H138">
        <v>-3.9</v>
      </c>
      <c r="I138">
        <v>2.8</v>
      </c>
      <c r="J138" t="e">
        <v>#N/A</v>
      </c>
      <c r="K138" t="e">
        <v>#N/A</v>
      </c>
      <c r="L138" t="e">
        <v>#N/A</v>
      </c>
      <c r="N138" s="7">
        <f t="shared" si="6"/>
        <v>101.89999999999999</v>
      </c>
      <c r="O138" s="7">
        <f t="shared" si="7"/>
        <v>103</v>
      </c>
      <c r="Q138" s="9">
        <f t="shared" si="8"/>
        <v>0</v>
      </c>
    </row>
    <row r="139" spans="1:17" x14ac:dyDescent="0.25">
      <c r="A139" s="14">
        <v>41395</v>
      </c>
      <c r="B139" s="21">
        <v>105</v>
      </c>
      <c r="C139" s="7">
        <v>102.5</v>
      </c>
      <c r="E139" s="22">
        <v>102.5</v>
      </c>
      <c r="F139" s="21">
        <v>102.6</v>
      </c>
      <c r="G139" s="20">
        <v>-0.1</v>
      </c>
      <c r="H139">
        <v>2.1</v>
      </c>
      <c r="I139">
        <v>0.4</v>
      </c>
      <c r="J139" t="e">
        <v>#N/A</v>
      </c>
      <c r="K139" t="e">
        <v>#N/A</v>
      </c>
      <c r="L139" t="e">
        <v>#N/A</v>
      </c>
      <c r="N139" s="7">
        <f t="shared" si="6"/>
        <v>105</v>
      </c>
      <c r="O139" s="7">
        <f t="shared" si="7"/>
        <v>102.5</v>
      </c>
      <c r="Q139" s="9">
        <f t="shared" si="8"/>
        <v>0</v>
      </c>
    </row>
    <row r="140" spans="1:17" x14ac:dyDescent="0.25">
      <c r="A140" s="14">
        <v>41426</v>
      </c>
      <c r="B140" s="21">
        <v>101.7</v>
      </c>
      <c r="C140" s="7">
        <v>103.2</v>
      </c>
      <c r="E140" s="22">
        <v>103.2</v>
      </c>
      <c r="F140" s="21">
        <v>102.8</v>
      </c>
      <c r="G140" s="20">
        <v>0.4</v>
      </c>
      <c r="H140">
        <v>-0.2</v>
      </c>
      <c r="I140">
        <v>-1.4</v>
      </c>
      <c r="J140" t="e">
        <v>#N/A</v>
      </c>
      <c r="K140" t="e">
        <v>#N/A</v>
      </c>
      <c r="L140" t="e">
        <v>#N/A</v>
      </c>
      <c r="N140" s="7">
        <f t="shared" si="6"/>
        <v>101.6</v>
      </c>
      <c r="O140" s="7">
        <f t="shared" si="7"/>
        <v>103.2</v>
      </c>
      <c r="Q140" s="9">
        <f t="shared" si="8"/>
        <v>0</v>
      </c>
    </row>
    <row r="141" spans="1:17" x14ac:dyDescent="0.25">
      <c r="A141" s="14">
        <v>41456</v>
      </c>
      <c r="B141" s="21">
        <v>108</v>
      </c>
      <c r="C141" s="7">
        <v>102.4</v>
      </c>
      <c r="E141" s="22">
        <v>102.4</v>
      </c>
      <c r="F141" s="21">
        <v>103</v>
      </c>
      <c r="G141" s="20">
        <v>-0.6</v>
      </c>
      <c r="H141">
        <v>4.7</v>
      </c>
      <c r="I141">
        <v>1</v>
      </c>
      <c r="J141" t="e">
        <v>#N/A</v>
      </c>
      <c r="K141" t="e">
        <v>#N/A</v>
      </c>
      <c r="L141" t="e">
        <v>#N/A</v>
      </c>
      <c r="N141" s="7">
        <f t="shared" si="6"/>
        <v>108.10000000000001</v>
      </c>
      <c r="O141" s="7">
        <f t="shared" si="7"/>
        <v>102.4</v>
      </c>
      <c r="Q141" s="9">
        <f t="shared" si="8"/>
        <v>0</v>
      </c>
    </row>
    <row r="142" spans="1:17" x14ac:dyDescent="0.25">
      <c r="A142" s="14">
        <v>41487</v>
      </c>
      <c r="B142" s="21">
        <v>112</v>
      </c>
      <c r="C142" s="7">
        <v>102.9</v>
      </c>
      <c r="E142" s="22">
        <v>102.9</v>
      </c>
      <c r="F142" s="21">
        <v>103.1</v>
      </c>
      <c r="G142" s="20">
        <v>-0.1</v>
      </c>
      <c r="H142">
        <v>8.5</v>
      </c>
      <c r="I142">
        <v>0.5</v>
      </c>
      <c r="J142" t="e">
        <v>#N/A</v>
      </c>
      <c r="K142" t="e">
        <v>#N/A</v>
      </c>
      <c r="L142" t="e">
        <v>#N/A</v>
      </c>
      <c r="N142" s="7">
        <f t="shared" si="6"/>
        <v>112</v>
      </c>
      <c r="O142" s="7">
        <f t="shared" si="7"/>
        <v>103</v>
      </c>
      <c r="Q142" s="9">
        <f t="shared" si="8"/>
        <v>0</v>
      </c>
    </row>
    <row r="143" spans="1:17" x14ac:dyDescent="0.25">
      <c r="A143" s="14">
        <v>41518</v>
      </c>
      <c r="B143" s="21">
        <v>107.3</v>
      </c>
      <c r="C143" s="7">
        <v>103.5</v>
      </c>
      <c r="E143" s="22">
        <v>103.5</v>
      </c>
      <c r="F143" s="21">
        <v>103</v>
      </c>
      <c r="G143" s="20">
        <v>0.6</v>
      </c>
      <c r="H143">
        <v>4.9000000000000004</v>
      </c>
      <c r="I143">
        <v>-1.1000000000000001</v>
      </c>
      <c r="J143" t="e">
        <v>#N/A</v>
      </c>
      <c r="K143" t="e">
        <v>#N/A</v>
      </c>
      <c r="L143" t="e">
        <v>#N/A</v>
      </c>
      <c r="N143" s="7">
        <f t="shared" si="6"/>
        <v>107.4</v>
      </c>
      <c r="O143" s="7">
        <f t="shared" si="7"/>
        <v>103.6</v>
      </c>
      <c r="Q143" s="9">
        <f t="shared" si="8"/>
        <v>0</v>
      </c>
    </row>
    <row r="144" spans="1:17" x14ac:dyDescent="0.25">
      <c r="A144" s="14">
        <v>41548</v>
      </c>
      <c r="B144" s="21">
        <v>112.6</v>
      </c>
      <c r="C144" s="7">
        <v>102.5</v>
      </c>
      <c r="E144" s="22">
        <v>102.5</v>
      </c>
      <c r="F144" s="21">
        <v>102.7</v>
      </c>
      <c r="G144" s="20">
        <v>-0.3</v>
      </c>
      <c r="H144">
        <v>8.9</v>
      </c>
      <c r="I144">
        <v>1.2</v>
      </c>
      <c r="J144" t="e">
        <v>#N/A</v>
      </c>
      <c r="K144" t="e">
        <v>#N/A</v>
      </c>
      <c r="L144" t="e">
        <v>#N/A</v>
      </c>
      <c r="N144" s="7">
        <f t="shared" si="6"/>
        <v>112.50000000000001</v>
      </c>
      <c r="O144" s="7">
        <f t="shared" si="7"/>
        <v>102.4</v>
      </c>
      <c r="Q144" s="9">
        <f t="shared" si="8"/>
        <v>0</v>
      </c>
    </row>
    <row r="145" spans="1:17" x14ac:dyDescent="0.25">
      <c r="A145" s="14">
        <v>41579</v>
      </c>
      <c r="B145" s="21">
        <v>106.1</v>
      </c>
      <c r="C145" s="7">
        <v>103</v>
      </c>
      <c r="E145" s="22">
        <v>103</v>
      </c>
      <c r="F145" s="21">
        <v>102.4</v>
      </c>
      <c r="G145" s="20">
        <v>0.6</v>
      </c>
      <c r="H145">
        <v>3.2</v>
      </c>
      <c r="I145">
        <v>-0.1</v>
      </c>
      <c r="J145" t="e">
        <v>#N/A</v>
      </c>
      <c r="K145" t="e">
        <v>#N/A</v>
      </c>
      <c r="L145" t="e">
        <v>#N/A</v>
      </c>
      <c r="N145" s="7">
        <f t="shared" si="6"/>
        <v>106.10000000000001</v>
      </c>
      <c r="O145" s="7">
        <f t="shared" si="7"/>
        <v>103</v>
      </c>
      <c r="Q145" s="9">
        <f t="shared" si="8"/>
        <v>0</v>
      </c>
    </row>
    <row r="146" spans="1:17" x14ac:dyDescent="0.25">
      <c r="A146" s="14">
        <v>41609</v>
      </c>
      <c r="B146" s="21">
        <v>90.1</v>
      </c>
      <c r="C146" s="7">
        <v>99</v>
      </c>
      <c r="E146" s="22">
        <v>99</v>
      </c>
      <c r="F146" s="21">
        <v>102</v>
      </c>
      <c r="G146" s="20">
        <v>-2.9</v>
      </c>
      <c r="H146">
        <v>-8.3000000000000007</v>
      </c>
      <c r="I146">
        <v>-0.6</v>
      </c>
      <c r="J146" t="e">
        <v>#N/A</v>
      </c>
      <c r="K146" t="e">
        <v>#N/A</v>
      </c>
      <c r="L146" t="e">
        <v>#N/A</v>
      </c>
      <c r="N146" s="7">
        <f t="shared" si="6"/>
        <v>90.2</v>
      </c>
      <c r="O146" s="7">
        <f t="shared" si="7"/>
        <v>99.1</v>
      </c>
      <c r="Q146" s="9">
        <f t="shared" si="8"/>
        <v>0</v>
      </c>
    </row>
    <row r="147" spans="1:17" x14ac:dyDescent="0.25">
      <c r="A147" s="14">
        <v>41640</v>
      </c>
      <c r="B147" s="21">
        <v>92.6</v>
      </c>
      <c r="C147" s="7">
        <v>100.6</v>
      </c>
      <c r="E147" s="22">
        <v>100.6</v>
      </c>
      <c r="F147" s="21">
        <v>101.5</v>
      </c>
      <c r="G147" s="20">
        <v>-0.9</v>
      </c>
      <c r="H147">
        <v>-8.6999999999999993</v>
      </c>
      <c r="I147">
        <v>0.7</v>
      </c>
      <c r="J147" t="e">
        <v>#N/A</v>
      </c>
      <c r="K147" t="e">
        <v>#N/A</v>
      </c>
      <c r="L147" t="e">
        <v>#N/A</v>
      </c>
      <c r="N147" s="7">
        <f t="shared" si="6"/>
        <v>92.6</v>
      </c>
      <c r="O147" s="7">
        <f t="shared" si="7"/>
        <v>100.6</v>
      </c>
      <c r="Q147" s="9">
        <f t="shared" si="8"/>
        <v>0</v>
      </c>
    </row>
    <row r="148" spans="1:17" x14ac:dyDescent="0.25">
      <c r="A148" s="14">
        <v>41671</v>
      </c>
      <c r="B148" s="21">
        <v>92.3</v>
      </c>
      <c r="C148" s="7">
        <v>101.2</v>
      </c>
      <c r="E148" s="22">
        <v>101.2</v>
      </c>
      <c r="F148" s="21">
        <v>101</v>
      </c>
      <c r="G148" s="20">
        <v>0.3</v>
      </c>
      <c r="H148">
        <v>-10.6</v>
      </c>
      <c r="I148">
        <v>1.6</v>
      </c>
      <c r="J148" t="e">
        <v>#N/A</v>
      </c>
      <c r="K148" t="e">
        <v>#N/A</v>
      </c>
      <c r="L148" t="e">
        <v>#N/A</v>
      </c>
      <c r="N148" s="7">
        <f t="shared" si="6"/>
        <v>92.3</v>
      </c>
      <c r="O148" s="7">
        <f t="shared" si="7"/>
        <v>101.3</v>
      </c>
      <c r="Q148" s="9">
        <f t="shared" si="8"/>
        <v>0</v>
      </c>
    </row>
    <row r="149" spans="1:17" x14ac:dyDescent="0.25">
      <c r="A149" s="14">
        <v>41699</v>
      </c>
      <c r="B149" s="21">
        <v>97.3</v>
      </c>
      <c r="C149" s="7">
        <v>101</v>
      </c>
      <c r="E149" s="22">
        <v>101</v>
      </c>
      <c r="F149" s="21">
        <v>100.4</v>
      </c>
      <c r="G149" s="20">
        <v>0.6</v>
      </c>
      <c r="H149">
        <v>-0.9</v>
      </c>
      <c r="I149">
        <v>-2.8</v>
      </c>
      <c r="J149" t="e">
        <v>#N/A</v>
      </c>
      <c r="K149" t="e">
        <v>#N/A</v>
      </c>
      <c r="L149" t="e">
        <v>#N/A</v>
      </c>
      <c r="N149" s="7">
        <f t="shared" si="6"/>
        <v>97.3</v>
      </c>
      <c r="O149" s="7">
        <f t="shared" si="7"/>
        <v>101</v>
      </c>
      <c r="Q149" s="9">
        <f t="shared" si="8"/>
        <v>0</v>
      </c>
    </row>
    <row r="150" spans="1:17" x14ac:dyDescent="0.25">
      <c r="A150" s="14">
        <v>41730</v>
      </c>
      <c r="B150" s="21">
        <v>96</v>
      </c>
      <c r="C150" s="7">
        <v>100.2</v>
      </c>
      <c r="E150" s="22">
        <v>100.2</v>
      </c>
      <c r="F150" s="21">
        <v>99.9</v>
      </c>
      <c r="G150" s="20">
        <v>0.3</v>
      </c>
      <c r="H150">
        <v>-4.0999999999999996</v>
      </c>
      <c r="I150">
        <v>-0.1</v>
      </c>
      <c r="J150" t="e">
        <v>#N/A</v>
      </c>
      <c r="K150" t="e">
        <v>#N/A</v>
      </c>
      <c r="L150" t="e">
        <v>#N/A</v>
      </c>
      <c r="N150" s="7">
        <f t="shared" si="6"/>
        <v>96.000000000000014</v>
      </c>
      <c r="O150" s="7">
        <f t="shared" si="7"/>
        <v>100.2</v>
      </c>
      <c r="Q150" s="9">
        <f t="shared" si="8"/>
        <v>0</v>
      </c>
    </row>
    <row r="151" spans="1:17" x14ac:dyDescent="0.25">
      <c r="A151" s="14">
        <v>41760</v>
      </c>
      <c r="B151" s="21">
        <v>101.7</v>
      </c>
      <c r="C151" s="7">
        <v>98.8</v>
      </c>
      <c r="E151" s="22">
        <v>98.8</v>
      </c>
      <c r="F151" s="21">
        <v>99.4</v>
      </c>
      <c r="G151" s="20">
        <v>-0.6</v>
      </c>
      <c r="H151">
        <v>2.1</v>
      </c>
      <c r="I151">
        <v>0.8</v>
      </c>
      <c r="J151" t="e">
        <v>#N/A</v>
      </c>
      <c r="K151" t="e">
        <v>#N/A</v>
      </c>
      <c r="L151" t="e">
        <v>#N/A</v>
      </c>
      <c r="N151" s="7">
        <f t="shared" si="6"/>
        <v>101.7</v>
      </c>
      <c r="O151" s="7">
        <f t="shared" si="7"/>
        <v>98.800000000000011</v>
      </c>
      <c r="Q151" s="9">
        <f t="shared" si="8"/>
        <v>0</v>
      </c>
    </row>
    <row r="152" spans="1:17" x14ac:dyDescent="0.25">
      <c r="A152" s="14">
        <v>41791</v>
      </c>
      <c r="B152" s="21">
        <v>94.9</v>
      </c>
      <c r="C152" s="7">
        <v>96.1</v>
      </c>
      <c r="E152" s="22">
        <v>96.1</v>
      </c>
      <c r="F152" s="21">
        <v>99.1</v>
      </c>
      <c r="G152" s="20">
        <v>-3</v>
      </c>
      <c r="H152">
        <v>0.2</v>
      </c>
      <c r="I152">
        <v>-1.4</v>
      </c>
      <c r="J152" t="e">
        <v>#N/A</v>
      </c>
      <c r="K152" t="e">
        <v>#N/A</v>
      </c>
      <c r="L152" t="e">
        <v>#N/A</v>
      </c>
      <c r="N152" s="7">
        <f t="shared" si="6"/>
        <v>94.899999999999991</v>
      </c>
      <c r="O152" s="7">
        <f t="shared" si="7"/>
        <v>96.1</v>
      </c>
      <c r="Q152" s="9">
        <f t="shared" si="8"/>
        <v>0</v>
      </c>
    </row>
    <row r="153" spans="1:17" x14ac:dyDescent="0.25">
      <c r="A153" s="14">
        <v>41821</v>
      </c>
      <c r="B153" s="21">
        <v>104.4</v>
      </c>
      <c r="C153" s="7">
        <v>98.3</v>
      </c>
      <c r="E153" s="22">
        <v>98.3</v>
      </c>
      <c r="F153" s="21">
        <v>99.1</v>
      </c>
      <c r="G153" s="20">
        <v>-0.7</v>
      </c>
      <c r="H153">
        <v>4.9000000000000004</v>
      </c>
      <c r="I153">
        <v>1.2</v>
      </c>
      <c r="J153" t="e">
        <v>#N/A</v>
      </c>
      <c r="K153" t="e">
        <v>#N/A</v>
      </c>
      <c r="L153" t="e">
        <v>#N/A</v>
      </c>
      <c r="N153" s="7">
        <f t="shared" si="6"/>
        <v>104.5</v>
      </c>
      <c r="O153" s="7">
        <f t="shared" si="7"/>
        <v>98.399999999999991</v>
      </c>
      <c r="Q153" s="9">
        <f t="shared" si="8"/>
        <v>0</v>
      </c>
    </row>
    <row r="154" spans="1:17" x14ac:dyDescent="0.25">
      <c r="A154" s="14">
        <v>41852</v>
      </c>
      <c r="B154" s="21">
        <v>106.3</v>
      </c>
      <c r="C154" s="7">
        <v>99.2</v>
      </c>
      <c r="E154" s="22">
        <v>99.2</v>
      </c>
      <c r="F154" s="21">
        <v>99.1</v>
      </c>
      <c r="G154" s="20">
        <v>0.1</v>
      </c>
      <c r="H154">
        <v>8.6999999999999993</v>
      </c>
      <c r="I154">
        <v>-1.6</v>
      </c>
      <c r="J154" t="e">
        <v>#N/A</v>
      </c>
      <c r="K154" t="e">
        <v>#N/A</v>
      </c>
      <c r="L154" t="e">
        <v>#N/A</v>
      </c>
      <c r="N154" s="7">
        <f t="shared" si="6"/>
        <v>106.3</v>
      </c>
      <c r="O154" s="7">
        <f t="shared" si="7"/>
        <v>99.199999999999989</v>
      </c>
      <c r="Q154" s="9">
        <f t="shared" si="8"/>
        <v>0</v>
      </c>
    </row>
    <row r="155" spans="1:17" x14ac:dyDescent="0.25">
      <c r="A155" s="14">
        <v>41883</v>
      </c>
      <c r="B155" s="21">
        <v>105.6</v>
      </c>
      <c r="C155" s="7">
        <v>99.4</v>
      </c>
      <c r="E155" s="22">
        <v>99.4</v>
      </c>
      <c r="F155" s="21">
        <v>99.1</v>
      </c>
      <c r="G155" s="20">
        <v>0.3</v>
      </c>
      <c r="H155">
        <v>5.3</v>
      </c>
      <c r="I155">
        <v>0.9</v>
      </c>
      <c r="J155" t="e">
        <v>#N/A</v>
      </c>
      <c r="K155" t="e">
        <v>#N/A</v>
      </c>
      <c r="L155" t="e">
        <v>#N/A</v>
      </c>
      <c r="N155" s="7">
        <f t="shared" si="6"/>
        <v>105.6</v>
      </c>
      <c r="O155" s="7">
        <f t="shared" si="7"/>
        <v>99.399999999999991</v>
      </c>
      <c r="Q155" s="9">
        <f t="shared" si="8"/>
        <v>0</v>
      </c>
    </row>
    <row r="156" spans="1:17" x14ac:dyDescent="0.25">
      <c r="A156" s="14">
        <v>41913</v>
      </c>
      <c r="B156" s="21">
        <v>109.3</v>
      </c>
      <c r="C156" s="7">
        <v>99.7</v>
      </c>
      <c r="E156" s="22">
        <v>99.7</v>
      </c>
      <c r="F156" s="21">
        <v>98.9</v>
      </c>
      <c r="G156" s="20">
        <v>0.8</v>
      </c>
      <c r="H156">
        <v>8.9</v>
      </c>
      <c r="I156">
        <v>0.7</v>
      </c>
      <c r="J156" t="e">
        <v>#N/A</v>
      </c>
      <c r="K156" t="e">
        <v>#N/A</v>
      </c>
      <c r="L156" t="e">
        <v>#N/A</v>
      </c>
      <c r="N156" s="7">
        <f t="shared" si="6"/>
        <v>109.30000000000001</v>
      </c>
      <c r="O156" s="7">
        <f t="shared" si="7"/>
        <v>99.7</v>
      </c>
      <c r="Q156" s="9">
        <f t="shared" si="8"/>
        <v>0</v>
      </c>
    </row>
    <row r="157" spans="1:17" x14ac:dyDescent="0.25">
      <c r="A157" s="14">
        <v>41944</v>
      </c>
      <c r="B157" s="21">
        <v>99.8</v>
      </c>
      <c r="C157" s="7">
        <v>98.6</v>
      </c>
      <c r="E157" s="22">
        <v>98.6</v>
      </c>
      <c r="F157" s="21">
        <v>98.4</v>
      </c>
      <c r="G157" s="20">
        <v>0.2</v>
      </c>
      <c r="H157">
        <v>2.8</v>
      </c>
      <c r="I157">
        <v>-1.6</v>
      </c>
      <c r="J157" t="e">
        <v>#N/A</v>
      </c>
      <c r="K157" t="e">
        <v>#N/A</v>
      </c>
      <c r="L157" t="e">
        <v>#N/A</v>
      </c>
      <c r="N157" s="7">
        <f t="shared" si="6"/>
        <v>99.800000000000011</v>
      </c>
      <c r="O157" s="7">
        <f t="shared" si="7"/>
        <v>98.600000000000009</v>
      </c>
      <c r="Q157" s="9">
        <f t="shared" si="8"/>
        <v>0</v>
      </c>
    </row>
    <row r="158" spans="1:17" x14ac:dyDescent="0.25">
      <c r="A158" s="14">
        <v>41974</v>
      </c>
      <c r="B158" s="21">
        <v>87.7</v>
      </c>
      <c r="C158" s="7">
        <v>95.4</v>
      </c>
      <c r="E158" s="22">
        <v>95.4</v>
      </c>
      <c r="F158" s="21">
        <v>97.6</v>
      </c>
      <c r="G158" s="20">
        <v>-2.2000000000000002</v>
      </c>
      <c r="H158">
        <v>-8.6999999999999993</v>
      </c>
      <c r="I158">
        <v>1</v>
      </c>
      <c r="J158" t="e">
        <v>#N/A</v>
      </c>
      <c r="K158" t="e">
        <v>#N/A</v>
      </c>
      <c r="L158" t="e">
        <v>#N/A</v>
      </c>
      <c r="N158" s="7">
        <f t="shared" si="6"/>
        <v>87.699999999999989</v>
      </c>
      <c r="O158" s="7">
        <f t="shared" si="7"/>
        <v>95.399999999999991</v>
      </c>
      <c r="Q158" s="9">
        <f t="shared" si="8"/>
        <v>0</v>
      </c>
    </row>
    <row r="159" spans="1:17" x14ac:dyDescent="0.25">
      <c r="A159" s="14">
        <v>42005</v>
      </c>
      <c r="B159" s="21">
        <v>88.1</v>
      </c>
      <c r="C159" s="7">
        <v>96</v>
      </c>
      <c r="E159" s="22">
        <v>96</v>
      </c>
      <c r="F159" s="21">
        <v>96.6</v>
      </c>
      <c r="G159" s="20">
        <v>-0.5</v>
      </c>
      <c r="H159">
        <v>-8.5</v>
      </c>
      <c r="I159">
        <v>0.5</v>
      </c>
      <c r="J159" t="e">
        <v>#N/A</v>
      </c>
      <c r="K159" t="e">
        <v>#N/A</v>
      </c>
      <c r="L159" t="e">
        <v>#N/A</v>
      </c>
      <c r="N159" s="7">
        <f t="shared" si="6"/>
        <v>88.1</v>
      </c>
      <c r="O159" s="7">
        <f t="shared" si="7"/>
        <v>96.1</v>
      </c>
      <c r="Q159" s="9">
        <f t="shared" si="8"/>
        <v>0</v>
      </c>
    </row>
    <row r="160" spans="1:17" x14ac:dyDescent="0.25">
      <c r="A160" s="14">
        <v>42036</v>
      </c>
      <c r="B160" s="21">
        <v>83.7</v>
      </c>
      <c r="C160" s="7">
        <v>95.4</v>
      </c>
      <c r="E160" s="22">
        <v>95.4</v>
      </c>
      <c r="F160" s="21">
        <v>95.5</v>
      </c>
      <c r="G160" s="20">
        <v>0</v>
      </c>
      <c r="H160">
        <v>-10.7</v>
      </c>
      <c r="I160">
        <v>-1.1000000000000001</v>
      </c>
      <c r="J160" t="e">
        <v>#N/A</v>
      </c>
      <c r="K160" t="e">
        <v>#N/A</v>
      </c>
      <c r="L160" t="e">
        <v>#N/A</v>
      </c>
      <c r="N160" s="7">
        <f t="shared" si="6"/>
        <v>83.7</v>
      </c>
      <c r="O160" s="7">
        <f t="shared" si="7"/>
        <v>95.5</v>
      </c>
      <c r="Q160" s="9">
        <f t="shared" si="8"/>
        <v>0</v>
      </c>
    </row>
    <row r="161" spans="1:17" x14ac:dyDescent="0.25">
      <c r="A161" s="14">
        <v>42064</v>
      </c>
      <c r="B161" s="21">
        <v>94.3</v>
      </c>
      <c r="C161" s="7">
        <v>95</v>
      </c>
      <c r="E161" s="22">
        <v>95</v>
      </c>
      <c r="F161" s="21">
        <v>94.4</v>
      </c>
      <c r="G161" s="20">
        <v>0.7</v>
      </c>
      <c r="H161">
        <v>-1.3</v>
      </c>
      <c r="I161">
        <v>0.6</v>
      </c>
      <c r="J161" t="e">
        <v>#N/A</v>
      </c>
      <c r="K161" t="e">
        <v>#N/A</v>
      </c>
      <c r="L161" t="e">
        <v>#N/A</v>
      </c>
      <c r="N161" s="7">
        <f t="shared" si="6"/>
        <v>94.4</v>
      </c>
      <c r="O161" s="7">
        <f t="shared" si="7"/>
        <v>95.100000000000009</v>
      </c>
      <c r="Q161" s="9">
        <f t="shared" si="8"/>
        <v>0</v>
      </c>
    </row>
    <row r="162" spans="1:17" x14ac:dyDescent="0.25">
      <c r="A162" s="14">
        <v>42095</v>
      </c>
      <c r="B162" s="21">
        <v>88.8</v>
      </c>
      <c r="C162" s="7">
        <v>93</v>
      </c>
      <c r="E162" s="22">
        <v>93</v>
      </c>
      <c r="F162" s="21">
        <v>93.3</v>
      </c>
      <c r="G162" s="20">
        <v>-0.3</v>
      </c>
      <c r="H162">
        <v>-4.2</v>
      </c>
      <c r="I162">
        <v>0</v>
      </c>
      <c r="J162" t="e">
        <v>#N/A</v>
      </c>
      <c r="K162" t="e">
        <v>#N/A</v>
      </c>
      <c r="L162" t="e">
        <v>#N/A</v>
      </c>
      <c r="N162" s="7">
        <f t="shared" si="6"/>
        <v>88.8</v>
      </c>
      <c r="O162" s="7">
        <f t="shared" si="7"/>
        <v>93</v>
      </c>
      <c r="Q162" s="9">
        <f t="shared" si="8"/>
        <v>0</v>
      </c>
    </row>
    <row r="163" spans="1:17" x14ac:dyDescent="0.25">
      <c r="A163" s="14">
        <v>42125</v>
      </c>
      <c r="B163" s="21">
        <v>93.1</v>
      </c>
      <c r="C163" s="7">
        <v>92.2</v>
      </c>
      <c r="E163" s="22">
        <v>92.2</v>
      </c>
      <c r="F163" s="21">
        <v>92.2</v>
      </c>
      <c r="G163" s="20">
        <v>0</v>
      </c>
      <c r="H163">
        <v>2.2000000000000002</v>
      </c>
      <c r="I163">
        <v>-1.3</v>
      </c>
      <c r="J163" t="e">
        <v>#N/A</v>
      </c>
      <c r="K163" t="e">
        <v>#N/A</v>
      </c>
      <c r="L163" t="e">
        <v>#N/A</v>
      </c>
      <c r="N163" s="7">
        <f t="shared" si="6"/>
        <v>93.100000000000009</v>
      </c>
      <c r="O163" s="7">
        <f t="shared" si="7"/>
        <v>92.2</v>
      </c>
      <c r="Q163" s="9">
        <f t="shared" si="8"/>
        <v>0</v>
      </c>
    </row>
    <row r="164" spans="1:17" x14ac:dyDescent="0.25">
      <c r="A164" s="14">
        <v>42156</v>
      </c>
      <c r="B164" s="21">
        <v>92.5</v>
      </c>
      <c r="C164" s="7">
        <v>91.3</v>
      </c>
      <c r="E164" s="22">
        <v>91.3</v>
      </c>
      <c r="F164" s="21">
        <v>91.3</v>
      </c>
      <c r="G164" s="20">
        <v>0</v>
      </c>
      <c r="H164">
        <v>0.6</v>
      </c>
      <c r="I164">
        <v>0.7</v>
      </c>
      <c r="J164" t="e">
        <v>#N/A</v>
      </c>
      <c r="K164" t="e">
        <v>#N/A</v>
      </c>
      <c r="L164" t="e">
        <v>#N/A</v>
      </c>
      <c r="N164" s="7">
        <f t="shared" si="6"/>
        <v>92.6</v>
      </c>
      <c r="O164" s="7">
        <f t="shared" si="7"/>
        <v>91.3</v>
      </c>
      <c r="Q164" s="9">
        <f t="shared" si="8"/>
        <v>0</v>
      </c>
    </row>
    <row r="165" spans="1:17" x14ac:dyDescent="0.25">
      <c r="A165" s="14">
        <v>42186</v>
      </c>
      <c r="B165" s="21">
        <v>95.5</v>
      </c>
      <c r="C165" s="7">
        <v>89.5</v>
      </c>
      <c r="E165" s="22">
        <v>89.5</v>
      </c>
      <c r="F165" s="21">
        <v>90.3</v>
      </c>
      <c r="G165" s="20">
        <v>-0.8</v>
      </c>
      <c r="H165">
        <v>5.3</v>
      </c>
      <c r="I165">
        <v>0.7</v>
      </c>
      <c r="J165" t="e">
        <v>#N/A</v>
      </c>
      <c r="K165" t="e">
        <v>#N/A</v>
      </c>
      <c r="L165" t="e">
        <v>#N/A</v>
      </c>
      <c r="N165" s="7">
        <f t="shared" si="6"/>
        <v>95.5</v>
      </c>
      <c r="O165" s="7">
        <f t="shared" si="7"/>
        <v>89.5</v>
      </c>
      <c r="Q165" s="9">
        <f t="shared" si="8"/>
        <v>0</v>
      </c>
    </row>
    <row r="166" spans="1:17" x14ac:dyDescent="0.25">
      <c r="A166" s="14">
        <v>42217</v>
      </c>
      <c r="B166" s="21">
        <v>97.6</v>
      </c>
      <c r="C166" s="7">
        <v>90.3</v>
      </c>
      <c r="E166" s="22">
        <v>90.3</v>
      </c>
      <c r="F166" s="21">
        <v>89.4</v>
      </c>
      <c r="G166" s="20">
        <v>0.9</v>
      </c>
      <c r="H166">
        <v>8.6</v>
      </c>
      <c r="I166">
        <v>-1.3</v>
      </c>
      <c r="J166" t="e">
        <v>#N/A</v>
      </c>
      <c r="K166" t="e">
        <v>#N/A</v>
      </c>
      <c r="L166" t="e">
        <v>#N/A</v>
      </c>
      <c r="N166" s="7">
        <f t="shared" si="6"/>
        <v>97.600000000000009</v>
      </c>
      <c r="O166" s="7">
        <f t="shared" si="7"/>
        <v>90.300000000000011</v>
      </c>
      <c r="Q166" s="9">
        <f t="shared" si="8"/>
        <v>0</v>
      </c>
    </row>
    <row r="167" spans="1:17" x14ac:dyDescent="0.25">
      <c r="A167" s="14">
        <v>42248</v>
      </c>
      <c r="B167" s="21">
        <v>94.3</v>
      </c>
      <c r="C167" s="7">
        <v>88.2</v>
      </c>
      <c r="E167" s="22">
        <v>88.2</v>
      </c>
      <c r="F167" s="21">
        <v>88.4</v>
      </c>
      <c r="G167" s="20">
        <v>-0.2</v>
      </c>
      <c r="H167">
        <v>5.5</v>
      </c>
      <c r="I167">
        <v>0.6</v>
      </c>
      <c r="J167" t="e">
        <v>#N/A</v>
      </c>
      <c r="K167" t="e">
        <v>#N/A</v>
      </c>
      <c r="L167" t="e">
        <v>#N/A</v>
      </c>
      <c r="N167" s="7">
        <f t="shared" si="6"/>
        <v>94.3</v>
      </c>
      <c r="O167" s="7">
        <f t="shared" si="7"/>
        <v>88.2</v>
      </c>
      <c r="Q167" s="9">
        <f t="shared" si="8"/>
        <v>0</v>
      </c>
    </row>
    <row r="168" spans="1:17" x14ac:dyDescent="0.25">
      <c r="A168" s="14">
        <v>42278</v>
      </c>
      <c r="B168" s="21">
        <v>97.2</v>
      </c>
      <c r="C168" s="7">
        <v>88.1</v>
      </c>
      <c r="E168" s="22">
        <v>88.1</v>
      </c>
      <c r="F168" s="21">
        <v>87.5</v>
      </c>
      <c r="G168" s="20">
        <v>0.6</v>
      </c>
      <c r="H168">
        <v>8.6</v>
      </c>
      <c r="I168">
        <v>0.5</v>
      </c>
      <c r="J168" t="e">
        <v>#N/A</v>
      </c>
      <c r="K168" t="e">
        <v>#N/A</v>
      </c>
      <c r="L168" t="e">
        <v>#N/A</v>
      </c>
      <c r="N168" s="7">
        <f t="shared" si="6"/>
        <v>97.199999999999989</v>
      </c>
      <c r="O168" s="7">
        <f t="shared" si="7"/>
        <v>88.1</v>
      </c>
      <c r="Q168" s="9">
        <f t="shared" si="8"/>
        <v>0</v>
      </c>
    </row>
    <row r="169" spans="1:17" x14ac:dyDescent="0.25">
      <c r="A169" s="14">
        <v>42309</v>
      </c>
      <c r="B169" s="21">
        <v>87.6</v>
      </c>
      <c r="C169" s="7">
        <v>86.4</v>
      </c>
      <c r="E169" s="22">
        <v>86.4</v>
      </c>
      <c r="F169" s="21">
        <v>86.6</v>
      </c>
      <c r="G169" s="20">
        <v>-0.2</v>
      </c>
      <c r="H169">
        <v>2.2999999999999998</v>
      </c>
      <c r="I169">
        <v>-1.1000000000000001</v>
      </c>
      <c r="J169" t="e">
        <v>#N/A</v>
      </c>
      <c r="K169" t="e">
        <v>#N/A</v>
      </c>
      <c r="L169" t="e">
        <v>#N/A</v>
      </c>
      <c r="N169" s="7">
        <f t="shared" si="6"/>
        <v>87.6</v>
      </c>
      <c r="O169" s="7">
        <f t="shared" si="7"/>
        <v>86.399999999999991</v>
      </c>
      <c r="Q169" s="9">
        <f t="shared" si="8"/>
        <v>0</v>
      </c>
    </row>
    <row r="170" spans="1:17" x14ac:dyDescent="0.25">
      <c r="A170" s="14">
        <v>42339</v>
      </c>
      <c r="B170" s="21">
        <v>77.2</v>
      </c>
      <c r="C170" s="7">
        <v>84.8</v>
      </c>
      <c r="E170" s="22">
        <v>84.8</v>
      </c>
      <c r="F170" s="21">
        <v>85.9</v>
      </c>
      <c r="G170" s="20">
        <v>-1.1000000000000001</v>
      </c>
      <c r="H170">
        <v>-8.8000000000000007</v>
      </c>
      <c r="I170">
        <v>1.2</v>
      </c>
      <c r="J170" t="e">
        <v>#N/A</v>
      </c>
      <c r="K170" t="e">
        <v>#N/A</v>
      </c>
      <c r="L170" t="e">
        <v>#N/A</v>
      </c>
      <c r="N170" s="7">
        <f t="shared" si="6"/>
        <v>77.200000000000017</v>
      </c>
      <c r="O170" s="7">
        <f t="shared" si="7"/>
        <v>84.800000000000011</v>
      </c>
      <c r="Q170" s="9">
        <f t="shared" si="8"/>
        <v>0</v>
      </c>
    </row>
    <row r="171" spans="1:17" x14ac:dyDescent="0.25">
      <c r="A171" s="14">
        <v>42370</v>
      </c>
      <c r="B171" s="21">
        <v>76.3</v>
      </c>
      <c r="C171" s="7">
        <v>86.1</v>
      </c>
      <c r="E171" s="22">
        <v>86.1</v>
      </c>
      <c r="F171" s="21">
        <v>85.5</v>
      </c>
      <c r="G171" s="20">
        <v>0.6</v>
      </c>
      <c r="H171">
        <v>-8.1999999999999993</v>
      </c>
      <c r="I171">
        <v>-1.6</v>
      </c>
      <c r="J171" t="e">
        <v>#N/A</v>
      </c>
      <c r="K171" t="e">
        <v>#N/A</v>
      </c>
      <c r="L171" t="e">
        <v>#N/A</v>
      </c>
      <c r="N171" s="7">
        <f t="shared" si="6"/>
        <v>76.3</v>
      </c>
      <c r="O171" s="7">
        <f t="shared" si="7"/>
        <v>86.1</v>
      </c>
      <c r="Q171" s="9">
        <f t="shared" si="8"/>
        <v>0</v>
      </c>
    </row>
    <row r="172" spans="1:17" x14ac:dyDescent="0.25">
      <c r="A172" s="14">
        <v>42401</v>
      </c>
      <c r="B172" s="21">
        <v>75.8</v>
      </c>
      <c r="C172" s="7">
        <v>84.8</v>
      </c>
      <c r="E172" s="22">
        <v>84.9</v>
      </c>
      <c r="F172" s="21">
        <v>85.3</v>
      </c>
      <c r="G172" s="20">
        <v>-0.5</v>
      </c>
      <c r="H172">
        <v>-10.6</v>
      </c>
      <c r="I172">
        <v>1.6</v>
      </c>
      <c r="J172" t="e">
        <v>#N/A</v>
      </c>
      <c r="K172" t="e">
        <v>#N/A</v>
      </c>
      <c r="L172" t="e">
        <v>#N/A</v>
      </c>
      <c r="N172" s="7">
        <f t="shared" si="6"/>
        <v>75.8</v>
      </c>
      <c r="O172" s="7">
        <f t="shared" si="7"/>
        <v>84.8</v>
      </c>
      <c r="Q172" s="9">
        <f t="shared" si="8"/>
        <v>1.1792452830189685E-3</v>
      </c>
    </row>
    <row r="173" spans="1:17" x14ac:dyDescent="0.25">
      <c r="A173" s="14">
        <v>42430</v>
      </c>
      <c r="B173" s="21">
        <v>83.7</v>
      </c>
      <c r="C173" s="7">
        <v>85.6</v>
      </c>
      <c r="E173" s="22">
        <v>85.6</v>
      </c>
      <c r="F173" s="21">
        <v>85.4</v>
      </c>
      <c r="G173" s="20">
        <v>0.2</v>
      </c>
      <c r="H173">
        <v>-1.7</v>
      </c>
      <c r="I173">
        <v>-0.2</v>
      </c>
      <c r="J173" t="e">
        <v>#N/A</v>
      </c>
      <c r="K173" t="e">
        <v>#N/A</v>
      </c>
      <c r="L173" t="e">
        <v>#N/A</v>
      </c>
      <c r="N173" s="7">
        <f t="shared" si="6"/>
        <v>83.7</v>
      </c>
      <c r="O173" s="7">
        <f t="shared" si="7"/>
        <v>85.600000000000009</v>
      </c>
      <c r="Q173" s="9">
        <f t="shared" si="8"/>
        <v>0</v>
      </c>
    </row>
    <row r="174" spans="1:17" x14ac:dyDescent="0.25">
      <c r="A174" s="14">
        <v>42461</v>
      </c>
      <c r="B174" s="21">
        <v>83</v>
      </c>
      <c r="C174" s="7">
        <v>85.4</v>
      </c>
      <c r="E174" s="22">
        <v>85.4</v>
      </c>
      <c r="F174" s="21">
        <v>85.4</v>
      </c>
      <c r="G174" s="20">
        <v>0</v>
      </c>
      <c r="H174">
        <v>-4.2</v>
      </c>
      <c r="I174">
        <v>1.8</v>
      </c>
      <c r="J174" t="e">
        <v>#N/A</v>
      </c>
      <c r="K174" t="e">
        <v>#N/A</v>
      </c>
      <c r="L174" t="e">
        <v>#N/A</v>
      </c>
      <c r="N174" s="7">
        <f t="shared" si="6"/>
        <v>83</v>
      </c>
      <c r="O174" s="7">
        <f t="shared" si="7"/>
        <v>85.4</v>
      </c>
      <c r="Q174" s="9">
        <f t="shared" si="8"/>
        <v>0</v>
      </c>
    </row>
    <row r="175" spans="1:17" x14ac:dyDescent="0.25">
      <c r="A175" s="14">
        <v>42491</v>
      </c>
      <c r="B175" s="21">
        <v>86.3</v>
      </c>
      <c r="C175" s="7">
        <v>85.8</v>
      </c>
      <c r="E175" s="22">
        <v>85.8</v>
      </c>
      <c r="F175" s="21">
        <v>85.3</v>
      </c>
      <c r="G175" s="20">
        <v>0.5</v>
      </c>
      <c r="H175">
        <v>2.5</v>
      </c>
      <c r="I175">
        <v>-1.9</v>
      </c>
      <c r="J175" t="e">
        <v>#N/A</v>
      </c>
      <c r="K175" t="e">
        <v>#N/A</v>
      </c>
      <c r="L175" t="e">
        <v>#N/A</v>
      </c>
      <c r="N175" s="7">
        <f t="shared" si="6"/>
        <v>86.399999999999991</v>
      </c>
      <c r="O175" s="7">
        <f t="shared" si="7"/>
        <v>85.8</v>
      </c>
      <c r="Q175" s="9">
        <f t="shared" si="8"/>
        <v>0</v>
      </c>
    </row>
    <row r="176" spans="1:17" x14ac:dyDescent="0.25">
      <c r="A176" s="14">
        <v>42522</v>
      </c>
      <c r="B176" s="21">
        <v>87.7</v>
      </c>
      <c r="C176" s="7">
        <v>84.8</v>
      </c>
      <c r="E176" s="22">
        <v>84.8</v>
      </c>
      <c r="F176" s="21">
        <v>85.1</v>
      </c>
      <c r="G176" s="20">
        <v>-0.3</v>
      </c>
      <c r="H176">
        <v>0.9</v>
      </c>
      <c r="I176">
        <v>2</v>
      </c>
      <c r="J176" t="e">
        <v>#N/A</v>
      </c>
      <c r="K176" t="e">
        <v>#N/A</v>
      </c>
      <c r="L176" t="e">
        <v>#N/A</v>
      </c>
      <c r="N176" s="7">
        <f t="shared" si="6"/>
        <v>87.7</v>
      </c>
      <c r="O176" s="7">
        <f t="shared" si="7"/>
        <v>84.8</v>
      </c>
      <c r="Q176" s="9">
        <f t="shared" si="8"/>
        <v>0</v>
      </c>
    </row>
    <row r="177" spans="1:17" x14ac:dyDescent="0.25">
      <c r="A177" s="14">
        <v>42552</v>
      </c>
      <c r="B177" s="21">
        <v>89.6</v>
      </c>
      <c r="C177" s="7">
        <v>85.5</v>
      </c>
      <c r="E177" s="22">
        <v>85.5</v>
      </c>
      <c r="F177" s="21">
        <v>84.7</v>
      </c>
      <c r="G177" s="20">
        <v>0.9</v>
      </c>
      <c r="H177">
        <v>5.7</v>
      </c>
      <c r="I177">
        <v>-1.6</v>
      </c>
      <c r="J177" t="e">
        <v>#N/A</v>
      </c>
      <c r="K177" t="e">
        <v>#N/A</v>
      </c>
      <c r="L177" t="e">
        <v>#N/A</v>
      </c>
      <c r="N177" s="7">
        <f t="shared" si="6"/>
        <v>89.700000000000017</v>
      </c>
      <c r="O177" s="7">
        <f t="shared" si="7"/>
        <v>85.600000000000009</v>
      </c>
      <c r="Q177" s="9">
        <f t="shared" si="8"/>
        <v>0</v>
      </c>
    </row>
    <row r="178" spans="1:17" x14ac:dyDescent="0.25">
      <c r="A178" s="14">
        <v>42583</v>
      </c>
      <c r="B178" s="21">
        <v>93</v>
      </c>
      <c r="C178" s="7">
        <v>83.5</v>
      </c>
      <c r="E178" s="22">
        <v>83.5</v>
      </c>
      <c r="F178" s="21">
        <v>84.3</v>
      </c>
      <c r="G178" s="20">
        <v>-0.8</v>
      </c>
      <c r="H178">
        <v>8.6</v>
      </c>
      <c r="I178">
        <v>1</v>
      </c>
      <c r="J178" t="e">
        <v>#N/A</v>
      </c>
      <c r="K178" t="e">
        <v>#N/A</v>
      </c>
      <c r="L178" t="e">
        <v>#N/A</v>
      </c>
      <c r="N178" s="7">
        <f t="shared" si="6"/>
        <v>93.1</v>
      </c>
      <c r="O178" s="7">
        <f t="shared" si="7"/>
        <v>83.5</v>
      </c>
      <c r="Q178" s="9">
        <f t="shared" si="8"/>
        <v>0</v>
      </c>
    </row>
    <row r="179" spans="1:17" x14ac:dyDescent="0.25">
      <c r="A179" s="14">
        <v>42614</v>
      </c>
      <c r="B179" s="21">
        <v>90.7</v>
      </c>
      <c r="C179" s="7">
        <v>84.4</v>
      </c>
      <c r="E179" s="22">
        <v>84.4</v>
      </c>
      <c r="F179" s="21">
        <v>84.1</v>
      </c>
      <c r="G179" s="20">
        <v>0.3</v>
      </c>
      <c r="H179">
        <v>5.6</v>
      </c>
      <c r="I179">
        <v>0.7</v>
      </c>
      <c r="J179" t="e">
        <v>#N/A</v>
      </c>
      <c r="K179" t="e">
        <v>#N/A</v>
      </c>
      <c r="L179" t="e">
        <v>#N/A</v>
      </c>
      <c r="N179" s="7">
        <f t="shared" si="6"/>
        <v>90.699999999999989</v>
      </c>
      <c r="O179" s="7">
        <f t="shared" si="7"/>
        <v>84.399999999999991</v>
      </c>
      <c r="Q179" s="9">
        <f t="shared" si="8"/>
        <v>0</v>
      </c>
    </row>
    <row r="180" spans="1:17" x14ac:dyDescent="0.25">
      <c r="A180" s="14">
        <v>42644</v>
      </c>
      <c r="B180" s="21">
        <v>90.2</v>
      </c>
      <c r="C180" s="7">
        <v>83.4</v>
      </c>
      <c r="E180" s="22">
        <v>83.3</v>
      </c>
      <c r="F180" s="21">
        <v>84.2</v>
      </c>
      <c r="G180" s="20">
        <v>-0.9</v>
      </c>
      <c r="H180">
        <v>8.1</v>
      </c>
      <c r="I180">
        <v>-1.3</v>
      </c>
      <c r="J180" t="e">
        <v>#N/A</v>
      </c>
      <c r="K180" t="e">
        <v>#N/A</v>
      </c>
      <c r="L180" t="e">
        <v>#N/A</v>
      </c>
      <c r="N180" s="7">
        <f t="shared" si="6"/>
        <v>90.1</v>
      </c>
      <c r="O180" s="7">
        <f t="shared" si="7"/>
        <v>83.3</v>
      </c>
      <c r="Q180" s="9">
        <f t="shared" si="8"/>
        <v>-1.1990407673861932E-3</v>
      </c>
    </row>
    <row r="181" spans="1:17" x14ac:dyDescent="0.25">
      <c r="A181" s="14">
        <v>42675</v>
      </c>
      <c r="B181" s="21">
        <v>86.5</v>
      </c>
      <c r="C181" s="7">
        <v>84</v>
      </c>
      <c r="E181" s="22">
        <v>84</v>
      </c>
      <c r="F181" s="21">
        <v>84.6</v>
      </c>
      <c r="G181" s="20">
        <v>-0.6</v>
      </c>
      <c r="H181">
        <v>1.9</v>
      </c>
      <c r="I181">
        <v>0.6</v>
      </c>
      <c r="J181" t="e">
        <v>#N/A</v>
      </c>
      <c r="K181" t="e">
        <v>#N/A</v>
      </c>
      <c r="L181" t="e">
        <v>#N/A</v>
      </c>
      <c r="N181" s="7">
        <f t="shared" si="6"/>
        <v>86.5</v>
      </c>
      <c r="O181" s="7">
        <f t="shared" si="7"/>
        <v>84</v>
      </c>
      <c r="Q181" s="9">
        <f t="shared" si="8"/>
        <v>0</v>
      </c>
    </row>
    <row r="182" spans="1:17" x14ac:dyDescent="0.25">
      <c r="A182" s="14">
        <v>42705</v>
      </c>
      <c r="B182" s="21">
        <v>77.2</v>
      </c>
      <c r="C182" s="7">
        <v>85.5</v>
      </c>
      <c r="E182" s="22">
        <v>85.5</v>
      </c>
      <c r="F182" s="21">
        <v>85.1</v>
      </c>
      <c r="G182" s="20">
        <v>0.4</v>
      </c>
      <c r="H182">
        <v>-8.8000000000000007</v>
      </c>
      <c r="I182">
        <v>0.5</v>
      </c>
      <c r="J182" t="e">
        <v>#N/A</v>
      </c>
      <c r="K182" t="e">
        <v>#N/A</v>
      </c>
      <c r="L182" t="e">
        <v>#N/A</v>
      </c>
      <c r="N182" s="7">
        <f t="shared" si="6"/>
        <v>77.2</v>
      </c>
      <c r="O182" s="7">
        <f t="shared" si="7"/>
        <v>85.5</v>
      </c>
      <c r="Q182" s="9">
        <f t="shared" si="8"/>
        <v>0</v>
      </c>
    </row>
    <row r="183" spans="1:17" x14ac:dyDescent="0.25">
      <c r="A183" s="14">
        <v>42736</v>
      </c>
      <c r="B183" s="21">
        <v>77.900000000000006</v>
      </c>
      <c r="C183" s="7">
        <v>86.4</v>
      </c>
      <c r="E183" s="22">
        <v>86.4</v>
      </c>
      <c r="F183" s="21">
        <v>85.6</v>
      </c>
      <c r="G183" s="20">
        <v>0.8</v>
      </c>
      <c r="H183">
        <v>-7.9</v>
      </c>
      <c r="I183">
        <v>-0.6</v>
      </c>
      <c r="J183" t="e">
        <v>#N/A</v>
      </c>
      <c r="K183" t="e">
        <v>#N/A</v>
      </c>
      <c r="L183" t="e">
        <v>#N/A</v>
      </c>
      <c r="N183" s="7">
        <f t="shared" si="6"/>
        <v>77.899999999999991</v>
      </c>
      <c r="O183" s="7">
        <f t="shared" si="7"/>
        <v>86.399999999999991</v>
      </c>
      <c r="Q183" s="9">
        <f t="shared" si="8"/>
        <v>0</v>
      </c>
    </row>
    <row r="184" spans="1:17" x14ac:dyDescent="0.25">
      <c r="A184" s="14">
        <v>42767</v>
      </c>
      <c r="B184" s="21">
        <v>75.900000000000006</v>
      </c>
      <c r="C184" s="7">
        <v>87.4</v>
      </c>
      <c r="E184" s="22">
        <v>87.5</v>
      </c>
      <c r="F184" s="21">
        <v>85.9</v>
      </c>
      <c r="G184" s="20">
        <v>1.5</v>
      </c>
      <c r="H184">
        <v>-10.5</v>
      </c>
      <c r="I184">
        <v>-1.1000000000000001</v>
      </c>
      <c r="J184" t="e">
        <v>#N/A</v>
      </c>
      <c r="K184" t="e">
        <v>#N/A</v>
      </c>
      <c r="L184" t="e">
        <v>#N/A</v>
      </c>
      <c r="N184" s="7">
        <f t="shared" si="6"/>
        <v>75.800000000000011</v>
      </c>
      <c r="O184" s="7">
        <f t="shared" si="7"/>
        <v>87.4</v>
      </c>
      <c r="Q184" s="9">
        <f t="shared" si="8"/>
        <v>1.1441647597253354E-3</v>
      </c>
    </row>
    <row r="185" spans="1:17" x14ac:dyDescent="0.25">
      <c r="A185" s="14">
        <v>42795</v>
      </c>
      <c r="B185" s="21">
        <v>85.4</v>
      </c>
      <c r="C185" s="7">
        <v>85.6</v>
      </c>
      <c r="E185" s="22">
        <v>85.6</v>
      </c>
      <c r="F185" s="21">
        <v>86.1</v>
      </c>
      <c r="G185" s="20">
        <v>-0.5</v>
      </c>
      <c r="H185">
        <v>-2.1</v>
      </c>
      <c r="I185">
        <v>1.9</v>
      </c>
      <c r="J185" t="e">
        <v>#N/A</v>
      </c>
      <c r="K185" t="e">
        <v>#N/A</v>
      </c>
      <c r="L185" t="e">
        <v>#N/A</v>
      </c>
      <c r="N185" s="7">
        <f t="shared" si="6"/>
        <v>85.4</v>
      </c>
      <c r="O185" s="7">
        <f t="shared" si="7"/>
        <v>85.6</v>
      </c>
      <c r="Q185" s="9">
        <f t="shared" si="8"/>
        <v>0</v>
      </c>
    </row>
    <row r="186" spans="1:17" x14ac:dyDescent="0.25">
      <c r="A186" s="14">
        <v>42826</v>
      </c>
      <c r="B186" s="21">
        <v>79.3</v>
      </c>
      <c r="C186" s="7">
        <v>85.9</v>
      </c>
      <c r="E186" s="22">
        <v>85.9</v>
      </c>
      <c r="F186" s="21">
        <v>86.3</v>
      </c>
      <c r="G186" s="20">
        <v>-0.4</v>
      </c>
      <c r="H186">
        <v>-4.3</v>
      </c>
      <c r="I186">
        <v>-2.2999999999999998</v>
      </c>
      <c r="J186" t="e">
        <v>#N/A</v>
      </c>
      <c r="K186" t="e">
        <v>#N/A</v>
      </c>
      <c r="L186" t="e">
        <v>#N/A</v>
      </c>
      <c r="N186" s="7">
        <f t="shared" si="6"/>
        <v>79.3</v>
      </c>
      <c r="O186" s="7">
        <f t="shared" si="7"/>
        <v>85.899999999999991</v>
      </c>
      <c r="Q186" s="9">
        <f t="shared" si="8"/>
        <v>0</v>
      </c>
    </row>
    <row r="187" spans="1:17" x14ac:dyDescent="0.25">
      <c r="A187" s="14">
        <v>42856</v>
      </c>
      <c r="B187" s="21">
        <v>90.1</v>
      </c>
      <c r="C187" s="7">
        <v>86.2</v>
      </c>
      <c r="E187" s="22">
        <v>86.2</v>
      </c>
      <c r="F187" s="21">
        <v>86.4</v>
      </c>
      <c r="G187" s="20">
        <v>-0.2</v>
      </c>
      <c r="H187">
        <v>2.6</v>
      </c>
      <c r="I187">
        <v>1.2</v>
      </c>
      <c r="J187" t="e">
        <v>#N/A</v>
      </c>
      <c r="K187" t="e">
        <v>#N/A</v>
      </c>
      <c r="L187" t="e">
        <v>#N/A</v>
      </c>
      <c r="N187" s="7">
        <f t="shared" si="6"/>
        <v>90</v>
      </c>
      <c r="O187" s="7">
        <f t="shared" si="7"/>
        <v>86.2</v>
      </c>
      <c r="Q187" s="9">
        <f t="shared" si="8"/>
        <v>0</v>
      </c>
    </row>
    <row r="188" spans="1:17" x14ac:dyDescent="0.25">
      <c r="A188" s="14">
        <v>42887</v>
      </c>
      <c r="B188" s="21">
        <v>88.4</v>
      </c>
      <c r="C188" s="7">
        <v>87</v>
      </c>
      <c r="E188" s="22">
        <v>86.9</v>
      </c>
      <c r="F188" s="21">
        <v>86.6</v>
      </c>
      <c r="G188" s="20">
        <v>0.3</v>
      </c>
      <c r="H188">
        <v>1.1000000000000001</v>
      </c>
      <c r="I188">
        <v>0.4</v>
      </c>
      <c r="J188" t="e">
        <v>#N/A</v>
      </c>
      <c r="K188" t="e">
        <v>#N/A</v>
      </c>
      <c r="L188" t="e">
        <v>#N/A</v>
      </c>
      <c r="N188" s="7">
        <f t="shared" si="6"/>
        <v>88.399999999999991</v>
      </c>
      <c r="O188" s="7">
        <f t="shared" si="7"/>
        <v>86.899999999999991</v>
      </c>
      <c r="Q188" s="9">
        <f t="shared" si="8"/>
        <v>-1.1494252873562566E-3</v>
      </c>
    </row>
    <row r="189" spans="1:17" x14ac:dyDescent="0.25">
      <c r="A189" s="14">
        <v>42917</v>
      </c>
      <c r="B189" s="21">
        <v>92.1</v>
      </c>
      <c r="C189" s="7">
        <v>87.3</v>
      </c>
      <c r="E189" s="22">
        <v>87.2</v>
      </c>
      <c r="F189" s="21">
        <v>86.9</v>
      </c>
      <c r="G189" s="20">
        <v>0.3</v>
      </c>
      <c r="H189">
        <v>6.1</v>
      </c>
      <c r="I189">
        <v>-1.3</v>
      </c>
      <c r="J189" t="e">
        <v>#N/A</v>
      </c>
      <c r="K189" t="e">
        <v>#N/A</v>
      </c>
      <c r="L189" t="e">
        <v>#N/A</v>
      </c>
      <c r="N189" s="7">
        <f t="shared" si="6"/>
        <v>92</v>
      </c>
      <c r="O189" s="7">
        <f t="shared" si="7"/>
        <v>87.2</v>
      </c>
      <c r="Q189" s="9">
        <f t="shared" si="8"/>
        <v>-1.145475372279431E-3</v>
      </c>
    </row>
    <row r="190" spans="1:17" x14ac:dyDescent="0.25">
      <c r="A190" s="14">
        <v>42948</v>
      </c>
      <c r="B190" s="21">
        <v>96.7</v>
      </c>
      <c r="C190" s="7">
        <v>87</v>
      </c>
      <c r="E190" s="22">
        <v>87</v>
      </c>
      <c r="F190" s="21">
        <v>87.3</v>
      </c>
      <c r="G190" s="20">
        <v>-0.3</v>
      </c>
      <c r="H190">
        <v>8.5</v>
      </c>
      <c r="I190">
        <v>1.2</v>
      </c>
      <c r="J190" t="e">
        <v>#N/A</v>
      </c>
      <c r="K190" t="e">
        <v>#N/A</v>
      </c>
      <c r="L190" t="e">
        <v>#N/A</v>
      </c>
      <c r="N190" s="7">
        <f t="shared" si="6"/>
        <v>96.7</v>
      </c>
      <c r="O190" s="7">
        <f t="shared" si="7"/>
        <v>87</v>
      </c>
      <c r="Q190" s="9">
        <f t="shared" si="8"/>
        <v>0</v>
      </c>
    </row>
    <row r="191" spans="1:17" x14ac:dyDescent="0.25">
      <c r="A191" s="14">
        <v>42979</v>
      </c>
      <c r="B191" s="21">
        <v>93</v>
      </c>
      <c r="C191" s="7">
        <v>87.4</v>
      </c>
      <c r="E191" s="22">
        <v>87.3</v>
      </c>
      <c r="F191" s="21">
        <v>87.6</v>
      </c>
      <c r="G191" s="20">
        <v>-0.3</v>
      </c>
      <c r="H191">
        <v>5.7</v>
      </c>
      <c r="I191">
        <v>-0.1</v>
      </c>
      <c r="J191" t="e">
        <v>#N/A</v>
      </c>
      <c r="K191" t="e">
        <v>#N/A</v>
      </c>
      <c r="L191" t="e">
        <v>#N/A</v>
      </c>
      <c r="N191" s="7">
        <f t="shared" si="6"/>
        <v>92.9</v>
      </c>
      <c r="O191" s="7">
        <f t="shared" si="7"/>
        <v>87.3</v>
      </c>
      <c r="Q191" s="9">
        <f t="shared" si="8"/>
        <v>-1.144164759725498E-3</v>
      </c>
    </row>
    <row r="192" spans="1:17" x14ac:dyDescent="0.25">
      <c r="A192" s="14">
        <v>43009</v>
      </c>
      <c r="B192" s="21">
        <v>95.1</v>
      </c>
      <c r="C192" s="7">
        <v>88.1</v>
      </c>
      <c r="E192" s="22">
        <v>88</v>
      </c>
      <c r="F192" s="21">
        <v>87.9</v>
      </c>
      <c r="G192" s="20">
        <v>0.1</v>
      </c>
      <c r="H192">
        <v>7.6</v>
      </c>
      <c r="I192">
        <v>-0.6</v>
      </c>
      <c r="J192" t="e">
        <v>#N/A</v>
      </c>
      <c r="K192" t="e">
        <v>#N/A</v>
      </c>
      <c r="L192" t="e">
        <v>#N/A</v>
      </c>
      <c r="N192" s="7">
        <f t="shared" si="6"/>
        <v>95</v>
      </c>
      <c r="O192" s="7">
        <f t="shared" si="7"/>
        <v>88</v>
      </c>
      <c r="Q192" s="9">
        <f t="shared" si="8"/>
        <v>-1.1350737797956223E-3</v>
      </c>
    </row>
    <row r="193" spans="1:17" x14ac:dyDescent="0.25">
      <c r="A193" s="14">
        <v>43040</v>
      </c>
      <c r="B193" s="21">
        <v>90.6</v>
      </c>
      <c r="C193" s="7">
        <v>88.4</v>
      </c>
      <c r="E193" s="22">
        <v>88.4</v>
      </c>
      <c r="F193" s="21">
        <v>88.3</v>
      </c>
      <c r="G193" s="20">
        <v>0.1</v>
      </c>
      <c r="H193">
        <v>1.5</v>
      </c>
      <c r="I193">
        <v>0.7</v>
      </c>
      <c r="J193" t="e">
        <v>#N/A</v>
      </c>
      <c r="K193" t="e">
        <v>#N/A</v>
      </c>
      <c r="L193" t="e">
        <v>#N/A</v>
      </c>
      <c r="N193" s="7">
        <f t="shared" si="6"/>
        <v>90.6</v>
      </c>
      <c r="O193" s="7">
        <f t="shared" si="7"/>
        <v>88.399999999999991</v>
      </c>
      <c r="Q193" s="9">
        <f t="shared" si="8"/>
        <v>0</v>
      </c>
    </row>
    <row r="194" spans="1:17" x14ac:dyDescent="0.25">
      <c r="A194" s="14">
        <v>43070</v>
      </c>
      <c r="B194" s="21">
        <v>81</v>
      </c>
      <c r="C194" s="7">
        <v>91.3</v>
      </c>
      <c r="E194" s="22">
        <v>91.3</v>
      </c>
      <c r="F194" s="21">
        <v>88.6</v>
      </c>
      <c r="G194" s="20">
        <v>2.7</v>
      </c>
      <c r="H194">
        <v>-8.6999999999999993</v>
      </c>
      <c r="I194">
        <v>-1.6</v>
      </c>
      <c r="J194" t="e">
        <v>#N/A</v>
      </c>
      <c r="K194" t="e">
        <v>#N/A</v>
      </c>
      <c r="L194" t="e">
        <v>#N/A</v>
      </c>
      <c r="N194" s="7">
        <f t="shared" si="6"/>
        <v>81</v>
      </c>
      <c r="O194" s="7">
        <f t="shared" si="7"/>
        <v>91.3</v>
      </c>
      <c r="Q194" s="9">
        <f t="shared" si="8"/>
        <v>0</v>
      </c>
    </row>
    <row r="195" spans="1:17" x14ac:dyDescent="0.25">
      <c r="A195" s="14">
        <v>43101</v>
      </c>
      <c r="B195" s="21">
        <v>82.3</v>
      </c>
      <c r="C195" s="7">
        <v>88.9</v>
      </c>
      <c r="E195" s="22">
        <v>88.9</v>
      </c>
      <c r="F195" s="21">
        <v>88.9</v>
      </c>
      <c r="G195" s="20">
        <v>0</v>
      </c>
      <c r="H195">
        <v>-7.6</v>
      </c>
      <c r="I195">
        <v>1</v>
      </c>
      <c r="J195" t="e">
        <v>#N/A</v>
      </c>
      <c r="K195" t="e">
        <v>#N/A</v>
      </c>
      <c r="L195" t="e">
        <v>#N/A</v>
      </c>
      <c r="N195" s="7">
        <f t="shared" ref="N195:N242" si="9">F195+G195+H195+I195</f>
        <v>82.300000000000011</v>
      </c>
      <c r="O195" s="7">
        <f t="shared" ref="O195:O242" si="10">G195+F195</f>
        <v>88.9</v>
      </c>
      <c r="Q195" s="9">
        <f t="shared" ref="Q195:Q242" si="11">(E195-C195)/C195</f>
        <v>0</v>
      </c>
    </row>
    <row r="196" spans="1:17" x14ac:dyDescent="0.25">
      <c r="A196" s="14">
        <v>43132</v>
      </c>
      <c r="B196" s="21">
        <v>77.3</v>
      </c>
      <c r="C196" s="7">
        <v>88.5</v>
      </c>
      <c r="E196" s="22">
        <v>88.6</v>
      </c>
      <c r="F196" s="21">
        <v>89.3</v>
      </c>
      <c r="G196" s="20">
        <v>-0.7</v>
      </c>
      <c r="H196">
        <v>-10.199999999999999</v>
      </c>
      <c r="I196">
        <v>-1.1000000000000001</v>
      </c>
      <c r="J196" t="e">
        <v>#N/A</v>
      </c>
      <c r="K196" t="e">
        <v>#N/A</v>
      </c>
      <c r="L196" t="e">
        <v>#N/A</v>
      </c>
      <c r="N196" s="7">
        <f t="shared" si="9"/>
        <v>77.3</v>
      </c>
      <c r="O196" s="7">
        <f t="shared" si="10"/>
        <v>88.6</v>
      </c>
      <c r="Q196" s="9">
        <f t="shared" si="11"/>
        <v>1.1299435028247946E-3</v>
      </c>
    </row>
    <row r="197" spans="1:17" x14ac:dyDescent="0.25">
      <c r="A197" s="14">
        <v>43160</v>
      </c>
      <c r="B197" s="21">
        <v>86.2</v>
      </c>
      <c r="C197" s="7">
        <v>89.7</v>
      </c>
      <c r="E197" s="22">
        <v>89.7</v>
      </c>
      <c r="F197" s="21">
        <v>89.6</v>
      </c>
      <c r="G197" s="20">
        <v>0.1</v>
      </c>
      <c r="H197">
        <v>-2.6</v>
      </c>
      <c r="I197">
        <v>-0.9</v>
      </c>
      <c r="J197" t="e">
        <v>#N/A</v>
      </c>
      <c r="K197" t="e">
        <v>#N/A</v>
      </c>
      <c r="L197" t="e">
        <v>#N/A</v>
      </c>
      <c r="N197" s="7">
        <f t="shared" si="9"/>
        <v>86.199999999999989</v>
      </c>
      <c r="O197" s="7">
        <f t="shared" si="10"/>
        <v>89.699999999999989</v>
      </c>
      <c r="Q197" s="9">
        <f t="shared" si="11"/>
        <v>0</v>
      </c>
    </row>
    <row r="198" spans="1:17" x14ac:dyDescent="0.25">
      <c r="A198" s="14">
        <v>43191</v>
      </c>
      <c r="B198" s="21">
        <v>86.5</v>
      </c>
      <c r="C198" s="7">
        <v>90.1</v>
      </c>
      <c r="E198" s="22">
        <v>90.1</v>
      </c>
      <c r="F198" s="21">
        <v>89.9</v>
      </c>
      <c r="G198" s="20">
        <v>0.2</v>
      </c>
      <c r="H198">
        <v>-4.4000000000000004</v>
      </c>
      <c r="I198">
        <v>0.7</v>
      </c>
      <c r="J198" t="e">
        <v>#N/A</v>
      </c>
      <c r="K198" t="e">
        <v>#N/A</v>
      </c>
      <c r="L198" t="e">
        <v>#N/A</v>
      </c>
      <c r="N198" s="7">
        <f t="shared" si="9"/>
        <v>86.4</v>
      </c>
      <c r="O198" s="7">
        <f t="shared" si="10"/>
        <v>90.100000000000009</v>
      </c>
      <c r="Q198" s="9">
        <f t="shared" si="11"/>
        <v>0</v>
      </c>
    </row>
    <row r="199" spans="1:17" x14ac:dyDescent="0.25">
      <c r="A199" s="14">
        <v>43221</v>
      </c>
      <c r="B199" s="21">
        <v>84.4</v>
      </c>
      <c r="C199" s="7">
        <v>80.2</v>
      </c>
      <c r="E199" s="22">
        <v>80.2</v>
      </c>
      <c r="F199" s="21">
        <v>90</v>
      </c>
      <c r="G199" s="20">
        <v>-9.8000000000000007</v>
      </c>
      <c r="H199">
        <v>2.7</v>
      </c>
      <c r="I199">
        <v>1.5</v>
      </c>
      <c r="J199" t="e">
        <v>#N/A</v>
      </c>
      <c r="K199" t="e">
        <v>#N/A</v>
      </c>
      <c r="L199" t="e">
        <v>#N/A</v>
      </c>
      <c r="N199" s="7">
        <f t="shared" si="9"/>
        <v>84.4</v>
      </c>
      <c r="O199" s="7">
        <f t="shared" si="10"/>
        <v>80.2</v>
      </c>
      <c r="Q199" s="9">
        <f t="shared" si="11"/>
        <v>0</v>
      </c>
    </row>
    <row r="200" spans="1:17" x14ac:dyDescent="0.25">
      <c r="A200" s="14">
        <v>43252</v>
      </c>
      <c r="B200" s="21">
        <v>91.1</v>
      </c>
      <c r="C200" s="7">
        <v>90.3</v>
      </c>
      <c r="E200" s="22">
        <v>90.3</v>
      </c>
      <c r="F200" s="21">
        <v>89.9</v>
      </c>
      <c r="G200" s="20">
        <v>0.3</v>
      </c>
      <c r="H200">
        <v>1.2</v>
      </c>
      <c r="I200">
        <v>-0.3</v>
      </c>
      <c r="J200" t="e">
        <v>#N/A</v>
      </c>
      <c r="K200" t="e">
        <v>#N/A</v>
      </c>
      <c r="L200" t="e">
        <v>#N/A</v>
      </c>
      <c r="N200" s="7">
        <f t="shared" si="9"/>
        <v>91.100000000000009</v>
      </c>
      <c r="O200" s="7">
        <f t="shared" si="10"/>
        <v>90.2</v>
      </c>
      <c r="Q200" s="9">
        <f t="shared" si="11"/>
        <v>0</v>
      </c>
    </row>
    <row r="201" spans="1:17" x14ac:dyDescent="0.25">
      <c r="A201" s="14">
        <v>43282</v>
      </c>
      <c r="B201" s="21">
        <v>95.8</v>
      </c>
      <c r="C201" s="7">
        <v>90.1</v>
      </c>
      <c r="E201" s="22">
        <v>90</v>
      </c>
      <c r="F201" s="21">
        <v>89.6</v>
      </c>
      <c r="G201" s="20">
        <v>0.4</v>
      </c>
      <c r="H201">
        <v>6.4</v>
      </c>
      <c r="I201">
        <v>-0.6</v>
      </c>
      <c r="J201" t="e">
        <v>#N/A</v>
      </c>
      <c r="K201" t="e">
        <v>#N/A</v>
      </c>
      <c r="L201" t="e">
        <v>#N/A</v>
      </c>
      <c r="N201" s="7">
        <f t="shared" si="9"/>
        <v>95.800000000000011</v>
      </c>
      <c r="O201" s="7">
        <f t="shared" si="10"/>
        <v>90</v>
      </c>
      <c r="Q201" s="9">
        <f t="shared" si="11"/>
        <v>-1.1098779134294597E-3</v>
      </c>
    </row>
    <row r="202" spans="1:17" x14ac:dyDescent="0.25">
      <c r="A202" s="14">
        <v>43313</v>
      </c>
      <c r="B202" s="21">
        <v>98.2</v>
      </c>
      <c r="C202" s="7">
        <v>88.9</v>
      </c>
      <c r="E202" s="22">
        <v>88.9</v>
      </c>
      <c r="F202" s="21">
        <v>89</v>
      </c>
      <c r="G202" s="20">
        <v>-0.2</v>
      </c>
      <c r="H202">
        <v>8.6</v>
      </c>
      <c r="I202">
        <v>0.7</v>
      </c>
      <c r="J202" t="e">
        <v>#N/A</v>
      </c>
      <c r="K202" t="e">
        <v>#N/A</v>
      </c>
      <c r="L202" t="e">
        <v>#N/A</v>
      </c>
      <c r="N202" s="7">
        <f t="shared" si="9"/>
        <v>98.1</v>
      </c>
      <c r="O202" s="7">
        <f t="shared" si="10"/>
        <v>88.8</v>
      </c>
      <c r="Q202" s="9">
        <f t="shared" si="11"/>
        <v>0</v>
      </c>
    </row>
    <row r="203" spans="1:17" x14ac:dyDescent="0.25">
      <c r="A203" s="14">
        <v>43344</v>
      </c>
      <c r="B203" s="21">
        <v>90.7</v>
      </c>
      <c r="C203" s="7">
        <v>86.5</v>
      </c>
      <c r="E203" s="22">
        <v>86.4</v>
      </c>
      <c r="F203" s="21">
        <v>88.5</v>
      </c>
      <c r="G203" s="20">
        <v>-2</v>
      </c>
      <c r="H203">
        <v>5.9</v>
      </c>
      <c r="I203">
        <v>-1.6</v>
      </c>
      <c r="J203" t="e">
        <v>#N/A</v>
      </c>
      <c r="K203" t="e">
        <v>#N/A</v>
      </c>
      <c r="L203" t="e">
        <v>#N/A</v>
      </c>
      <c r="N203" s="7">
        <f t="shared" si="9"/>
        <v>90.800000000000011</v>
      </c>
      <c r="O203" s="7">
        <f t="shared" si="10"/>
        <v>86.5</v>
      </c>
      <c r="Q203" s="9">
        <f t="shared" si="11"/>
        <v>-1.1560693641617841E-3</v>
      </c>
    </row>
    <row r="204" spans="1:17" x14ac:dyDescent="0.25">
      <c r="A204" s="14">
        <v>43374</v>
      </c>
      <c r="B204" s="21">
        <v>95.8</v>
      </c>
      <c r="C204" s="7">
        <v>87.5</v>
      </c>
      <c r="E204" s="22">
        <v>87.5</v>
      </c>
      <c r="F204" s="21">
        <v>88</v>
      </c>
      <c r="G204" s="20">
        <v>-0.4</v>
      </c>
      <c r="H204">
        <v>7.3</v>
      </c>
      <c r="I204">
        <v>1</v>
      </c>
      <c r="J204" t="e">
        <v>#N/A</v>
      </c>
      <c r="K204" t="e">
        <v>#N/A</v>
      </c>
      <c r="L204" t="e">
        <v>#N/A</v>
      </c>
      <c r="N204" s="7">
        <f t="shared" si="9"/>
        <v>95.899999999999991</v>
      </c>
      <c r="O204" s="7">
        <f t="shared" si="10"/>
        <v>87.6</v>
      </c>
      <c r="Q204" s="9">
        <f t="shared" si="11"/>
        <v>0</v>
      </c>
    </row>
    <row r="205" spans="1:17" x14ac:dyDescent="0.25">
      <c r="A205" s="14">
        <v>43405</v>
      </c>
      <c r="B205" s="21">
        <v>89.5</v>
      </c>
      <c r="C205" s="7">
        <v>87.5</v>
      </c>
      <c r="E205" s="22">
        <v>87.5</v>
      </c>
      <c r="F205" s="21">
        <v>87.6</v>
      </c>
      <c r="G205" s="20">
        <v>-0.1</v>
      </c>
      <c r="H205">
        <v>1.3</v>
      </c>
      <c r="I205">
        <v>0.7</v>
      </c>
      <c r="J205" t="e">
        <v>#N/A</v>
      </c>
      <c r="K205" t="e">
        <v>#N/A</v>
      </c>
      <c r="L205" t="e">
        <v>#N/A</v>
      </c>
      <c r="N205" s="7">
        <f t="shared" si="9"/>
        <v>89.5</v>
      </c>
      <c r="O205" s="7">
        <f t="shared" si="10"/>
        <v>87.5</v>
      </c>
      <c r="Q205" s="9">
        <f t="shared" si="11"/>
        <v>0</v>
      </c>
    </row>
    <row r="206" spans="1:17" x14ac:dyDescent="0.25">
      <c r="A206" s="14">
        <v>43435</v>
      </c>
      <c r="B206" s="21">
        <v>78</v>
      </c>
      <c r="C206" s="7">
        <v>87.8</v>
      </c>
      <c r="E206" s="22">
        <v>87.9</v>
      </c>
      <c r="F206" s="21">
        <v>87.4</v>
      </c>
      <c r="G206" s="20">
        <v>0.5</v>
      </c>
      <c r="H206">
        <v>-8.6</v>
      </c>
      <c r="I206">
        <v>-1.3</v>
      </c>
      <c r="J206" t="e">
        <v>#N/A</v>
      </c>
      <c r="K206" t="e">
        <v>#N/A</v>
      </c>
      <c r="L206" t="e">
        <v>#N/A</v>
      </c>
      <c r="N206" s="7">
        <f t="shared" si="9"/>
        <v>78.000000000000014</v>
      </c>
      <c r="O206" s="7">
        <f t="shared" si="10"/>
        <v>87.9</v>
      </c>
      <c r="Q206" s="9">
        <f t="shared" si="11"/>
        <v>1.1389521640092087E-3</v>
      </c>
    </row>
    <row r="207" spans="1:17" x14ac:dyDescent="0.25">
      <c r="A207" s="14">
        <v>43466</v>
      </c>
      <c r="B207" s="21">
        <v>80.7</v>
      </c>
      <c r="C207" s="7">
        <v>86.8</v>
      </c>
      <c r="E207" s="22">
        <v>86.9</v>
      </c>
      <c r="F207" s="21">
        <v>87.4</v>
      </c>
      <c r="G207" s="20">
        <v>-0.5</v>
      </c>
      <c r="H207">
        <v>-7.4</v>
      </c>
      <c r="I207">
        <v>1.2</v>
      </c>
      <c r="J207" t="e">
        <v>#N/A</v>
      </c>
      <c r="K207" t="e">
        <v>#N/A</v>
      </c>
      <c r="L207" t="e">
        <v>#N/A</v>
      </c>
      <c r="N207" s="7">
        <f t="shared" si="9"/>
        <v>80.7</v>
      </c>
      <c r="O207" s="7">
        <f t="shared" si="10"/>
        <v>86.9</v>
      </c>
      <c r="Q207" s="9">
        <f t="shared" si="11"/>
        <v>1.1520737327189922E-3</v>
      </c>
    </row>
    <row r="208" spans="1:17" x14ac:dyDescent="0.25">
      <c r="A208" s="14">
        <v>43497</v>
      </c>
      <c r="B208" s="21">
        <v>79.099999999999994</v>
      </c>
      <c r="C208" s="7">
        <v>87.3</v>
      </c>
      <c r="E208" s="22">
        <v>87.4</v>
      </c>
      <c r="F208" s="21">
        <v>87.4</v>
      </c>
      <c r="G208" s="20">
        <v>0.1</v>
      </c>
      <c r="H208">
        <v>-10</v>
      </c>
      <c r="I208">
        <v>1.6</v>
      </c>
      <c r="J208" t="e">
        <v>#N/A</v>
      </c>
      <c r="K208" t="e">
        <v>#N/A</v>
      </c>
      <c r="L208" t="e">
        <v>#N/A</v>
      </c>
      <c r="N208" s="7">
        <f t="shared" si="9"/>
        <v>79.099999999999994</v>
      </c>
      <c r="O208" s="7">
        <f t="shared" si="10"/>
        <v>87.5</v>
      </c>
      <c r="Q208" s="9">
        <f t="shared" si="11"/>
        <v>1.1454753722795936E-3</v>
      </c>
    </row>
    <row r="209" spans="1:17" x14ac:dyDescent="0.25">
      <c r="A209" s="14">
        <v>43525</v>
      </c>
      <c r="B209" s="21">
        <v>81</v>
      </c>
      <c r="C209" s="7">
        <v>87.1</v>
      </c>
      <c r="E209" s="22">
        <v>87.2</v>
      </c>
      <c r="F209" s="21">
        <v>87.3</v>
      </c>
      <c r="G209" s="20">
        <v>-0.1</v>
      </c>
      <c r="H209">
        <v>-3.1</v>
      </c>
      <c r="I209">
        <v>-3.1</v>
      </c>
      <c r="J209" t="e">
        <v>#N/A</v>
      </c>
      <c r="K209" t="e">
        <v>#N/A</v>
      </c>
      <c r="L209" t="e">
        <v>#N/A</v>
      </c>
      <c r="N209" s="7">
        <f t="shared" si="9"/>
        <v>81.000000000000014</v>
      </c>
      <c r="O209" s="7">
        <f t="shared" si="10"/>
        <v>87.2</v>
      </c>
      <c r="Q209" s="9">
        <f t="shared" si="11"/>
        <v>1.1481056257176641E-3</v>
      </c>
    </row>
    <row r="210" spans="1:17" x14ac:dyDescent="0.25">
      <c r="A210" s="14">
        <v>43556</v>
      </c>
      <c r="B210" s="21">
        <v>83.3</v>
      </c>
      <c r="C210" s="7">
        <v>87.5</v>
      </c>
      <c r="E210" s="22">
        <v>87.6</v>
      </c>
      <c r="F210" s="21">
        <v>87.2</v>
      </c>
      <c r="G210" s="20">
        <v>0.4</v>
      </c>
      <c r="H210">
        <v>-4.5</v>
      </c>
      <c r="I210">
        <v>0.2</v>
      </c>
      <c r="J210" t="e">
        <v>#N/A</v>
      </c>
      <c r="K210" t="e">
        <v>#N/A</v>
      </c>
      <c r="L210" t="e">
        <v>#N/A</v>
      </c>
      <c r="N210" s="7">
        <f t="shared" si="9"/>
        <v>83.300000000000011</v>
      </c>
      <c r="O210" s="7">
        <f t="shared" si="10"/>
        <v>87.600000000000009</v>
      </c>
      <c r="Q210" s="9">
        <f t="shared" si="11"/>
        <v>1.1428571428570779E-3</v>
      </c>
    </row>
    <row r="211" spans="1:17" x14ac:dyDescent="0.25">
      <c r="A211" s="14">
        <v>43586</v>
      </c>
      <c r="B211" s="21">
        <v>91</v>
      </c>
      <c r="C211" s="7">
        <v>87.4</v>
      </c>
      <c r="E211" s="22">
        <v>87.4</v>
      </c>
      <c r="F211" s="21">
        <v>87</v>
      </c>
      <c r="G211" s="20">
        <v>0.4</v>
      </c>
      <c r="H211">
        <v>2.6</v>
      </c>
      <c r="I211">
        <v>1</v>
      </c>
      <c r="J211" t="e">
        <v>#N/A</v>
      </c>
      <c r="K211" t="e">
        <v>#N/A</v>
      </c>
      <c r="L211" t="e">
        <v>#N/A</v>
      </c>
      <c r="N211" s="7">
        <f t="shared" si="9"/>
        <v>91</v>
      </c>
      <c r="O211" s="7">
        <f t="shared" si="10"/>
        <v>87.4</v>
      </c>
      <c r="Q211" s="9">
        <f t="shared" si="11"/>
        <v>0</v>
      </c>
    </row>
    <row r="212" spans="1:17" x14ac:dyDescent="0.25">
      <c r="A212" s="14">
        <v>43617</v>
      </c>
      <c r="B212" s="21">
        <v>85.8</v>
      </c>
      <c r="C212" s="7">
        <v>86.6</v>
      </c>
      <c r="E212" s="22">
        <v>86.5</v>
      </c>
      <c r="F212" s="21">
        <v>86.8</v>
      </c>
      <c r="G212" s="20">
        <v>-0.3</v>
      </c>
      <c r="H212">
        <v>1.2</v>
      </c>
      <c r="I212">
        <v>-1.9</v>
      </c>
      <c r="J212" t="e">
        <v>#N/A</v>
      </c>
      <c r="K212" t="e">
        <v>#N/A</v>
      </c>
      <c r="L212" t="e">
        <v>#N/A</v>
      </c>
      <c r="N212" s="7">
        <f t="shared" si="9"/>
        <v>85.8</v>
      </c>
      <c r="O212" s="7">
        <f t="shared" si="10"/>
        <v>86.5</v>
      </c>
      <c r="Q212" s="9">
        <f t="shared" si="11"/>
        <v>-1.1547344110853848E-3</v>
      </c>
    </row>
    <row r="213" spans="1:17" x14ac:dyDescent="0.25">
      <c r="A213" s="14">
        <v>43647</v>
      </c>
      <c r="B213" s="21">
        <v>93.4</v>
      </c>
      <c r="C213" s="7">
        <v>86</v>
      </c>
      <c r="E213" s="22">
        <v>85.9</v>
      </c>
      <c r="F213" s="21">
        <v>86.7</v>
      </c>
      <c r="G213" s="20">
        <v>-0.8</v>
      </c>
      <c r="H213">
        <v>6.5</v>
      </c>
      <c r="I213">
        <v>1</v>
      </c>
      <c r="J213" t="e">
        <v>#N/A</v>
      </c>
      <c r="K213" t="e">
        <v>#N/A</v>
      </c>
      <c r="L213" t="e">
        <v>#N/A</v>
      </c>
      <c r="N213" s="7">
        <f t="shared" si="9"/>
        <v>93.4</v>
      </c>
      <c r="O213" s="7">
        <f t="shared" si="10"/>
        <v>85.9</v>
      </c>
      <c r="Q213" s="9">
        <f t="shared" si="11"/>
        <v>-1.1627906976743525E-3</v>
      </c>
    </row>
    <row r="214" spans="1:17" x14ac:dyDescent="0.25">
      <c r="A214" s="14">
        <v>43678</v>
      </c>
      <c r="B214" s="21">
        <v>96.2</v>
      </c>
      <c r="C214" s="7">
        <v>87</v>
      </c>
      <c r="E214" s="22">
        <v>86.9</v>
      </c>
      <c r="F214" s="21">
        <v>86.6</v>
      </c>
      <c r="G214" s="20">
        <v>0.4</v>
      </c>
      <c r="H214">
        <v>8.6999999999999993</v>
      </c>
      <c r="I214">
        <v>0.5</v>
      </c>
      <c r="J214" t="e">
        <v>#N/A</v>
      </c>
      <c r="K214" t="e">
        <v>#N/A</v>
      </c>
      <c r="L214" t="e">
        <v>#N/A</v>
      </c>
      <c r="N214" s="7">
        <f t="shared" si="9"/>
        <v>96.2</v>
      </c>
      <c r="O214" s="7">
        <f t="shared" si="10"/>
        <v>87</v>
      </c>
      <c r="Q214" s="9">
        <f t="shared" si="11"/>
        <v>-1.1494252873562566E-3</v>
      </c>
    </row>
    <row r="215" spans="1:17" x14ac:dyDescent="0.25">
      <c r="A215" s="14">
        <v>43709</v>
      </c>
      <c r="B215" s="21">
        <v>91.8</v>
      </c>
      <c r="C215" s="7">
        <v>86.9</v>
      </c>
      <c r="E215" s="22">
        <v>86.8</v>
      </c>
      <c r="F215" s="21">
        <v>86.5</v>
      </c>
      <c r="G215" s="20">
        <v>0.3</v>
      </c>
      <c r="H215">
        <v>6.1</v>
      </c>
      <c r="I215">
        <v>-1.1000000000000001</v>
      </c>
      <c r="J215" t="e">
        <v>#N/A</v>
      </c>
      <c r="K215" t="e">
        <v>#N/A</v>
      </c>
      <c r="L215" t="e">
        <v>#N/A</v>
      </c>
      <c r="N215" s="7">
        <f t="shared" si="9"/>
        <v>91.8</v>
      </c>
      <c r="O215" s="7">
        <f t="shared" si="10"/>
        <v>86.8</v>
      </c>
      <c r="Q215" s="9">
        <f t="shared" si="11"/>
        <v>-1.1507479861911222E-3</v>
      </c>
    </row>
    <row r="216" spans="1:17" x14ac:dyDescent="0.25">
      <c r="A216" s="14">
        <v>43739</v>
      </c>
      <c r="B216" s="21">
        <v>97</v>
      </c>
      <c r="C216" s="7">
        <v>88.7</v>
      </c>
      <c r="E216" s="22">
        <v>88.7</v>
      </c>
      <c r="F216" s="21">
        <v>86.5</v>
      </c>
      <c r="G216" s="20">
        <v>2.2000000000000002</v>
      </c>
      <c r="H216">
        <v>7.1</v>
      </c>
      <c r="I216">
        <v>1.2</v>
      </c>
      <c r="J216" t="e">
        <v>#N/A</v>
      </c>
      <c r="K216" t="e">
        <v>#N/A</v>
      </c>
      <c r="L216" t="e">
        <v>#N/A</v>
      </c>
      <c r="N216" s="7">
        <f t="shared" si="9"/>
        <v>97</v>
      </c>
      <c r="O216" s="7">
        <f t="shared" si="10"/>
        <v>88.7</v>
      </c>
      <c r="Q216" s="9">
        <f t="shared" si="11"/>
        <v>0</v>
      </c>
    </row>
    <row r="217" spans="1:17" x14ac:dyDescent="0.25">
      <c r="A217" s="14">
        <v>43770</v>
      </c>
      <c r="B217" s="21">
        <v>88</v>
      </c>
      <c r="C217" s="7">
        <v>86.9</v>
      </c>
      <c r="E217" s="22">
        <v>86.9</v>
      </c>
      <c r="F217" s="21">
        <v>86.5</v>
      </c>
      <c r="G217" s="20">
        <v>0.3</v>
      </c>
      <c r="H217">
        <v>1.2</v>
      </c>
      <c r="I217">
        <v>-0.1</v>
      </c>
      <c r="J217" t="e">
        <v>#N/A</v>
      </c>
      <c r="K217" t="e">
        <v>#N/A</v>
      </c>
      <c r="L217" t="e">
        <v>#N/A</v>
      </c>
      <c r="N217" s="7">
        <f t="shared" si="9"/>
        <v>87.9</v>
      </c>
      <c r="O217" s="7">
        <f t="shared" si="10"/>
        <v>86.8</v>
      </c>
      <c r="Q217" s="9">
        <f t="shared" si="11"/>
        <v>0</v>
      </c>
    </row>
    <row r="218" spans="1:17" x14ac:dyDescent="0.25">
      <c r="A218" s="14">
        <v>43800</v>
      </c>
      <c r="B218" s="21">
        <v>76.900000000000006</v>
      </c>
      <c r="C218" s="7">
        <v>85.8</v>
      </c>
      <c r="E218" s="22">
        <v>86</v>
      </c>
      <c r="F218" s="21">
        <v>86.6</v>
      </c>
      <c r="G218" s="20">
        <v>-0.6</v>
      </c>
      <c r="H218">
        <v>-8.5</v>
      </c>
      <c r="I218">
        <v>-0.6</v>
      </c>
      <c r="J218" t="e">
        <v>#N/A</v>
      </c>
      <c r="K218" t="e">
        <v>#N/A</v>
      </c>
      <c r="L218" t="e">
        <v>#N/A</v>
      </c>
      <c r="N218" s="7">
        <f t="shared" si="9"/>
        <v>76.900000000000006</v>
      </c>
      <c r="O218" s="7">
        <f t="shared" si="10"/>
        <v>86</v>
      </c>
      <c r="Q218" s="9">
        <f t="shared" si="11"/>
        <v>2.3310023310023644E-3</v>
      </c>
    </row>
    <row r="219" spans="1:17" x14ac:dyDescent="0.25">
      <c r="A219" s="14">
        <v>43831</v>
      </c>
      <c r="B219" s="21">
        <v>80</v>
      </c>
      <c r="C219" s="7">
        <v>86.4</v>
      </c>
      <c r="E219" s="22">
        <v>86.5</v>
      </c>
      <c r="F219" s="21">
        <v>86.8</v>
      </c>
      <c r="G219" s="20">
        <v>-0.3</v>
      </c>
      <c r="H219">
        <v>-7.2</v>
      </c>
      <c r="I219">
        <v>0.7</v>
      </c>
      <c r="J219" t="e">
        <v>#N/A</v>
      </c>
      <c r="K219" t="e">
        <v>#N/A</v>
      </c>
      <c r="L219" t="e">
        <v>#N/A</v>
      </c>
      <c r="N219" s="7">
        <f t="shared" si="9"/>
        <v>80</v>
      </c>
      <c r="O219" s="7">
        <f t="shared" si="10"/>
        <v>86.5</v>
      </c>
      <c r="Q219" s="9">
        <f t="shared" si="11"/>
        <v>1.1574074074073416E-3</v>
      </c>
    </row>
    <row r="220" spans="1:17" x14ac:dyDescent="0.25">
      <c r="A220" s="14">
        <v>43862</v>
      </c>
      <c r="B220" s="21">
        <v>78.900000000000006</v>
      </c>
      <c r="C220" s="7">
        <v>87.4</v>
      </c>
      <c r="E220" s="22">
        <v>87.5</v>
      </c>
      <c r="F220" s="21">
        <v>87.2</v>
      </c>
      <c r="G220" s="20">
        <v>0.4</v>
      </c>
      <c r="H220">
        <v>-9.6999999999999993</v>
      </c>
      <c r="I220">
        <v>1.1000000000000001</v>
      </c>
      <c r="J220" t="e">
        <v>#N/A</v>
      </c>
      <c r="K220" t="e">
        <v>#N/A</v>
      </c>
      <c r="L220" t="e">
        <v>#N/A</v>
      </c>
      <c r="N220" s="7">
        <f t="shared" si="9"/>
        <v>79</v>
      </c>
      <c r="O220" s="7">
        <f t="shared" si="10"/>
        <v>87.600000000000009</v>
      </c>
      <c r="Q220" s="9">
        <f t="shared" si="11"/>
        <v>1.1441647597253354E-3</v>
      </c>
    </row>
    <row r="221" spans="1:17" x14ac:dyDescent="0.25">
      <c r="A221" s="14">
        <v>43891</v>
      </c>
      <c r="B221" s="21">
        <v>77.900000000000006</v>
      </c>
      <c r="C221" s="7">
        <v>80.7</v>
      </c>
      <c r="E221" s="22">
        <v>80.7</v>
      </c>
      <c r="F221" s="21">
        <v>87.7</v>
      </c>
      <c r="G221" s="20">
        <v>-7</v>
      </c>
      <c r="H221">
        <v>-3.4</v>
      </c>
      <c r="I221">
        <v>0.6</v>
      </c>
      <c r="J221" t="e">
        <v>#N/A</v>
      </c>
      <c r="K221" t="e">
        <v>#N/A</v>
      </c>
      <c r="L221" t="e">
        <v>#N/A</v>
      </c>
      <c r="N221" s="7">
        <f t="shared" si="9"/>
        <v>77.899999999999991</v>
      </c>
      <c r="O221" s="7">
        <f t="shared" si="10"/>
        <v>80.7</v>
      </c>
      <c r="Q221" s="9">
        <f t="shared" si="11"/>
        <v>0</v>
      </c>
    </row>
    <row r="222" spans="1:17" x14ac:dyDescent="0.25">
      <c r="A222" s="14">
        <v>43922</v>
      </c>
      <c r="B222" s="21">
        <v>60.3</v>
      </c>
      <c r="C222" s="7">
        <v>64.900000000000006</v>
      </c>
      <c r="E222" s="22">
        <v>65</v>
      </c>
      <c r="F222" s="21">
        <v>88.4</v>
      </c>
      <c r="G222" s="20">
        <v>-23.5</v>
      </c>
      <c r="H222">
        <v>-4.7</v>
      </c>
      <c r="I222">
        <v>0</v>
      </c>
      <c r="J222" t="e">
        <v>#N/A</v>
      </c>
      <c r="K222" t="e">
        <v>#N/A</v>
      </c>
      <c r="L222" t="e">
        <v>#N/A</v>
      </c>
      <c r="N222" s="7">
        <f t="shared" si="9"/>
        <v>60.2</v>
      </c>
      <c r="O222" s="7">
        <f t="shared" si="10"/>
        <v>64.900000000000006</v>
      </c>
      <c r="Q222" s="9">
        <f t="shared" si="11"/>
        <v>1.5408320493065378E-3</v>
      </c>
    </row>
    <row r="223" spans="1:17" x14ac:dyDescent="0.25">
      <c r="A223" s="14">
        <v>43952</v>
      </c>
      <c r="B223" s="21">
        <v>71.2</v>
      </c>
      <c r="C223" s="7">
        <v>70.099999999999994</v>
      </c>
      <c r="E223" s="22">
        <v>70.099999999999994</v>
      </c>
      <c r="F223" s="21">
        <v>89.3</v>
      </c>
      <c r="G223" s="20">
        <v>-19.2</v>
      </c>
      <c r="H223">
        <v>2.5</v>
      </c>
      <c r="I223">
        <v>-1.3</v>
      </c>
      <c r="J223" t="e">
        <v>#N/A</v>
      </c>
      <c r="K223" t="e">
        <v>#N/A</v>
      </c>
      <c r="L223" t="e">
        <v>#N/A</v>
      </c>
      <c r="N223" s="7">
        <f t="shared" si="9"/>
        <v>71.3</v>
      </c>
      <c r="O223" s="7">
        <f t="shared" si="10"/>
        <v>70.099999999999994</v>
      </c>
      <c r="Q223" s="9">
        <f t="shared" si="11"/>
        <v>0</v>
      </c>
    </row>
    <row r="224" spans="1:17" x14ac:dyDescent="0.25">
      <c r="A224" s="14">
        <v>43983</v>
      </c>
      <c r="B224" s="21">
        <v>78.400000000000006</v>
      </c>
      <c r="C224" s="7">
        <v>76.8</v>
      </c>
      <c r="E224" s="22">
        <v>76.599999999999994</v>
      </c>
      <c r="F224" s="21">
        <v>90.2</v>
      </c>
      <c r="G224" s="20">
        <v>-13.7</v>
      </c>
      <c r="H224">
        <v>1.2</v>
      </c>
      <c r="I224">
        <v>0.7</v>
      </c>
      <c r="J224" t="e">
        <v>#N/A</v>
      </c>
      <c r="K224" t="e">
        <v>#N/A</v>
      </c>
      <c r="L224" t="e">
        <v>#N/A</v>
      </c>
      <c r="N224" s="7">
        <f t="shared" si="9"/>
        <v>78.400000000000006</v>
      </c>
      <c r="O224" s="7">
        <f t="shared" si="10"/>
        <v>76.5</v>
      </c>
      <c r="Q224" s="9">
        <f t="shared" si="11"/>
        <v>-2.6041666666667038E-3</v>
      </c>
    </row>
    <row r="225" spans="1:17" x14ac:dyDescent="0.25">
      <c r="A225" s="14">
        <v>44013</v>
      </c>
      <c r="B225" s="21">
        <v>91</v>
      </c>
      <c r="C225" s="7">
        <v>83.9</v>
      </c>
      <c r="E225" s="22">
        <v>83.8</v>
      </c>
      <c r="F225" s="21">
        <v>91.1</v>
      </c>
      <c r="G225" s="20">
        <v>-7.3</v>
      </c>
      <c r="H225">
        <v>6.5</v>
      </c>
      <c r="I225">
        <v>0.7</v>
      </c>
      <c r="J225" t="e">
        <v>#N/A</v>
      </c>
      <c r="K225" t="e">
        <v>#N/A</v>
      </c>
      <c r="L225" t="e">
        <v>#N/A</v>
      </c>
      <c r="N225" s="7">
        <f t="shared" si="9"/>
        <v>91</v>
      </c>
      <c r="O225" s="7">
        <f t="shared" si="10"/>
        <v>83.8</v>
      </c>
      <c r="Q225" s="9">
        <f t="shared" si="11"/>
        <v>-1.1918951132301374E-3</v>
      </c>
    </row>
    <row r="226" spans="1:17" x14ac:dyDescent="0.25">
      <c r="A226" s="14">
        <v>44044</v>
      </c>
      <c r="B226" s="21">
        <v>93.9</v>
      </c>
      <c r="C226" s="7">
        <v>86.3</v>
      </c>
      <c r="E226" s="22">
        <v>86.2</v>
      </c>
      <c r="F226" s="21">
        <v>91.8</v>
      </c>
      <c r="G226" s="20">
        <v>-5.5</v>
      </c>
      <c r="H226">
        <v>8.9</v>
      </c>
      <c r="I226">
        <v>-1.3</v>
      </c>
      <c r="J226" t="e">
        <v>#N/A</v>
      </c>
      <c r="K226" t="e">
        <v>#N/A</v>
      </c>
      <c r="L226" t="e">
        <v>#N/A</v>
      </c>
      <c r="N226" s="7">
        <f t="shared" si="9"/>
        <v>93.9</v>
      </c>
      <c r="O226" s="7">
        <f t="shared" si="10"/>
        <v>86.3</v>
      </c>
      <c r="Q226" s="9">
        <f t="shared" si="11"/>
        <v>-1.1587485515642446E-3</v>
      </c>
    </row>
    <row r="227" spans="1:17" x14ac:dyDescent="0.25">
      <c r="A227" s="14">
        <v>44075</v>
      </c>
      <c r="B227" s="21">
        <v>95.4</v>
      </c>
      <c r="C227" s="7">
        <v>88.7</v>
      </c>
      <c r="E227" s="22">
        <v>88.6</v>
      </c>
      <c r="F227" s="21">
        <v>92.3</v>
      </c>
      <c r="G227" s="20">
        <v>-3.7</v>
      </c>
      <c r="H227">
        <v>6.2</v>
      </c>
      <c r="I227">
        <v>0.6</v>
      </c>
      <c r="J227" t="e">
        <v>#N/A</v>
      </c>
      <c r="K227" t="e">
        <v>#N/A</v>
      </c>
      <c r="L227" t="e">
        <v>#N/A</v>
      </c>
      <c r="N227" s="7">
        <f t="shared" si="9"/>
        <v>95.399999999999991</v>
      </c>
      <c r="O227" s="7">
        <f t="shared" si="10"/>
        <v>88.6</v>
      </c>
      <c r="Q227" s="9">
        <f t="shared" si="11"/>
        <v>-1.1273957158963756E-3</v>
      </c>
    </row>
    <row r="228" spans="1:17" x14ac:dyDescent="0.25">
      <c r="A228" s="14">
        <v>44105</v>
      </c>
      <c r="B228" s="21">
        <v>97.3</v>
      </c>
      <c r="C228" s="7">
        <v>89.7</v>
      </c>
      <c r="E228" s="22">
        <v>89.7</v>
      </c>
      <c r="F228" s="21">
        <v>92.5</v>
      </c>
      <c r="G228" s="20">
        <v>-2.8</v>
      </c>
      <c r="H228">
        <v>7.1</v>
      </c>
      <c r="I228">
        <v>0.5</v>
      </c>
      <c r="J228" t="e">
        <v>#N/A</v>
      </c>
      <c r="K228" t="e">
        <v>#N/A</v>
      </c>
      <c r="L228" t="e">
        <v>#N/A</v>
      </c>
      <c r="N228" s="7">
        <f t="shared" si="9"/>
        <v>97.3</v>
      </c>
      <c r="O228" s="7">
        <f t="shared" si="10"/>
        <v>89.7</v>
      </c>
      <c r="Q228" s="9">
        <f t="shared" si="11"/>
        <v>0</v>
      </c>
    </row>
    <row r="229" spans="1:17" x14ac:dyDescent="0.25">
      <c r="A229" s="14">
        <v>44136</v>
      </c>
      <c r="B229" s="21">
        <v>90.2</v>
      </c>
      <c r="C229" s="7">
        <v>90.2</v>
      </c>
      <c r="E229" s="22">
        <v>90.2</v>
      </c>
      <c r="F229" s="21">
        <v>92.3</v>
      </c>
      <c r="G229" s="20">
        <v>-2.1</v>
      </c>
      <c r="H229">
        <v>1.2</v>
      </c>
      <c r="I229">
        <v>-1.1000000000000001</v>
      </c>
      <c r="J229" t="e">
        <v>#N/A</v>
      </c>
      <c r="K229" t="e">
        <v>#N/A</v>
      </c>
      <c r="L229" t="e">
        <v>#N/A</v>
      </c>
      <c r="N229" s="7">
        <f t="shared" si="9"/>
        <v>90.300000000000011</v>
      </c>
      <c r="O229" s="7">
        <f t="shared" si="10"/>
        <v>90.2</v>
      </c>
      <c r="Q229" s="9">
        <f t="shared" si="11"/>
        <v>0</v>
      </c>
    </row>
    <row r="230" spans="1:17" x14ac:dyDescent="0.25">
      <c r="A230" s="14">
        <v>44166</v>
      </c>
      <c r="B230">
        <v>83.3</v>
      </c>
      <c r="C230" s="7">
        <v>90.3</v>
      </c>
      <c r="E230" s="22">
        <v>90.6</v>
      </c>
      <c r="F230" s="21">
        <v>91.8</v>
      </c>
      <c r="G230" s="20">
        <v>-1.2</v>
      </c>
      <c r="H230">
        <v>-8.5</v>
      </c>
      <c r="I230">
        <v>1.2</v>
      </c>
      <c r="J230" t="e">
        <v>#N/A</v>
      </c>
      <c r="K230" t="e">
        <v>#N/A</v>
      </c>
      <c r="L230" t="e">
        <v>#N/A</v>
      </c>
      <c r="N230" s="7">
        <f t="shared" si="9"/>
        <v>83.3</v>
      </c>
      <c r="O230" s="7">
        <f t="shared" si="10"/>
        <v>90.6</v>
      </c>
      <c r="Q230" s="9">
        <f t="shared" si="11"/>
        <v>3.322259136212593E-3</v>
      </c>
    </row>
    <row r="231" spans="1:17" x14ac:dyDescent="0.25">
      <c r="A231" s="14">
        <v>44197</v>
      </c>
      <c r="B231">
        <v>81.900000000000006</v>
      </c>
      <c r="C231" s="7">
        <v>90.5</v>
      </c>
      <c r="E231" s="22">
        <v>90.6</v>
      </c>
      <c r="F231" s="21">
        <v>91</v>
      </c>
      <c r="G231" s="20">
        <v>-0.4</v>
      </c>
      <c r="H231">
        <v>-7.1</v>
      </c>
      <c r="I231">
        <v>-1.6</v>
      </c>
      <c r="J231" t="e">
        <v>#N/A</v>
      </c>
      <c r="K231" t="e">
        <v>#N/A</v>
      </c>
      <c r="L231" t="e">
        <v>#N/A</v>
      </c>
      <c r="N231" s="7">
        <f t="shared" si="9"/>
        <v>81.900000000000006</v>
      </c>
      <c r="O231" s="7">
        <f t="shared" si="10"/>
        <v>90.6</v>
      </c>
      <c r="Q231" s="9">
        <f t="shared" si="11"/>
        <v>1.1049723756905449E-3</v>
      </c>
    </row>
    <row r="232" spans="1:17" x14ac:dyDescent="0.25">
      <c r="A232" s="14">
        <v>44228</v>
      </c>
      <c r="B232">
        <v>79.099999999999994</v>
      </c>
      <c r="C232" s="7">
        <v>89.6</v>
      </c>
      <c r="E232" s="22">
        <v>89.7</v>
      </c>
      <c r="F232" s="21">
        <v>90.1</v>
      </c>
      <c r="G232" s="20">
        <v>-0.4</v>
      </c>
      <c r="H232">
        <v>-9.5</v>
      </c>
      <c r="I232">
        <v>-1.1000000000000001</v>
      </c>
      <c r="J232" t="e">
        <v>#N/A</v>
      </c>
      <c r="K232" t="e">
        <v>#N/A</v>
      </c>
      <c r="L232" t="e">
        <v>#N/A</v>
      </c>
      <c r="N232" s="7">
        <f t="shared" si="9"/>
        <v>79.099999999999994</v>
      </c>
      <c r="O232" s="7">
        <f t="shared" si="10"/>
        <v>89.699999999999989</v>
      </c>
      <c r="Q232" s="9">
        <f t="shared" si="11"/>
        <v>1.1160714285715237E-3</v>
      </c>
    </row>
    <row r="233" spans="1:17" x14ac:dyDescent="0.25">
      <c r="A233" s="14">
        <v>44256</v>
      </c>
      <c r="B233">
        <v>86.1</v>
      </c>
      <c r="C233" s="7">
        <v>87.5</v>
      </c>
      <c r="E233" s="22">
        <v>87.5</v>
      </c>
      <c r="F233" s="21">
        <v>89.1</v>
      </c>
      <c r="G233" s="20">
        <v>-1.5</v>
      </c>
      <c r="H233">
        <v>-3.6</v>
      </c>
      <c r="I233">
        <v>2.1</v>
      </c>
      <c r="J233" t="e">
        <v>#N/A</v>
      </c>
      <c r="K233" t="e">
        <v>#N/A</v>
      </c>
      <c r="L233" t="e">
        <v>#N/A</v>
      </c>
      <c r="N233" s="7">
        <f t="shared" si="9"/>
        <v>86.1</v>
      </c>
      <c r="O233" s="7">
        <f t="shared" si="10"/>
        <v>87.6</v>
      </c>
      <c r="Q233" s="9">
        <f t="shared" si="11"/>
        <v>0</v>
      </c>
    </row>
    <row r="234" spans="1:17" x14ac:dyDescent="0.25">
      <c r="A234" s="14">
        <v>44287</v>
      </c>
      <c r="B234">
        <v>81.3</v>
      </c>
      <c r="C234" s="7">
        <v>86.1</v>
      </c>
      <c r="E234" s="22">
        <v>86.2</v>
      </c>
      <c r="F234" s="21">
        <v>88.1</v>
      </c>
      <c r="G234" s="20">
        <v>-1.9</v>
      </c>
      <c r="H234">
        <v>-4.8</v>
      </c>
      <c r="I234">
        <v>0</v>
      </c>
      <c r="J234" t="e">
        <v>#N/A</v>
      </c>
      <c r="K234" t="e">
        <v>#N/A</v>
      </c>
      <c r="L234" t="e">
        <v>#N/A</v>
      </c>
      <c r="N234" s="7">
        <f t="shared" si="9"/>
        <v>81.399999999999991</v>
      </c>
      <c r="O234" s="7">
        <f t="shared" si="10"/>
        <v>86.199999999999989</v>
      </c>
      <c r="Q234" s="9">
        <f t="shared" si="11"/>
        <v>1.1614401858305288E-3</v>
      </c>
    </row>
    <row r="235" spans="1:17" x14ac:dyDescent="0.25">
      <c r="A235" s="14">
        <v>44317</v>
      </c>
      <c r="B235">
        <v>88.4</v>
      </c>
      <c r="C235" s="7">
        <v>87.1</v>
      </c>
      <c r="E235" s="22">
        <v>87.1</v>
      </c>
      <c r="F235" s="21">
        <v>87.1</v>
      </c>
      <c r="G235" s="20">
        <v>0</v>
      </c>
      <c r="H235">
        <v>2.2999999999999998</v>
      </c>
      <c r="I235">
        <v>-1</v>
      </c>
      <c r="J235" t="e">
        <v>#N/A</v>
      </c>
      <c r="K235" t="e">
        <v>#N/A</v>
      </c>
      <c r="L235" t="e">
        <v>#N/A</v>
      </c>
      <c r="N235" s="7">
        <f t="shared" si="9"/>
        <v>88.399999999999991</v>
      </c>
      <c r="O235" s="7">
        <f t="shared" si="10"/>
        <v>87.1</v>
      </c>
      <c r="Q235" s="9">
        <f t="shared" si="11"/>
        <v>0</v>
      </c>
    </row>
    <row r="236" spans="1:17" x14ac:dyDescent="0.25">
      <c r="A236" s="14">
        <v>44348</v>
      </c>
      <c r="B236">
        <v>87.9</v>
      </c>
      <c r="C236" s="7">
        <v>86.7</v>
      </c>
      <c r="E236" s="22">
        <v>86.4</v>
      </c>
      <c r="F236" s="21">
        <v>86.3</v>
      </c>
      <c r="G236" s="20">
        <v>0.2</v>
      </c>
      <c r="H236">
        <v>1.1000000000000001</v>
      </c>
      <c r="I236">
        <v>0.3</v>
      </c>
      <c r="J236" t="e">
        <v>#N/A</v>
      </c>
      <c r="K236" t="e">
        <v>#N/A</v>
      </c>
      <c r="L236" t="e">
        <v>#N/A</v>
      </c>
      <c r="N236" s="7">
        <f t="shared" si="9"/>
        <v>87.899999999999991</v>
      </c>
      <c r="O236" s="7">
        <f t="shared" si="10"/>
        <v>86.5</v>
      </c>
      <c r="Q236" s="9">
        <f t="shared" si="11"/>
        <v>-3.4602076124567146E-3</v>
      </c>
    </row>
    <row r="237" spans="1:17" x14ac:dyDescent="0.25">
      <c r="A237" s="14">
        <v>44378</v>
      </c>
      <c r="B237">
        <v>92.2</v>
      </c>
      <c r="C237" s="7">
        <v>85.3</v>
      </c>
      <c r="E237" s="22">
        <v>85.2</v>
      </c>
      <c r="F237" s="21">
        <v>85.5</v>
      </c>
      <c r="G237" s="20">
        <v>-0.4</v>
      </c>
      <c r="H237">
        <v>6.5</v>
      </c>
      <c r="I237">
        <v>0.5</v>
      </c>
      <c r="J237" t="e">
        <v>#N/A</v>
      </c>
      <c r="K237" t="e">
        <v>#N/A</v>
      </c>
      <c r="L237" t="e">
        <v>#N/A</v>
      </c>
      <c r="N237" s="7">
        <f t="shared" si="9"/>
        <v>92.1</v>
      </c>
      <c r="O237" s="7">
        <f t="shared" si="10"/>
        <v>85.1</v>
      </c>
      <c r="Q237" s="9">
        <f t="shared" si="11"/>
        <v>-1.1723329425556192E-3</v>
      </c>
    </row>
    <row r="238" spans="1:17" x14ac:dyDescent="0.25">
      <c r="A238" s="14">
        <v>44409</v>
      </c>
      <c r="B238">
        <v>93.4</v>
      </c>
      <c r="C238" s="7">
        <v>85.1</v>
      </c>
      <c r="E238" s="22">
        <v>85</v>
      </c>
      <c r="F238" s="21">
        <v>85</v>
      </c>
      <c r="G238" s="20">
        <v>0</v>
      </c>
      <c r="H238">
        <v>9</v>
      </c>
      <c r="I238">
        <v>-0.6</v>
      </c>
      <c r="J238" t="e">
        <v>#N/A</v>
      </c>
      <c r="K238" t="e">
        <v>#N/A</v>
      </c>
      <c r="L238" t="e">
        <v>#N/A</v>
      </c>
      <c r="N238" s="7">
        <f t="shared" si="9"/>
        <v>93.4</v>
      </c>
      <c r="O238" s="7">
        <f t="shared" si="10"/>
        <v>85</v>
      </c>
      <c r="Q238" s="9">
        <f t="shared" si="11"/>
        <v>-1.1750881316098039E-3</v>
      </c>
    </row>
    <row r="239" spans="1:17" x14ac:dyDescent="0.25">
      <c r="A239" s="14">
        <v>44440</v>
      </c>
      <c r="B239">
        <v>91.5</v>
      </c>
      <c r="C239" s="7">
        <v>84.6</v>
      </c>
      <c r="E239" s="22">
        <v>84.5</v>
      </c>
      <c r="F239" s="21">
        <v>84.6</v>
      </c>
      <c r="G239" s="20">
        <v>-0.1</v>
      </c>
      <c r="H239">
        <v>6.4</v>
      </c>
      <c r="I239">
        <v>0.7</v>
      </c>
      <c r="J239" t="e">
        <v>#N/A</v>
      </c>
      <c r="K239" t="e">
        <v>#N/A</v>
      </c>
      <c r="L239" t="e">
        <v>#N/A</v>
      </c>
      <c r="N239" s="7">
        <f t="shared" si="9"/>
        <v>91.600000000000009</v>
      </c>
      <c r="O239" s="7">
        <f t="shared" si="10"/>
        <v>84.5</v>
      </c>
      <c r="Q239" s="9">
        <f t="shared" si="11"/>
        <v>-1.1820330969266469E-3</v>
      </c>
    </row>
    <row r="240" spans="1:17" x14ac:dyDescent="0.25">
      <c r="A240" s="14">
        <v>44470</v>
      </c>
      <c r="B240">
        <v>89.7</v>
      </c>
      <c r="C240" s="7">
        <v>84.2</v>
      </c>
      <c r="E240" s="22">
        <v>84.2</v>
      </c>
      <c r="F240" s="21">
        <v>84.5</v>
      </c>
      <c r="G240" s="20">
        <v>-0.3</v>
      </c>
      <c r="H240">
        <v>7.1</v>
      </c>
      <c r="I240">
        <v>-1.6</v>
      </c>
      <c r="J240" t="e">
        <v>#N/A</v>
      </c>
      <c r="K240" t="e">
        <v>#N/A</v>
      </c>
      <c r="L240" t="e">
        <v>#N/A</v>
      </c>
      <c r="N240" s="7">
        <f t="shared" si="9"/>
        <v>89.7</v>
      </c>
      <c r="O240" s="7">
        <f t="shared" si="10"/>
        <v>84.2</v>
      </c>
      <c r="Q240" s="9">
        <f t="shared" si="11"/>
        <v>0</v>
      </c>
    </row>
    <row r="241" spans="1:17" x14ac:dyDescent="0.25">
      <c r="A241" s="14">
        <v>44501</v>
      </c>
      <c r="B241">
        <v>86.2</v>
      </c>
      <c r="C241" s="7">
        <v>84.2</v>
      </c>
      <c r="E241" s="22">
        <v>84.1</v>
      </c>
      <c r="F241" s="21">
        <v>84.7</v>
      </c>
      <c r="G241" s="20">
        <v>-0.5</v>
      </c>
      <c r="H241">
        <v>1.1000000000000001</v>
      </c>
      <c r="I241">
        <v>0.9</v>
      </c>
      <c r="J241" t="e">
        <v>#N/A</v>
      </c>
      <c r="K241" t="e">
        <v>#N/A</v>
      </c>
      <c r="L241" t="e">
        <v>#N/A</v>
      </c>
      <c r="N241" s="7">
        <f t="shared" si="9"/>
        <v>86.2</v>
      </c>
      <c r="O241" s="7">
        <f t="shared" si="10"/>
        <v>84.2</v>
      </c>
      <c r="Q241" s="9">
        <f t="shared" si="11"/>
        <v>-1.1876484560571084E-3</v>
      </c>
    </row>
    <row r="242" spans="1:17" x14ac:dyDescent="0.25">
      <c r="A242" s="14">
        <v>44531</v>
      </c>
      <c r="B242">
        <v>79.2</v>
      </c>
      <c r="C242" s="7">
        <v>86.6</v>
      </c>
      <c r="E242" s="22">
        <v>87</v>
      </c>
      <c r="F242" s="21">
        <v>85</v>
      </c>
      <c r="G242" s="20">
        <v>2</v>
      </c>
      <c r="H242">
        <v>-8.6</v>
      </c>
      <c r="I242">
        <v>0.7</v>
      </c>
      <c r="J242" t="e">
        <v>#N/A</v>
      </c>
      <c r="K242" t="e">
        <v>#N/A</v>
      </c>
      <c r="L242" t="e">
        <v>#N/A</v>
      </c>
      <c r="N242" s="7">
        <f t="shared" si="9"/>
        <v>79.100000000000009</v>
      </c>
      <c r="O242" s="7">
        <f t="shared" si="10"/>
        <v>87</v>
      </c>
      <c r="Q242" s="9">
        <f t="shared" si="11"/>
        <v>4.6189376443418672E-3</v>
      </c>
    </row>
    <row r="243" spans="1:17" x14ac:dyDescent="0.25">
      <c r="A243" s="1"/>
    </row>
    <row r="244" spans="1:17" x14ac:dyDescent="0.25">
      <c r="A244" s="1"/>
    </row>
    <row r="245" spans="1:17" x14ac:dyDescent="0.25">
      <c r="A245" s="1"/>
    </row>
    <row r="246" spans="1:17" x14ac:dyDescent="0.25">
      <c r="A246" s="1"/>
    </row>
  </sheetData>
  <pageMargins left="0.511811024" right="0.511811024" top="0.78740157499999996" bottom="0.78740157499999996" header="0.31496062000000002" footer="0.31496062000000002"/>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86114-2A19-42A8-8F3E-A524AA339E11}">
  <sheetPr codeName="Planilha7"/>
  <dimension ref="A1:F247"/>
  <sheetViews>
    <sheetView zoomScale="115" zoomScaleNormal="115" workbookViewId="0"/>
  </sheetViews>
  <sheetFormatPr defaultRowHeight="15" x14ac:dyDescent="0.25"/>
  <cols>
    <col min="1" max="1" width="11.85546875" bestFit="1" customWidth="1"/>
    <col min="2" max="2" width="8" bestFit="1" customWidth="1"/>
    <col min="3" max="3" width="10.7109375" bestFit="1" customWidth="1"/>
    <col min="4" max="4" width="5.140625" customWidth="1"/>
    <col min="5" max="5" width="9.140625" customWidth="1"/>
  </cols>
  <sheetData>
    <row r="1" spans="1:6" x14ac:dyDescent="0.25">
      <c r="A1" s="12" t="s">
        <v>17</v>
      </c>
      <c r="E1" s="12" t="s">
        <v>18</v>
      </c>
    </row>
    <row r="2" spans="1:6" x14ac:dyDescent="0.25">
      <c r="A2" s="13" t="s">
        <v>9</v>
      </c>
      <c r="B2" s="13" t="s">
        <v>16</v>
      </c>
      <c r="C2" s="13" t="s">
        <v>19</v>
      </c>
      <c r="E2" s="13" t="s">
        <v>81</v>
      </c>
      <c r="F2" s="13" t="s">
        <v>81</v>
      </c>
    </row>
    <row r="3" spans="1:6" x14ac:dyDescent="0.25">
      <c r="A3" s="13"/>
      <c r="B3" s="13"/>
      <c r="C3" s="13"/>
      <c r="E3" s="13" t="s">
        <v>80</v>
      </c>
      <c r="F3" s="13" t="s">
        <v>7</v>
      </c>
    </row>
    <row r="4" spans="1:6" x14ac:dyDescent="0.25">
      <c r="A4" s="14">
        <v>35065</v>
      </c>
      <c r="B4" s="7">
        <v>96.8</v>
      </c>
      <c r="C4" s="7">
        <v>99.5</v>
      </c>
      <c r="E4" s="7" cm="1">
        <f t="array" ref="E4:E110">ROUND(xlDESSAZ($A$4:$A$106,$B$4:$B$106,$E$3,,,Specs!$D$3),1)</f>
        <v>96.8</v>
      </c>
      <c r="F4" cm="1">
        <f t="array" ref="F4:F110">ROUND(xlDESSAZ($A$4:$A$110,_xlfn.ANCHORARRAY(E4),$F$3,,,Specs!$D$3),1)</f>
        <v>99.4</v>
      </c>
    </row>
    <row r="5" spans="1:6" x14ac:dyDescent="0.25">
      <c r="A5" s="14">
        <v>35156</v>
      </c>
      <c r="B5">
        <v>100.1</v>
      </c>
      <c r="C5" s="7">
        <v>100.4</v>
      </c>
      <c r="E5" s="7">
        <v>100.1</v>
      </c>
      <c r="F5">
        <v>100.5</v>
      </c>
    </row>
    <row r="6" spans="1:6" x14ac:dyDescent="0.25">
      <c r="A6" s="14">
        <v>35247</v>
      </c>
      <c r="B6">
        <v>107.6</v>
      </c>
      <c r="C6">
        <v>104.4</v>
      </c>
      <c r="E6" s="7">
        <v>107.6</v>
      </c>
      <c r="F6">
        <v>104.4</v>
      </c>
    </row>
    <row r="7" spans="1:6" x14ac:dyDescent="0.25">
      <c r="A7" s="14">
        <v>35339</v>
      </c>
      <c r="B7">
        <v>104.3</v>
      </c>
      <c r="C7">
        <v>103.3</v>
      </c>
      <c r="E7" s="7">
        <v>104.3</v>
      </c>
      <c r="F7">
        <v>103.3</v>
      </c>
    </row>
    <row r="8" spans="1:6" x14ac:dyDescent="0.25">
      <c r="A8" s="14">
        <v>35431</v>
      </c>
      <c r="B8">
        <v>100.1</v>
      </c>
      <c r="C8">
        <v>104.3</v>
      </c>
      <c r="E8" s="7">
        <v>100.1</v>
      </c>
      <c r="F8">
        <v>104.4</v>
      </c>
    </row>
    <row r="9" spans="1:6" x14ac:dyDescent="0.25">
      <c r="A9" s="14">
        <v>35521</v>
      </c>
      <c r="B9">
        <v>104.9</v>
      </c>
      <c r="C9">
        <v>105</v>
      </c>
      <c r="E9" s="7">
        <v>104.9</v>
      </c>
      <c r="F9">
        <v>105</v>
      </c>
    </row>
    <row r="10" spans="1:6" x14ac:dyDescent="0.25">
      <c r="A10" s="14">
        <v>35612</v>
      </c>
      <c r="B10">
        <v>109.5</v>
      </c>
      <c r="C10">
        <v>106.3</v>
      </c>
      <c r="E10" s="7">
        <v>109.5</v>
      </c>
      <c r="F10">
        <v>106.3</v>
      </c>
    </row>
    <row r="11" spans="1:6" x14ac:dyDescent="0.25">
      <c r="A11" s="14">
        <v>35704</v>
      </c>
      <c r="B11">
        <v>108.2</v>
      </c>
      <c r="C11">
        <v>107.1</v>
      </c>
      <c r="E11" s="7">
        <v>108.2</v>
      </c>
      <c r="F11">
        <v>107.1</v>
      </c>
    </row>
    <row r="12" spans="1:6" x14ac:dyDescent="0.25">
      <c r="A12" s="14">
        <v>35796</v>
      </c>
      <c r="B12">
        <v>101.1</v>
      </c>
      <c r="C12">
        <v>105.1</v>
      </c>
      <c r="E12" s="7">
        <v>101.1</v>
      </c>
      <c r="F12">
        <v>105</v>
      </c>
    </row>
    <row r="13" spans="1:6" x14ac:dyDescent="0.25">
      <c r="A13" s="14">
        <v>35886</v>
      </c>
      <c r="B13">
        <v>106.5</v>
      </c>
      <c r="C13">
        <v>106.8</v>
      </c>
      <c r="E13" s="7">
        <v>106.5</v>
      </c>
      <c r="F13">
        <v>106.9</v>
      </c>
    </row>
    <row r="14" spans="1:6" x14ac:dyDescent="0.25">
      <c r="A14" s="14">
        <v>35977</v>
      </c>
      <c r="B14">
        <v>109.9</v>
      </c>
      <c r="C14">
        <v>106.9</v>
      </c>
      <c r="E14" s="7">
        <v>109.9</v>
      </c>
      <c r="F14">
        <v>106.8</v>
      </c>
    </row>
    <row r="15" spans="1:6" x14ac:dyDescent="0.25">
      <c r="A15" s="14">
        <v>36069</v>
      </c>
      <c r="B15">
        <v>106.7</v>
      </c>
      <c r="C15">
        <v>105.6</v>
      </c>
      <c r="E15" s="7">
        <v>106.7</v>
      </c>
      <c r="F15">
        <v>105.6</v>
      </c>
    </row>
    <row r="16" spans="1:6" x14ac:dyDescent="0.25">
      <c r="A16" s="14">
        <v>36161</v>
      </c>
      <c r="B16">
        <v>101.9</v>
      </c>
      <c r="C16">
        <v>105.9</v>
      </c>
      <c r="E16" s="7">
        <v>101.9</v>
      </c>
      <c r="F16">
        <v>105.8</v>
      </c>
    </row>
    <row r="17" spans="1:6" x14ac:dyDescent="0.25">
      <c r="A17" s="14">
        <v>36251</v>
      </c>
      <c r="B17">
        <v>106</v>
      </c>
      <c r="C17">
        <v>106.2</v>
      </c>
      <c r="E17" s="7">
        <v>106</v>
      </c>
      <c r="F17">
        <v>106.3</v>
      </c>
    </row>
    <row r="18" spans="1:6" x14ac:dyDescent="0.25">
      <c r="A18" s="14">
        <v>36342</v>
      </c>
      <c r="B18">
        <v>109.2</v>
      </c>
      <c r="C18">
        <v>106.4</v>
      </c>
      <c r="E18" s="7">
        <v>109.2</v>
      </c>
      <c r="F18">
        <v>106.3</v>
      </c>
    </row>
    <row r="19" spans="1:6" x14ac:dyDescent="0.25">
      <c r="A19" s="14">
        <v>36434</v>
      </c>
      <c r="B19">
        <v>109</v>
      </c>
      <c r="C19">
        <v>107.8</v>
      </c>
      <c r="E19" s="7">
        <v>109</v>
      </c>
      <c r="F19">
        <v>107.9</v>
      </c>
    </row>
    <row r="20" spans="1:6" x14ac:dyDescent="0.25">
      <c r="A20" s="14">
        <v>36526</v>
      </c>
      <c r="B20">
        <v>106.4</v>
      </c>
      <c r="C20">
        <v>109</v>
      </c>
      <c r="E20" s="7">
        <v>106.4</v>
      </c>
      <c r="F20">
        <v>109</v>
      </c>
    </row>
    <row r="21" spans="1:6" x14ac:dyDescent="0.25">
      <c r="A21" s="14">
        <v>36617</v>
      </c>
      <c r="B21">
        <v>110.3</v>
      </c>
      <c r="C21">
        <v>110.5</v>
      </c>
      <c r="E21" s="7">
        <v>110.3</v>
      </c>
      <c r="F21">
        <v>110.6</v>
      </c>
    </row>
    <row r="22" spans="1:6" x14ac:dyDescent="0.25">
      <c r="A22" s="14">
        <v>36708</v>
      </c>
      <c r="B22">
        <v>114.2</v>
      </c>
      <c r="C22">
        <v>111.8</v>
      </c>
      <c r="E22" s="7">
        <v>114.2</v>
      </c>
      <c r="F22">
        <v>111.8</v>
      </c>
    </row>
    <row r="23" spans="1:6" x14ac:dyDescent="0.25">
      <c r="A23" s="14">
        <v>36800</v>
      </c>
      <c r="B23">
        <v>114</v>
      </c>
      <c r="C23">
        <v>113.2</v>
      </c>
      <c r="E23" s="7">
        <v>114</v>
      </c>
      <c r="F23">
        <v>113.2</v>
      </c>
    </row>
    <row r="24" spans="1:6" x14ac:dyDescent="0.25">
      <c r="A24" s="14">
        <v>36892</v>
      </c>
      <c r="B24">
        <v>110.1</v>
      </c>
      <c r="C24">
        <v>113.6</v>
      </c>
      <c r="E24" s="7">
        <v>110.1</v>
      </c>
      <c r="F24">
        <v>113.6</v>
      </c>
    </row>
    <row r="25" spans="1:6" x14ac:dyDescent="0.25">
      <c r="A25" s="14">
        <v>36982</v>
      </c>
      <c r="B25">
        <v>112.8</v>
      </c>
      <c r="C25">
        <v>113.1</v>
      </c>
      <c r="E25" s="7">
        <v>112.8</v>
      </c>
      <c r="F25">
        <v>113</v>
      </c>
    </row>
    <row r="26" spans="1:6" x14ac:dyDescent="0.25">
      <c r="A26" s="14">
        <v>37073</v>
      </c>
      <c r="B26">
        <v>114.7</v>
      </c>
      <c r="C26">
        <v>112.5</v>
      </c>
      <c r="E26" s="7">
        <v>114.7</v>
      </c>
      <c r="F26">
        <v>112.5</v>
      </c>
    </row>
    <row r="27" spans="1:6" x14ac:dyDescent="0.25">
      <c r="A27" s="14">
        <v>37165</v>
      </c>
      <c r="B27">
        <v>113.4</v>
      </c>
      <c r="C27">
        <v>112.2</v>
      </c>
      <c r="E27" s="7">
        <v>113.4</v>
      </c>
      <c r="F27">
        <v>112.2</v>
      </c>
    </row>
    <row r="28" spans="1:6" x14ac:dyDescent="0.25">
      <c r="A28" s="14">
        <v>37257</v>
      </c>
      <c r="B28">
        <v>110.6</v>
      </c>
      <c r="C28">
        <v>114.7</v>
      </c>
      <c r="E28" s="7">
        <v>110.6</v>
      </c>
      <c r="F28">
        <v>114.9</v>
      </c>
    </row>
    <row r="29" spans="1:6" x14ac:dyDescent="0.25">
      <c r="A29" s="14">
        <v>37347</v>
      </c>
      <c r="B29">
        <v>115.4</v>
      </c>
      <c r="C29">
        <v>115.4</v>
      </c>
      <c r="E29" s="7">
        <v>115.4</v>
      </c>
      <c r="F29">
        <v>115.2</v>
      </c>
    </row>
    <row r="30" spans="1:6" x14ac:dyDescent="0.25">
      <c r="A30" s="14">
        <v>37438</v>
      </c>
      <c r="B30">
        <v>119.5</v>
      </c>
      <c r="C30">
        <v>116.8</v>
      </c>
      <c r="E30" s="7">
        <v>119.5</v>
      </c>
      <c r="F30">
        <v>116.8</v>
      </c>
    </row>
    <row r="31" spans="1:6" x14ac:dyDescent="0.25">
      <c r="A31" s="14">
        <v>37530</v>
      </c>
      <c r="B31">
        <v>119.2</v>
      </c>
      <c r="C31">
        <v>118</v>
      </c>
      <c r="E31" s="7">
        <v>119.2</v>
      </c>
      <c r="F31">
        <v>118</v>
      </c>
    </row>
    <row r="32" spans="1:6" x14ac:dyDescent="0.25">
      <c r="A32" s="14">
        <v>37622</v>
      </c>
      <c r="B32">
        <v>113.6</v>
      </c>
      <c r="C32">
        <v>117.5</v>
      </c>
      <c r="E32" s="7">
        <v>113.6</v>
      </c>
      <c r="F32">
        <v>117.5</v>
      </c>
    </row>
    <row r="33" spans="1:6" x14ac:dyDescent="0.25">
      <c r="A33" s="14">
        <v>37712</v>
      </c>
      <c r="B33">
        <v>116.3</v>
      </c>
      <c r="C33">
        <v>116.5</v>
      </c>
      <c r="E33" s="7">
        <v>116.3</v>
      </c>
      <c r="F33">
        <v>116.5</v>
      </c>
    </row>
    <row r="34" spans="1:6" x14ac:dyDescent="0.25">
      <c r="A34" s="14">
        <v>37803</v>
      </c>
      <c r="B34">
        <v>120.2</v>
      </c>
      <c r="C34">
        <v>117.6</v>
      </c>
      <c r="E34" s="7">
        <v>120.2</v>
      </c>
      <c r="F34">
        <v>117.5</v>
      </c>
    </row>
    <row r="35" spans="1:6" x14ac:dyDescent="0.25">
      <c r="A35" s="14">
        <v>37895</v>
      </c>
      <c r="B35">
        <v>119.9</v>
      </c>
      <c r="C35">
        <v>118.8</v>
      </c>
      <c r="E35" s="7">
        <v>119.9</v>
      </c>
      <c r="F35">
        <v>118.8</v>
      </c>
    </row>
    <row r="36" spans="1:6" x14ac:dyDescent="0.25">
      <c r="A36" s="14">
        <v>37987</v>
      </c>
      <c r="B36">
        <v>118</v>
      </c>
      <c r="C36">
        <v>120.5</v>
      </c>
      <c r="E36" s="7">
        <v>118</v>
      </c>
      <c r="F36">
        <v>120.4</v>
      </c>
    </row>
    <row r="37" spans="1:6" x14ac:dyDescent="0.25">
      <c r="A37" s="14">
        <v>38078</v>
      </c>
      <c r="B37">
        <v>123.7</v>
      </c>
      <c r="C37">
        <v>123.8</v>
      </c>
      <c r="E37" s="7">
        <v>123.7</v>
      </c>
      <c r="F37">
        <v>123.8</v>
      </c>
    </row>
    <row r="38" spans="1:6" x14ac:dyDescent="0.25">
      <c r="A38" s="14">
        <v>38169</v>
      </c>
      <c r="B38">
        <v>128.1</v>
      </c>
      <c r="C38">
        <v>125.3</v>
      </c>
      <c r="E38" s="7">
        <v>128.1</v>
      </c>
      <c r="F38">
        <v>125.3</v>
      </c>
    </row>
    <row r="39" spans="1:6" x14ac:dyDescent="0.25">
      <c r="A39" s="14">
        <v>38261</v>
      </c>
      <c r="B39">
        <v>127.4</v>
      </c>
      <c r="C39">
        <v>126.3</v>
      </c>
      <c r="E39" s="7">
        <v>127.4</v>
      </c>
      <c r="F39">
        <v>126.3</v>
      </c>
    </row>
    <row r="40" spans="1:6" x14ac:dyDescent="0.25">
      <c r="A40" s="14">
        <v>38353</v>
      </c>
      <c r="B40">
        <v>122.9</v>
      </c>
      <c r="C40">
        <v>127.2</v>
      </c>
      <c r="E40" s="7">
        <v>122.9</v>
      </c>
      <c r="F40">
        <v>127.3</v>
      </c>
    </row>
    <row r="41" spans="1:6" x14ac:dyDescent="0.25">
      <c r="A41" s="14">
        <v>38443</v>
      </c>
      <c r="B41">
        <v>129.19999999999999</v>
      </c>
      <c r="C41">
        <v>129</v>
      </c>
      <c r="E41" s="7">
        <v>129.19999999999999</v>
      </c>
      <c r="F41">
        <v>128.80000000000001</v>
      </c>
    </row>
    <row r="42" spans="1:6" x14ac:dyDescent="0.25">
      <c r="A42" s="14">
        <v>38534</v>
      </c>
      <c r="B42">
        <v>130.80000000000001</v>
      </c>
      <c r="C42">
        <v>128</v>
      </c>
      <c r="E42" s="7">
        <v>130.80000000000001</v>
      </c>
      <c r="F42">
        <v>128</v>
      </c>
    </row>
    <row r="43" spans="1:6" x14ac:dyDescent="0.25">
      <c r="A43" s="14">
        <v>38626</v>
      </c>
      <c r="B43">
        <v>130.1</v>
      </c>
      <c r="C43">
        <v>129.6</v>
      </c>
      <c r="E43" s="7">
        <v>130.1</v>
      </c>
      <c r="F43">
        <v>129.6</v>
      </c>
    </row>
    <row r="44" spans="1:6" x14ac:dyDescent="0.25">
      <c r="A44" s="14">
        <v>38718</v>
      </c>
      <c r="B44">
        <v>128.19999999999999</v>
      </c>
      <c r="C44">
        <v>131.80000000000001</v>
      </c>
      <c r="E44" s="7">
        <v>128.19999999999999</v>
      </c>
      <c r="F44">
        <v>131.80000000000001</v>
      </c>
    </row>
    <row r="45" spans="1:6" x14ac:dyDescent="0.25">
      <c r="A45" s="14">
        <v>38808</v>
      </c>
      <c r="B45">
        <v>132.1</v>
      </c>
      <c r="C45">
        <v>132.1</v>
      </c>
      <c r="E45" s="7">
        <v>132.1</v>
      </c>
      <c r="F45">
        <v>132.1</v>
      </c>
    </row>
    <row r="46" spans="1:6" x14ac:dyDescent="0.25">
      <c r="A46" s="14">
        <v>38899</v>
      </c>
      <c r="B46">
        <v>136.69999999999999</v>
      </c>
      <c r="C46">
        <v>134.30000000000001</v>
      </c>
      <c r="E46" s="7">
        <v>136.69999999999999</v>
      </c>
      <c r="F46">
        <v>134.30000000000001</v>
      </c>
    </row>
    <row r="47" spans="1:6" x14ac:dyDescent="0.25">
      <c r="A47" s="14">
        <v>38991</v>
      </c>
      <c r="B47">
        <v>136.4</v>
      </c>
      <c r="C47">
        <v>135.9</v>
      </c>
      <c r="E47" s="7">
        <v>136.4</v>
      </c>
      <c r="F47">
        <v>135.9</v>
      </c>
    </row>
    <row r="48" spans="1:6" x14ac:dyDescent="0.25">
      <c r="A48" s="14">
        <v>39083</v>
      </c>
      <c r="B48">
        <v>134.80000000000001</v>
      </c>
      <c r="C48">
        <v>138.6</v>
      </c>
      <c r="E48" s="7">
        <v>134.80000000000001</v>
      </c>
      <c r="F48">
        <v>138.5</v>
      </c>
    </row>
    <row r="49" spans="1:6" x14ac:dyDescent="0.25">
      <c r="A49" s="14">
        <v>39173</v>
      </c>
      <c r="B49">
        <v>140.80000000000001</v>
      </c>
      <c r="C49">
        <v>140.80000000000001</v>
      </c>
      <c r="E49" s="7">
        <v>140.80000000000001</v>
      </c>
      <c r="F49">
        <v>140.80000000000001</v>
      </c>
    </row>
    <row r="50" spans="1:6" x14ac:dyDescent="0.25">
      <c r="A50" s="14">
        <v>39264</v>
      </c>
      <c r="B50">
        <v>144.80000000000001</v>
      </c>
      <c r="C50">
        <v>142.19999999999999</v>
      </c>
      <c r="E50" s="7">
        <v>144.80000000000001</v>
      </c>
      <c r="F50">
        <v>142.30000000000001</v>
      </c>
    </row>
    <row r="51" spans="1:6" x14ac:dyDescent="0.25">
      <c r="A51" s="14">
        <v>39356</v>
      </c>
      <c r="B51">
        <v>145.4</v>
      </c>
      <c r="C51">
        <v>144.4</v>
      </c>
      <c r="E51" s="7">
        <v>145.4</v>
      </c>
      <c r="F51">
        <v>144.4</v>
      </c>
    </row>
    <row r="52" spans="1:6" x14ac:dyDescent="0.25">
      <c r="A52" s="14">
        <v>39448</v>
      </c>
      <c r="B52">
        <v>143.1</v>
      </c>
      <c r="C52">
        <v>146.1</v>
      </c>
      <c r="E52" s="7">
        <v>143.1</v>
      </c>
      <c r="F52">
        <v>146.19999999999999</v>
      </c>
    </row>
    <row r="53" spans="1:6" x14ac:dyDescent="0.25">
      <c r="A53" s="14">
        <v>39539</v>
      </c>
      <c r="B53">
        <v>149.69999999999999</v>
      </c>
      <c r="C53">
        <v>149.4</v>
      </c>
      <c r="E53" s="7">
        <v>149.69999999999999</v>
      </c>
      <c r="F53">
        <v>149.19999999999999</v>
      </c>
    </row>
    <row r="54" spans="1:6" x14ac:dyDescent="0.25">
      <c r="A54" s="14">
        <v>39630</v>
      </c>
      <c r="B54">
        <v>154.9</v>
      </c>
      <c r="C54">
        <v>151.6</v>
      </c>
      <c r="E54" s="7">
        <v>154.9</v>
      </c>
      <c r="F54">
        <v>151.69999999999999</v>
      </c>
    </row>
    <row r="55" spans="1:6" x14ac:dyDescent="0.25">
      <c r="A55" s="14">
        <v>39722</v>
      </c>
      <c r="B55">
        <v>146.9</v>
      </c>
      <c r="C55">
        <v>145.9</v>
      </c>
      <c r="E55" s="7">
        <v>146.9</v>
      </c>
      <c r="F55">
        <v>145.9</v>
      </c>
    </row>
    <row r="56" spans="1:6" x14ac:dyDescent="0.25">
      <c r="A56" s="14">
        <v>39814</v>
      </c>
      <c r="B56">
        <v>139.69999999999999</v>
      </c>
      <c r="C56">
        <v>143.9</v>
      </c>
      <c r="E56" s="7">
        <v>139.69999999999999</v>
      </c>
      <c r="F56">
        <v>143.9</v>
      </c>
    </row>
    <row r="57" spans="1:6" x14ac:dyDescent="0.25">
      <c r="A57" s="14">
        <v>39904</v>
      </c>
      <c r="B57">
        <v>146.4</v>
      </c>
      <c r="C57">
        <v>146.5</v>
      </c>
      <c r="E57" s="7">
        <v>146.4</v>
      </c>
      <c r="F57">
        <v>146.5</v>
      </c>
    </row>
    <row r="58" spans="1:6" x14ac:dyDescent="0.25">
      <c r="A58" s="14">
        <v>39995</v>
      </c>
      <c r="B58">
        <v>153.1</v>
      </c>
      <c r="C58">
        <v>149.9</v>
      </c>
      <c r="E58" s="7">
        <v>153.1</v>
      </c>
      <c r="F58">
        <v>149.9</v>
      </c>
    </row>
    <row r="59" spans="1:6" x14ac:dyDescent="0.25">
      <c r="A59" s="14">
        <v>40087</v>
      </c>
      <c r="B59">
        <v>154.69999999999999</v>
      </c>
      <c r="C59">
        <v>153.69999999999999</v>
      </c>
      <c r="E59" s="7">
        <v>154.69999999999999</v>
      </c>
      <c r="F59">
        <v>153.69999999999999</v>
      </c>
    </row>
    <row r="60" spans="1:6" x14ac:dyDescent="0.25">
      <c r="A60" s="14">
        <v>40179</v>
      </c>
      <c r="B60">
        <v>152.5</v>
      </c>
      <c r="C60">
        <v>157.19999999999999</v>
      </c>
      <c r="E60" s="7">
        <v>152.5</v>
      </c>
      <c r="F60">
        <v>156.9</v>
      </c>
    </row>
    <row r="61" spans="1:6" x14ac:dyDescent="0.25">
      <c r="A61" s="14">
        <v>40269</v>
      </c>
      <c r="B61">
        <v>158.9</v>
      </c>
      <c r="C61">
        <v>158.69999999999999</v>
      </c>
      <c r="E61" s="7">
        <v>158.9</v>
      </c>
      <c r="F61">
        <v>159</v>
      </c>
    </row>
    <row r="62" spans="1:6" x14ac:dyDescent="0.25">
      <c r="A62" s="14">
        <v>40360</v>
      </c>
      <c r="B62">
        <v>163.6</v>
      </c>
      <c r="C62">
        <v>160.4</v>
      </c>
      <c r="E62" s="7">
        <v>163.6</v>
      </c>
      <c r="F62">
        <v>160.30000000000001</v>
      </c>
    </row>
    <row r="63" spans="1:6" x14ac:dyDescent="0.25">
      <c r="A63" s="14">
        <v>40452</v>
      </c>
      <c r="B63">
        <v>163.5</v>
      </c>
      <c r="C63">
        <v>162.5</v>
      </c>
      <c r="E63" s="7">
        <v>163.5</v>
      </c>
      <c r="F63">
        <v>162.6</v>
      </c>
    </row>
    <row r="64" spans="1:6" x14ac:dyDescent="0.25">
      <c r="A64" s="14">
        <v>40544</v>
      </c>
      <c r="B64">
        <v>160.5</v>
      </c>
      <c r="C64">
        <v>164.9</v>
      </c>
      <c r="E64" s="7">
        <v>160.5</v>
      </c>
      <c r="F64">
        <v>164.9</v>
      </c>
    </row>
    <row r="65" spans="1:6" x14ac:dyDescent="0.25">
      <c r="A65" s="14">
        <v>40634</v>
      </c>
      <c r="B65">
        <v>166.3</v>
      </c>
      <c r="C65">
        <v>166.5</v>
      </c>
      <c r="E65" s="7">
        <v>166.3</v>
      </c>
      <c r="F65">
        <v>166.4</v>
      </c>
    </row>
    <row r="66" spans="1:6" x14ac:dyDescent="0.25">
      <c r="A66" s="14">
        <v>40725</v>
      </c>
      <c r="B66">
        <v>169.4</v>
      </c>
      <c r="C66">
        <v>166.1</v>
      </c>
      <c r="E66" s="7">
        <v>169.4</v>
      </c>
      <c r="F66">
        <v>166.1</v>
      </c>
    </row>
    <row r="67" spans="1:6" x14ac:dyDescent="0.25">
      <c r="A67" s="14">
        <v>40817</v>
      </c>
      <c r="B67">
        <v>167.7</v>
      </c>
      <c r="C67">
        <v>167.5</v>
      </c>
      <c r="E67" s="7">
        <v>167.7</v>
      </c>
      <c r="F67">
        <v>167.5</v>
      </c>
    </row>
    <row r="68" spans="1:6" x14ac:dyDescent="0.25">
      <c r="A68" s="14">
        <v>40909</v>
      </c>
      <c r="B68">
        <v>163.19999999999999</v>
      </c>
      <c r="C68">
        <v>165.3</v>
      </c>
      <c r="E68" s="7">
        <v>163.19999999999999</v>
      </c>
      <c r="F68">
        <v>165.3</v>
      </c>
    </row>
    <row r="69" spans="1:6" x14ac:dyDescent="0.25">
      <c r="A69" s="14">
        <v>41000</v>
      </c>
      <c r="B69">
        <v>168</v>
      </c>
      <c r="C69">
        <v>168.2</v>
      </c>
      <c r="E69" s="7">
        <v>168</v>
      </c>
      <c r="F69">
        <v>168.2</v>
      </c>
    </row>
    <row r="70" spans="1:6" x14ac:dyDescent="0.25">
      <c r="A70" s="14">
        <v>41091</v>
      </c>
      <c r="B70">
        <v>173.6</v>
      </c>
      <c r="C70">
        <v>171.1</v>
      </c>
      <c r="E70" s="7">
        <v>173.6</v>
      </c>
      <c r="F70">
        <v>171.1</v>
      </c>
    </row>
    <row r="71" spans="1:6" x14ac:dyDescent="0.25">
      <c r="A71" s="14">
        <v>41183</v>
      </c>
      <c r="B71">
        <v>171.9</v>
      </c>
      <c r="C71">
        <v>171.1</v>
      </c>
      <c r="E71" s="7">
        <v>171.9</v>
      </c>
      <c r="F71">
        <v>171.1</v>
      </c>
    </row>
    <row r="72" spans="1:6" x14ac:dyDescent="0.25">
      <c r="A72" s="14">
        <v>41275</v>
      </c>
      <c r="B72">
        <v>167.6</v>
      </c>
      <c r="C72">
        <v>171.8</v>
      </c>
      <c r="E72" s="7">
        <v>167.6</v>
      </c>
      <c r="F72">
        <v>172</v>
      </c>
    </row>
    <row r="73" spans="1:6" x14ac:dyDescent="0.25">
      <c r="A73" s="14">
        <v>41365</v>
      </c>
      <c r="B73">
        <v>174.7</v>
      </c>
      <c r="C73">
        <v>174.7</v>
      </c>
      <c r="E73" s="7">
        <v>174.7</v>
      </c>
      <c r="F73">
        <v>174.5</v>
      </c>
    </row>
    <row r="74" spans="1:6" x14ac:dyDescent="0.25">
      <c r="A74" s="14">
        <v>41456</v>
      </c>
      <c r="B74">
        <v>178.4</v>
      </c>
      <c r="C74">
        <v>175.3</v>
      </c>
      <c r="E74" s="7">
        <v>178.4</v>
      </c>
      <c r="F74">
        <v>175.3</v>
      </c>
    </row>
    <row r="75" spans="1:6" x14ac:dyDescent="0.25">
      <c r="A75" s="14">
        <v>41548</v>
      </c>
      <c r="B75">
        <v>176.3</v>
      </c>
      <c r="C75">
        <v>175.5</v>
      </c>
      <c r="E75" s="7">
        <v>176.3</v>
      </c>
      <c r="F75">
        <v>175.6</v>
      </c>
    </row>
    <row r="76" spans="1:6" x14ac:dyDescent="0.25">
      <c r="A76" s="14">
        <v>41640</v>
      </c>
      <c r="B76">
        <v>173.4</v>
      </c>
      <c r="C76">
        <v>177.1</v>
      </c>
      <c r="E76" s="7">
        <v>173.4</v>
      </c>
      <c r="F76">
        <v>177</v>
      </c>
    </row>
    <row r="77" spans="1:6" x14ac:dyDescent="0.25">
      <c r="A77" s="14">
        <v>41730</v>
      </c>
      <c r="B77">
        <v>174</v>
      </c>
      <c r="C77">
        <v>174.4</v>
      </c>
      <c r="E77" s="7">
        <v>174</v>
      </c>
      <c r="F77">
        <v>174.4</v>
      </c>
    </row>
    <row r="78" spans="1:6" x14ac:dyDescent="0.25">
      <c r="A78" s="14">
        <v>41821</v>
      </c>
      <c r="B78">
        <v>177.3</v>
      </c>
      <c r="C78">
        <v>174.4</v>
      </c>
      <c r="E78" s="7">
        <v>177.3</v>
      </c>
      <c r="F78">
        <v>174.4</v>
      </c>
    </row>
    <row r="79" spans="1:6" x14ac:dyDescent="0.25">
      <c r="A79" s="14">
        <v>41913</v>
      </c>
      <c r="B79">
        <v>175.9</v>
      </c>
      <c r="C79">
        <v>175.2</v>
      </c>
      <c r="E79" s="7">
        <v>175.9</v>
      </c>
      <c r="F79">
        <v>175.3</v>
      </c>
    </row>
    <row r="80" spans="1:6" x14ac:dyDescent="0.25">
      <c r="A80" s="14">
        <v>42005</v>
      </c>
      <c r="B80">
        <v>170.6</v>
      </c>
      <c r="C80">
        <v>174.1</v>
      </c>
      <c r="E80" s="7">
        <v>170.6</v>
      </c>
      <c r="F80">
        <v>173.8</v>
      </c>
    </row>
    <row r="81" spans="1:6" x14ac:dyDescent="0.25">
      <c r="A81" s="14">
        <v>42095</v>
      </c>
      <c r="B81">
        <v>169.2</v>
      </c>
      <c r="C81">
        <v>169.5</v>
      </c>
      <c r="E81" s="7">
        <v>169.2</v>
      </c>
      <c r="F81">
        <v>169.7</v>
      </c>
    </row>
    <row r="82" spans="1:6" x14ac:dyDescent="0.25">
      <c r="A82" s="14">
        <v>42186</v>
      </c>
      <c r="B82">
        <v>169.7</v>
      </c>
      <c r="C82">
        <v>167</v>
      </c>
      <c r="E82" s="7">
        <v>169.7</v>
      </c>
      <c r="F82">
        <v>167</v>
      </c>
    </row>
    <row r="83" spans="1:6" x14ac:dyDescent="0.25">
      <c r="A83" s="14">
        <v>42278</v>
      </c>
      <c r="B83">
        <v>166.2</v>
      </c>
      <c r="C83">
        <v>165.7</v>
      </c>
      <c r="E83" s="7">
        <v>166.2</v>
      </c>
      <c r="F83">
        <v>165.7</v>
      </c>
    </row>
    <row r="84" spans="1:6" x14ac:dyDescent="0.25">
      <c r="A84" s="14">
        <v>42370</v>
      </c>
      <c r="B84">
        <v>161.9</v>
      </c>
      <c r="C84">
        <v>163</v>
      </c>
      <c r="E84" s="7">
        <v>161.9</v>
      </c>
      <c r="F84">
        <v>163.30000000000001</v>
      </c>
    </row>
    <row r="85" spans="1:6" x14ac:dyDescent="0.25">
      <c r="A85" s="14">
        <v>42461</v>
      </c>
      <c r="B85">
        <v>163.80000000000001</v>
      </c>
      <c r="C85">
        <v>164</v>
      </c>
      <c r="E85" s="7">
        <v>163.80000000000001</v>
      </c>
      <c r="F85">
        <v>163.80000000000001</v>
      </c>
    </row>
    <row r="86" spans="1:6" x14ac:dyDescent="0.25">
      <c r="A86" s="14">
        <v>42552</v>
      </c>
      <c r="B86">
        <v>165.6</v>
      </c>
      <c r="C86">
        <v>162.9</v>
      </c>
      <c r="E86" s="7">
        <v>165.6</v>
      </c>
      <c r="F86">
        <v>163</v>
      </c>
    </row>
    <row r="87" spans="1:6" x14ac:dyDescent="0.25">
      <c r="A87" s="14">
        <v>42644</v>
      </c>
      <c r="B87">
        <v>162.4</v>
      </c>
      <c r="C87">
        <v>162.6</v>
      </c>
      <c r="E87" s="7">
        <v>162.4</v>
      </c>
      <c r="F87">
        <v>162.6</v>
      </c>
    </row>
    <row r="88" spans="1:6" x14ac:dyDescent="0.25">
      <c r="A88" s="14">
        <v>42736</v>
      </c>
      <c r="B88">
        <v>162.30000000000001</v>
      </c>
      <c r="C88">
        <v>164.4</v>
      </c>
      <c r="E88" s="7">
        <v>162.30000000000001</v>
      </c>
      <c r="F88">
        <v>164.4</v>
      </c>
    </row>
    <row r="89" spans="1:6" x14ac:dyDescent="0.25">
      <c r="A89" s="14">
        <v>42826</v>
      </c>
      <c r="B89">
        <v>165.1</v>
      </c>
      <c r="C89">
        <v>165.7</v>
      </c>
      <c r="E89" s="7">
        <v>165.1</v>
      </c>
      <c r="F89">
        <v>165.7</v>
      </c>
    </row>
    <row r="90" spans="1:6" x14ac:dyDescent="0.25">
      <c r="A90" s="14">
        <v>42917</v>
      </c>
      <c r="B90">
        <v>168.3</v>
      </c>
      <c r="C90">
        <v>166.2</v>
      </c>
      <c r="E90" s="7">
        <v>168.3</v>
      </c>
      <c r="F90">
        <v>166.2</v>
      </c>
    </row>
    <row r="91" spans="1:6" x14ac:dyDescent="0.25">
      <c r="A91" s="14">
        <v>43009</v>
      </c>
      <c r="B91">
        <v>166.6</v>
      </c>
      <c r="C91">
        <v>166.9</v>
      </c>
      <c r="E91" s="7">
        <v>166.6</v>
      </c>
      <c r="F91">
        <v>166.9</v>
      </c>
    </row>
    <row r="92" spans="1:6" x14ac:dyDescent="0.25">
      <c r="A92" s="14">
        <v>43101</v>
      </c>
      <c r="B92">
        <v>165.4</v>
      </c>
      <c r="C92">
        <v>167.8</v>
      </c>
      <c r="E92" s="7">
        <v>165.4</v>
      </c>
      <c r="F92">
        <v>168</v>
      </c>
    </row>
    <row r="93" spans="1:6" x14ac:dyDescent="0.25">
      <c r="A93" s="14">
        <v>43191</v>
      </c>
      <c r="B93">
        <v>167.7</v>
      </c>
      <c r="C93">
        <v>168.1</v>
      </c>
      <c r="E93" s="7">
        <v>167.7</v>
      </c>
      <c r="F93">
        <v>167.9</v>
      </c>
    </row>
    <row r="94" spans="1:6" x14ac:dyDescent="0.25">
      <c r="A94" s="14">
        <v>43282</v>
      </c>
      <c r="B94">
        <v>171.7</v>
      </c>
      <c r="C94">
        <v>169.5</v>
      </c>
      <c r="E94" s="7">
        <v>171.7</v>
      </c>
      <c r="F94">
        <v>169.5</v>
      </c>
    </row>
    <row r="95" spans="1:6" x14ac:dyDescent="0.25">
      <c r="A95" s="14">
        <v>43374</v>
      </c>
      <c r="B95">
        <v>169.2</v>
      </c>
      <c r="C95">
        <v>168.9</v>
      </c>
      <c r="E95" s="7">
        <v>169.2</v>
      </c>
      <c r="F95">
        <v>168.9</v>
      </c>
    </row>
    <row r="96" spans="1:6" x14ac:dyDescent="0.25">
      <c r="A96" s="14">
        <v>43466</v>
      </c>
      <c r="B96">
        <v>167.1</v>
      </c>
      <c r="C96">
        <v>169.8</v>
      </c>
      <c r="E96" s="7">
        <v>167.1</v>
      </c>
      <c r="F96">
        <v>169.7</v>
      </c>
    </row>
    <row r="97" spans="1:6" x14ac:dyDescent="0.25">
      <c r="A97" s="14">
        <v>43556</v>
      </c>
      <c r="B97">
        <v>169.8</v>
      </c>
      <c r="C97">
        <v>170.7</v>
      </c>
      <c r="E97" s="7">
        <v>169.8</v>
      </c>
      <c r="F97">
        <v>170.7</v>
      </c>
    </row>
    <row r="98" spans="1:6" x14ac:dyDescent="0.25">
      <c r="A98" s="14">
        <v>43647</v>
      </c>
      <c r="B98">
        <v>173.6</v>
      </c>
      <c r="C98">
        <v>170.7</v>
      </c>
      <c r="E98" s="7">
        <v>173.6</v>
      </c>
      <c r="F98">
        <v>170.7</v>
      </c>
    </row>
    <row r="99" spans="1:6" x14ac:dyDescent="0.25">
      <c r="A99" s="14">
        <v>43739</v>
      </c>
      <c r="B99">
        <v>171.7</v>
      </c>
      <c r="C99">
        <v>171.3</v>
      </c>
      <c r="E99" s="7">
        <v>171.7</v>
      </c>
      <c r="F99">
        <v>171.3</v>
      </c>
    </row>
    <row r="100" spans="1:6" x14ac:dyDescent="0.25">
      <c r="A100" s="14">
        <v>43831</v>
      </c>
      <c r="B100">
        <v>166.9</v>
      </c>
      <c r="C100">
        <v>167.4</v>
      </c>
      <c r="E100" s="7">
        <v>166.9</v>
      </c>
      <c r="F100">
        <v>167.4</v>
      </c>
    </row>
    <row r="101" spans="1:6" x14ac:dyDescent="0.25">
      <c r="A101" s="14">
        <v>43922</v>
      </c>
      <c r="B101">
        <v>151.6</v>
      </c>
      <c r="C101">
        <v>152.6</v>
      </c>
      <c r="E101" s="7">
        <v>151.6</v>
      </c>
      <c r="F101">
        <v>152.5</v>
      </c>
    </row>
    <row r="102" spans="1:6" x14ac:dyDescent="0.25">
      <c r="A102" s="14">
        <v>44013</v>
      </c>
      <c r="B102">
        <v>167.2</v>
      </c>
      <c r="C102">
        <v>164.4</v>
      </c>
      <c r="E102" s="7">
        <v>167.2</v>
      </c>
      <c r="F102">
        <v>164.5</v>
      </c>
    </row>
    <row r="103" spans="1:6" x14ac:dyDescent="0.25">
      <c r="A103" s="14">
        <v>44105</v>
      </c>
      <c r="B103">
        <v>170.1</v>
      </c>
      <c r="C103">
        <v>169.5</v>
      </c>
      <c r="E103" s="7">
        <v>170.1</v>
      </c>
      <c r="F103">
        <v>169.5</v>
      </c>
    </row>
    <row r="104" spans="1:6" x14ac:dyDescent="0.25">
      <c r="A104" s="14">
        <v>44197</v>
      </c>
      <c r="B104">
        <v>169</v>
      </c>
      <c r="C104">
        <v>171.8</v>
      </c>
      <c r="E104" s="7">
        <v>169</v>
      </c>
      <c r="F104">
        <v>171.6</v>
      </c>
    </row>
    <row r="105" spans="1:6" x14ac:dyDescent="0.25">
      <c r="A105" s="14">
        <v>44287</v>
      </c>
      <c r="B105">
        <v>170.3</v>
      </c>
      <c r="C105">
        <v>171.2</v>
      </c>
      <c r="E105" s="7">
        <v>170.3</v>
      </c>
      <c r="F105">
        <v>171.4</v>
      </c>
    </row>
    <row r="106" spans="1:6" x14ac:dyDescent="0.25">
      <c r="A106" s="14">
        <v>44378</v>
      </c>
      <c r="B106">
        <v>173.9</v>
      </c>
      <c r="C106">
        <v>171.1</v>
      </c>
      <c r="E106" s="7">
        <v>173.9</v>
      </c>
      <c r="F106">
        <v>171.1</v>
      </c>
    </row>
    <row r="107" spans="1:6" x14ac:dyDescent="0.25">
      <c r="A107" s="14">
        <v>44470</v>
      </c>
      <c r="E107">
        <v>172</v>
      </c>
      <c r="F107">
        <v>171.3</v>
      </c>
    </row>
    <row r="108" spans="1:6" x14ac:dyDescent="0.25">
      <c r="A108" s="14">
        <v>44562</v>
      </c>
      <c r="E108">
        <v>168.9</v>
      </c>
      <c r="F108">
        <v>171.5</v>
      </c>
    </row>
    <row r="109" spans="1:6" x14ac:dyDescent="0.25">
      <c r="A109" s="14">
        <v>44652</v>
      </c>
      <c r="E109">
        <v>170.4</v>
      </c>
      <c r="F109">
        <v>171.6</v>
      </c>
    </row>
    <row r="110" spans="1:6" x14ac:dyDescent="0.25">
      <c r="A110" s="14">
        <v>44743</v>
      </c>
      <c r="E110">
        <v>174.5</v>
      </c>
      <c r="F110">
        <v>171.7</v>
      </c>
    </row>
    <row r="111" spans="1:6" x14ac:dyDescent="0.25">
      <c r="A111" s="1"/>
    </row>
    <row r="112" spans="1:6" x14ac:dyDescent="0.25">
      <c r="A112" s="1"/>
    </row>
    <row r="113" spans="1:1" x14ac:dyDescent="0.25">
      <c r="A113" s="1"/>
    </row>
    <row r="114" spans="1:1" x14ac:dyDescent="0.25">
      <c r="A114" s="1"/>
    </row>
    <row r="115" spans="1:1" x14ac:dyDescent="0.25">
      <c r="A115" s="1"/>
    </row>
    <row r="116" spans="1:1" x14ac:dyDescent="0.25">
      <c r="A116" s="1"/>
    </row>
    <row r="117" spans="1:1" x14ac:dyDescent="0.25">
      <c r="A117" s="1"/>
    </row>
    <row r="118" spans="1:1" x14ac:dyDescent="0.25">
      <c r="A118" s="1"/>
    </row>
    <row r="119" spans="1:1" x14ac:dyDescent="0.25">
      <c r="A119" s="1"/>
    </row>
    <row r="120" spans="1:1" x14ac:dyDescent="0.25">
      <c r="A120" s="1"/>
    </row>
    <row r="121" spans="1:1" x14ac:dyDescent="0.25">
      <c r="A121" s="1"/>
    </row>
    <row r="122" spans="1:1" x14ac:dyDescent="0.25">
      <c r="A122" s="1"/>
    </row>
    <row r="123" spans="1:1" x14ac:dyDescent="0.25">
      <c r="A123" s="1"/>
    </row>
    <row r="124" spans="1:1" x14ac:dyDescent="0.25">
      <c r="A124" s="1"/>
    </row>
    <row r="125" spans="1:1" x14ac:dyDescent="0.25">
      <c r="A125" s="1"/>
    </row>
    <row r="126" spans="1:1" x14ac:dyDescent="0.25">
      <c r="A126" s="1"/>
    </row>
    <row r="127" spans="1:1" x14ac:dyDescent="0.25">
      <c r="A127" s="1"/>
    </row>
    <row r="128" spans="1:1"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B5607-37AD-45B8-9F12-5C0FB25A57C8}">
  <sheetPr codeName="Planilha4"/>
  <dimension ref="A1:K247"/>
  <sheetViews>
    <sheetView zoomScale="115" zoomScaleNormal="115" workbookViewId="0"/>
  </sheetViews>
  <sheetFormatPr defaultRowHeight="15" x14ac:dyDescent="0.25"/>
  <cols>
    <col min="1" max="1" width="11.85546875" bestFit="1" customWidth="1"/>
    <col min="2" max="5" width="20.28515625" customWidth="1"/>
    <col min="6" max="6" width="5.140625" customWidth="1"/>
    <col min="7" max="7" width="12.28515625" bestFit="1" customWidth="1"/>
    <col min="8" max="8" width="12.5703125" bestFit="1" customWidth="1"/>
    <col min="10" max="10" width="11" bestFit="1" customWidth="1"/>
    <col min="11" max="11" width="16.28515625" bestFit="1" customWidth="1"/>
  </cols>
  <sheetData>
    <row r="1" spans="1:11" x14ac:dyDescent="0.25">
      <c r="A1" s="12" t="s">
        <v>114</v>
      </c>
      <c r="G1" s="12" t="s">
        <v>18</v>
      </c>
      <c r="H1" s="12"/>
    </row>
    <row r="2" spans="1:11" x14ac:dyDescent="0.25">
      <c r="A2" s="12" t="s">
        <v>17</v>
      </c>
      <c r="G2" s="12" t="s">
        <v>27</v>
      </c>
      <c r="H2" s="12" t="s">
        <v>113</v>
      </c>
    </row>
    <row r="3" spans="1:11" x14ac:dyDescent="0.25">
      <c r="A3" s="13" t="s">
        <v>9</v>
      </c>
      <c r="B3" s="25" t="s">
        <v>27</v>
      </c>
      <c r="C3" s="25" t="s">
        <v>108</v>
      </c>
      <c r="D3" s="25" t="s">
        <v>109</v>
      </c>
      <c r="E3" s="25" t="s">
        <v>110</v>
      </c>
      <c r="G3" s="13" t="s">
        <v>7</v>
      </c>
      <c r="H3" s="13"/>
      <c r="J3" s="13" t="s">
        <v>111</v>
      </c>
      <c r="K3" s="13" t="s">
        <v>112</v>
      </c>
    </row>
    <row r="4" spans="1:11" x14ac:dyDescent="0.25">
      <c r="A4" s="14">
        <v>37681</v>
      </c>
      <c r="B4" s="18">
        <v>262484</v>
      </c>
      <c r="C4" s="18">
        <v>198236</v>
      </c>
      <c r="D4" s="18">
        <v>268879</v>
      </c>
      <c r="E4" s="18">
        <v>202710</v>
      </c>
      <c r="G4" s="19" cm="1">
        <f t="array" ref="G4:H228">ROUND(xlDESSAZ($A$4:$A$228,$B$4:$C$228,$G$3,,,Specs!$B$7),0)</f>
        <v>268879</v>
      </c>
      <c r="H4" s="18">
        <v>202710</v>
      </c>
      <c r="I4" s="7"/>
      <c r="J4" s="9">
        <f t="shared" ref="J4:J35" si="0">(G4-D4)/D4</f>
        <v>0</v>
      </c>
      <c r="K4" s="9">
        <f t="shared" ref="K4:K35" si="1">(H4-E4)/E4</f>
        <v>0</v>
      </c>
    </row>
    <row r="5" spans="1:11" x14ac:dyDescent="0.25">
      <c r="A5" s="14">
        <v>37712</v>
      </c>
      <c r="B5" s="18">
        <v>257147</v>
      </c>
      <c r="C5" s="18">
        <v>192139</v>
      </c>
      <c r="D5" s="18">
        <v>267570</v>
      </c>
      <c r="E5" s="18">
        <v>201456</v>
      </c>
      <c r="G5" s="18">
        <v>267570</v>
      </c>
      <c r="H5" s="18">
        <v>201456</v>
      </c>
      <c r="I5" s="7"/>
      <c r="J5" s="9">
        <f t="shared" si="0"/>
        <v>0</v>
      </c>
      <c r="K5" s="9">
        <f t="shared" si="1"/>
        <v>0</v>
      </c>
    </row>
    <row r="6" spans="1:11" x14ac:dyDescent="0.25">
      <c r="A6" s="14">
        <v>37742</v>
      </c>
      <c r="B6" s="18">
        <v>258073</v>
      </c>
      <c r="C6" s="18">
        <v>192688</v>
      </c>
      <c r="D6" s="18">
        <v>267384</v>
      </c>
      <c r="E6" s="18">
        <v>201750</v>
      </c>
      <c r="G6" s="18">
        <v>267384</v>
      </c>
      <c r="H6" s="18">
        <v>201750</v>
      </c>
      <c r="I6" s="7"/>
      <c r="J6" s="9">
        <f t="shared" si="0"/>
        <v>0</v>
      </c>
      <c r="K6" s="9">
        <f t="shared" si="1"/>
        <v>0</v>
      </c>
    </row>
    <row r="7" spans="1:11" x14ac:dyDescent="0.25">
      <c r="A7" s="14">
        <v>37773</v>
      </c>
      <c r="B7" s="18">
        <v>264112</v>
      </c>
      <c r="C7" s="18">
        <v>199071</v>
      </c>
      <c r="D7" s="18">
        <v>266756</v>
      </c>
      <c r="E7" s="18">
        <v>201326</v>
      </c>
      <c r="G7" s="18">
        <v>266756</v>
      </c>
      <c r="H7" s="18">
        <v>201326</v>
      </c>
      <c r="I7" s="7"/>
      <c r="J7" s="9">
        <f t="shared" si="0"/>
        <v>0</v>
      </c>
      <c r="K7" s="9">
        <f t="shared" si="1"/>
        <v>0</v>
      </c>
    </row>
    <row r="8" spans="1:11" x14ac:dyDescent="0.25">
      <c r="A8" s="14">
        <v>37803</v>
      </c>
      <c r="B8" s="18">
        <v>270529</v>
      </c>
      <c r="C8" s="18">
        <v>205289</v>
      </c>
      <c r="D8" s="18">
        <v>266652</v>
      </c>
      <c r="E8" s="18">
        <v>201258</v>
      </c>
      <c r="G8" s="18">
        <v>266652</v>
      </c>
      <c r="H8" s="18">
        <v>201258</v>
      </c>
      <c r="I8" s="7"/>
      <c r="J8" s="9">
        <f t="shared" si="0"/>
        <v>0</v>
      </c>
      <c r="K8" s="9">
        <f t="shared" si="1"/>
        <v>0</v>
      </c>
    </row>
    <row r="9" spans="1:11" x14ac:dyDescent="0.25">
      <c r="A9" s="14">
        <v>37834</v>
      </c>
      <c r="B9" s="18">
        <v>271841</v>
      </c>
      <c r="C9" s="18">
        <v>206296</v>
      </c>
      <c r="D9" s="18">
        <v>265634</v>
      </c>
      <c r="E9" s="18">
        <v>200256</v>
      </c>
      <c r="G9" s="18">
        <v>265634</v>
      </c>
      <c r="H9" s="18">
        <v>200256</v>
      </c>
      <c r="I9" s="7"/>
      <c r="J9" s="9">
        <f t="shared" si="0"/>
        <v>0</v>
      </c>
      <c r="K9" s="9">
        <f t="shared" si="1"/>
        <v>0</v>
      </c>
    </row>
    <row r="10" spans="1:11" x14ac:dyDescent="0.25">
      <c r="A10" s="14">
        <v>37865</v>
      </c>
      <c r="B10" s="18">
        <v>265512</v>
      </c>
      <c r="C10" s="18">
        <v>199057</v>
      </c>
      <c r="D10" s="18">
        <v>264252</v>
      </c>
      <c r="E10" s="18">
        <v>198347</v>
      </c>
      <c r="G10" s="18">
        <v>264252</v>
      </c>
      <c r="H10" s="18">
        <v>198347</v>
      </c>
      <c r="I10" s="7"/>
      <c r="J10" s="9">
        <f t="shared" si="0"/>
        <v>0</v>
      </c>
      <c r="K10" s="9">
        <f t="shared" si="1"/>
        <v>0</v>
      </c>
    </row>
    <row r="11" spans="1:11" x14ac:dyDescent="0.25">
      <c r="A11" s="14">
        <v>37895</v>
      </c>
      <c r="B11" s="18">
        <v>262726</v>
      </c>
      <c r="C11" s="18">
        <v>195056</v>
      </c>
      <c r="D11" s="18">
        <v>262570</v>
      </c>
      <c r="E11" s="18">
        <v>196257</v>
      </c>
      <c r="G11" s="18">
        <v>262570</v>
      </c>
      <c r="H11" s="18">
        <v>196257</v>
      </c>
      <c r="I11" s="7"/>
      <c r="J11" s="9">
        <f t="shared" si="0"/>
        <v>0</v>
      </c>
      <c r="K11" s="9">
        <f t="shared" si="1"/>
        <v>0</v>
      </c>
    </row>
    <row r="12" spans="1:11" x14ac:dyDescent="0.25">
      <c r="A12" s="14">
        <v>37926</v>
      </c>
      <c r="B12" s="18">
        <v>264452</v>
      </c>
      <c r="C12" s="18">
        <v>195850</v>
      </c>
      <c r="D12" s="18">
        <v>262807</v>
      </c>
      <c r="E12" s="18">
        <v>195379</v>
      </c>
      <c r="G12" s="18">
        <v>262807</v>
      </c>
      <c r="H12" s="18">
        <v>195379</v>
      </c>
      <c r="I12" s="7"/>
      <c r="J12" s="9">
        <f t="shared" si="0"/>
        <v>0</v>
      </c>
      <c r="K12" s="9">
        <f t="shared" si="1"/>
        <v>0</v>
      </c>
    </row>
    <row r="13" spans="1:11" x14ac:dyDescent="0.25">
      <c r="A13" s="14">
        <v>37956</v>
      </c>
      <c r="B13" s="18">
        <v>272399</v>
      </c>
      <c r="C13" s="18">
        <v>203984</v>
      </c>
      <c r="D13" s="18">
        <v>264712</v>
      </c>
      <c r="E13" s="18">
        <v>198560</v>
      </c>
      <c r="G13" s="18">
        <v>264712</v>
      </c>
      <c r="H13" s="18">
        <v>198560</v>
      </c>
      <c r="I13" s="7"/>
      <c r="J13" s="9">
        <f t="shared" si="0"/>
        <v>0</v>
      </c>
      <c r="K13" s="9">
        <f t="shared" si="1"/>
        <v>0</v>
      </c>
    </row>
    <row r="14" spans="1:11" x14ac:dyDescent="0.25">
      <c r="A14" s="14">
        <v>37987</v>
      </c>
      <c r="B14" s="18">
        <v>273273</v>
      </c>
      <c r="C14" s="18">
        <v>206796</v>
      </c>
      <c r="D14" s="18">
        <v>267284</v>
      </c>
      <c r="E14" s="18">
        <v>200609</v>
      </c>
      <c r="G14" s="18">
        <v>267284</v>
      </c>
      <c r="H14" s="18">
        <v>200609</v>
      </c>
      <c r="I14" s="7"/>
      <c r="J14" s="9">
        <f t="shared" si="0"/>
        <v>0</v>
      </c>
      <c r="K14" s="9">
        <f t="shared" si="1"/>
        <v>0</v>
      </c>
    </row>
    <row r="15" spans="1:11" x14ac:dyDescent="0.25">
      <c r="A15" s="14">
        <v>38018</v>
      </c>
      <c r="B15" s="18">
        <v>270253</v>
      </c>
      <c r="C15" s="18">
        <v>205684</v>
      </c>
      <c r="D15" s="18">
        <v>268461</v>
      </c>
      <c r="E15" s="18">
        <v>202333</v>
      </c>
      <c r="G15" s="18">
        <v>268461</v>
      </c>
      <c r="H15" s="18">
        <v>202333</v>
      </c>
      <c r="I15" s="7"/>
      <c r="J15" s="9">
        <f t="shared" si="0"/>
        <v>0</v>
      </c>
      <c r="K15" s="9">
        <f t="shared" si="1"/>
        <v>0</v>
      </c>
    </row>
    <row r="16" spans="1:11" x14ac:dyDescent="0.25">
      <c r="A16" s="14">
        <v>38047</v>
      </c>
      <c r="B16" s="18">
        <v>263746</v>
      </c>
      <c r="C16" s="18">
        <v>198997</v>
      </c>
      <c r="D16" s="18">
        <v>270088</v>
      </c>
      <c r="E16" s="18">
        <v>203418</v>
      </c>
      <c r="G16" s="18">
        <v>270088</v>
      </c>
      <c r="H16" s="18">
        <v>203418</v>
      </c>
      <c r="I16" s="7"/>
      <c r="J16" s="9">
        <f t="shared" si="0"/>
        <v>0</v>
      </c>
      <c r="K16" s="9">
        <f t="shared" si="1"/>
        <v>0</v>
      </c>
    </row>
    <row r="17" spans="1:11" x14ac:dyDescent="0.25">
      <c r="A17" s="14">
        <v>38078</v>
      </c>
      <c r="B17" s="18">
        <v>261988</v>
      </c>
      <c r="C17" s="18">
        <v>196232</v>
      </c>
      <c r="D17" s="18">
        <v>272510</v>
      </c>
      <c r="E17" s="18">
        <v>205696</v>
      </c>
      <c r="G17" s="18">
        <v>272510</v>
      </c>
      <c r="H17" s="18">
        <v>205696</v>
      </c>
      <c r="I17" s="7"/>
      <c r="J17" s="9">
        <f t="shared" si="0"/>
        <v>0</v>
      </c>
      <c r="K17" s="9">
        <f t="shared" si="1"/>
        <v>0</v>
      </c>
    </row>
    <row r="18" spans="1:11" x14ac:dyDescent="0.25">
      <c r="A18" s="14">
        <v>38108</v>
      </c>
      <c r="B18" s="18">
        <v>264863</v>
      </c>
      <c r="C18" s="18">
        <v>197780</v>
      </c>
      <c r="D18" s="18">
        <v>274555</v>
      </c>
      <c r="E18" s="18">
        <v>207167</v>
      </c>
      <c r="G18" s="18">
        <v>274555</v>
      </c>
      <c r="H18" s="18">
        <v>207167</v>
      </c>
      <c r="I18" s="7"/>
      <c r="J18" s="9">
        <f t="shared" si="0"/>
        <v>0</v>
      </c>
      <c r="K18" s="9">
        <f t="shared" si="1"/>
        <v>0</v>
      </c>
    </row>
    <row r="19" spans="1:11" x14ac:dyDescent="0.25">
      <c r="A19" s="14">
        <v>38139</v>
      </c>
      <c r="B19" s="18">
        <v>272828</v>
      </c>
      <c r="C19" s="18">
        <v>205781</v>
      </c>
      <c r="D19" s="18">
        <v>275649</v>
      </c>
      <c r="E19" s="18">
        <v>208183</v>
      </c>
      <c r="G19" s="18">
        <v>275649</v>
      </c>
      <c r="H19" s="18">
        <v>208183</v>
      </c>
      <c r="I19" s="7"/>
      <c r="J19" s="9">
        <f t="shared" si="0"/>
        <v>0</v>
      </c>
      <c r="K19" s="9">
        <f t="shared" si="1"/>
        <v>0</v>
      </c>
    </row>
    <row r="20" spans="1:11" x14ac:dyDescent="0.25">
      <c r="A20" s="14">
        <v>38169</v>
      </c>
      <c r="B20" s="18">
        <v>279906</v>
      </c>
      <c r="C20" s="18">
        <v>212585</v>
      </c>
      <c r="D20" s="18">
        <v>276101</v>
      </c>
      <c r="E20" s="18">
        <v>208658</v>
      </c>
      <c r="G20" s="18">
        <v>276101</v>
      </c>
      <c r="H20" s="18">
        <v>208658</v>
      </c>
      <c r="I20" s="7"/>
      <c r="J20" s="9">
        <f t="shared" si="0"/>
        <v>0</v>
      </c>
      <c r="K20" s="9">
        <f t="shared" si="1"/>
        <v>0</v>
      </c>
    </row>
    <row r="21" spans="1:11" x14ac:dyDescent="0.25">
      <c r="A21" s="14">
        <v>38200</v>
      </c>
      <c r="B21" s="18">
        <v>283530</v>
      </c>
      <c r="C21" s="18">
        <v>215996</v>
      </c>
      <c r="D21" s="18">
        <v>277356</v>
      </c>
      <c r="E21" s="18">
        <v>210043</v>
      </c>
      <c r="G21" s="18">
        <v>277356</v>
      </c>
      <c r="H21" s="18">
        <v>210043</v>
      </c>
      <c r="I21" s="7"/>
      <c r="J21" s="9">
        <f t="shared" si="0"/>
        <v>0</v>
      </c>
      <c r="K21" s="9">
        <f t="shared" si="1"/>
        <v>0</v>
      </c>
    </row>
    <row r="22" spans="1:11" x14ac:dyDescent="0.25">
      <c r="A22" s="14">
        <v>38231</v>
      </c>
      <c r="B22" s="18">
        <v>279398</v>
      </c>
      <c r="C22" s="18">
        <v>211418</v>
      </c>
      <c r="D22" s="18">
        <v>277983</v>
      </c>
      <c r="E22" s="18">
        <v>210541</v>
      </c>
      <c r="G22" s="18">
        <v>277983</v>
      </c>
      <c r="H22" s="18">
        <v>210541</v>
      </c>
      <c r="I22" s="7"/>
      <c r="J22" s="9">
        <f t="shared" si="0"/>
        <v>0</v>
      </c>
      <c r="K22" s="9">
        <f t="shared" si="1"/>
        <v>0</v>
      </c>
    </row>
    <row r="23" spans="1:11" x14ac:dyDescent="0.25">
      <c r="A23" s="14">
        <v>38261</v>
      </c>
      <c r="B23" s="18">
        <v>280402</v>
      </c>
      <c r="C23" s="18">
        <v>211430</v>
      </c>
      <c r="D23" s="18">
        <v>279960</v>
      </c>
      <c r="E23" s="18">
        <v>212372</v>
      </c>
      <c r="G23" s="18">
        <v>279960</v>
      </c>
      <c r="H23" s="18">
        <v>212372</v>
      </c>
      <c r="I23" s="7"/>
      <c r="J23" s="9">
        <f t="shared" si="0"/>
        <v>0</v>
      </c>
      <c r="K23" s="9">
        <f t="shared" si="1"/>
        <v>0</v>
      </c>
    </row>
    <row r="24" spans="1:11" x14ac:dyDescent="0.25">
      <c r="A24" s="14">
        <v>38292</v>
      </c>
      <c r="B24" s="18">
        <v>280504</v>
      </c>
      <c r="C24" s="18">
        <v>210204</v>
      </c>
      <c r="D24" s="18">
        <v>278425</v>
      </c>
      <c r="E24" s="18">
        <v>209473</v>
      </c>
      <c r="G24" s="18">
        <v>278425</v>
      </c>
      <c r="H24" s="18">
        <v>209473</v>
      </c>
      <c r="I24" s="7"/>
      <c r="J24" s="9">
        <f t="shared" si="0"/>
        <v>0</v>
      </c>
      <c r="K24" s="9">
        <f t="shared" si="1"/>
        <v>0</v>
      </c>
    </row>
    <row r="25" spans="1:11" x14ac:dyDescent="0.25">
      <c r="A25" s="14">
        <v>38322</v>
      </c>
      <c r="B25" s="18">
        <v>288010</v>
      </c>
      <c r="C25" s="18">
        <v>217266</v>
      </c>
      <c r="D25" s="18">
        <v>279976</v>
      </c>
      <c r="E25" s="18">
        <v>211460</v>
      </c>
      <c r="G25" s="18">
        <v>279976</v>
      </c>
      <c r="H25" s="18">
        <v>211460</v>
      </c>
      <c r="I25" s="7"/>
      <c r="J25" s="9">
        <f t="shared" si="0"/>
        <v>0</v>
      </c>
      <c r="K25" s="9">
        <f t="shared" si="1"/>
        <v>0</v>
      </c>
    </row>
    <row r="26" spans="1:11" x14ac:dyDescent="0.25">
      <c r="A26" s="14">
        <v>38353</v>
      </c>
      <c r="B26" s="18">
        <v>284842</v>
      </c>
      <c r="C26" s="18">
        <v>215712</v>
      </c>
      <c r="D26" s="18">
        <v>278471</v>
      </c>
      <c r="E26" s="18">
        <v>209050</v>
      </c>
      <c r="G26" s="18">
        <v>278471</v>
      </c>
      <c r="H26" s="18">
        <v>209050</v>
      </c>
      <c r="I26" s="7"/>
      <c r="J26" s="9">
        <f t="shared" si="0"/>
        <v>0</v>
      </c>
      <c r="K26" s="9">
        <f t="shared" si="1"/>
        <v>0</v>
      </c>
    </row>
    <row r="27" spans="1:11" x14ac:dyDescent="0.25">
      <c r="A27" s="14">
        <v>38384</v>
      </c>
      <c r="B27" s="18">
        <v>281944</v>
      </c>
      <c r="C27" s="18">
        <v>215126</v>
      </c>
      <c r="D27" s="18">
        <v>280264</v>
      </c>
      <c r="E27" s="18">
        <v>211889</v>
      </c>
      <c r="G27" s="18">
        <v>280264</v>
      </c>
      <c r="H27" s="18">
        <v>211889</v>
      </c>
      <c r="I27" s="7"/>
      <c r="J27" s="9">
        <f t="shared" si="0"/>
        <v>0</v>
      </c>
      <c r="K27" s="9">
        <f t="shared" si="1"/>
        <v>0</v>
      </c>
    </row>
    <row r="28" spans="1:11" x14ac:dyDescent="0.25">
      <c r="A28" s="14">
        <v>38412</v>
      </c>
      <c r="B28" s="18">
        <v>273142</v>
      </c>
      <c r="C28" s="18">
        <v>206867</v>
      </c>
      <c r="D28" s="18">
        <v>279419</v>
      </c>
      <c r="E28" s="18">
        <v>211221</v>
      </c>
      <c r="G28" s="18">
        <v>279419</v>
      </c>
      <c r="H28" s="18">
        <v>211221</v>
      </c>
      <c r="I28" s="7"/>
      <c r="J28" s="9">
        <f t="shared" si="0"/>
        <v>0</v>
      </c>
      <c r="K28" s="9">
        <f t="shared" si="1"/>
        <v>0</v>
      </c>
    </row>
    <row r="29" spans="1:11" x14ac:dyDescent="0.25">
      <c r="A29" s="14">
        <v>38443</v>
      </c>
      <c r="B29" s="18">
        <v>269774</v>
      </c>
      <c r="C29" s="18">
        <v>202856</v>
      </c>
      <c r="D29" s="18">
        <v>280476</v>
      </c>
      <c r="E29" s="18">
        <v>212528</v>
      </c>
      <c r="G29" s="18">
        <v>280476</v>
      </c>
      <c r="H29" s="18">
        <v>212528</v>
      </c>
      <c r="I29" s="7"/>
      <c r="J29" s="9">
        <f t="shared" si="0"/>
        <v>0</v>
      </c>
      <c r="K29" s="9">
        <f t="shared" si="1"/>
        <v>0</v>
      </c>
    </row>
    <row r="30" spans="1:11" x14ac:dyDescent="0.25">
      <c r="A30" s="14">
        <v>38473</v>
      </c>
      <c r="B30" s="18">
        <v>270683</v>
      </c>
      <c r="C30" s="18">
        <v>202756</v>
      </c>
      <c r="D30" s="18">
        <v>280631</v>
      </c>
      <c r="E30" s="18">
        <v>212366</v>
      </c>
      <c r="G30" s="18">
        <v>280631</v>
      </c>
      <c r="H30" s="18">
        <v>212366</v>
      </c>
      <c r="I30" s="7"/>
      <c r="J30" s="9">
        <f t="shared" si="0"/>
        <v>0</v>
      </c>
      <c r="K30" s="9">
        <f t="shared" si="1"/>
        <v>0</v>
      </c>
    </row>
    <row r="31" spans="1:11" x14ac:dyDescent="0.25">
      <c r="A31" s="14">
        <v>38504</v>
      </c>
      <c r="B31" s="18">
        <v>279477</v>
      </c>
      <c r="C31" s="18">
        <v>211572</v>
      </c>
      <c r="D31" s="18">
        <v>282591</v>
      </c>
      <c r="E31" s="18">
        <v>214276</v>
      </c>
      <c r="G31" s="18">
        <v>282591</v>
      </c>
      <c r="H31" s="18">
        <v>214276</v>
      </c>
      <c r="I31" s="7"/>
      <c r="J31" s="9">
        <f t="shared" si="0"/>
        <v>0</v>
      </c>
      <c r="K31" s="9">
        <f t="shared" si="1"/>
        <v>0</v>
      </c>
    </row>
    <row r="32" spans="1:11" x14ac:dyDescent="0.25">
      <c r="A32" s="14">
        <v>38534</v>
      </c>
      <c r="B32" s="18">
        <v>287871</v>
      </c>
      <c r="C32" s="18">
        <v>219802</v>
      </c>
      <c r="D32" s="18">
        <v>284407</v>
      </c>
      <c r="E32" s="18">
        <v>216259</v>
      </c>
      <c r="G32" s="18">
        <v>284407</v>
      </c>
      <c r="H32" s="18">
        <v>216259</v>
      </c>
      <c r="I32" s="7"/>
      <c r="J32" s="9">
        <f t="shared" si="0"/>
        <v>0</v>
      </c>
      <c r="K32" s="9">
        <f t="shared" si="1"/>
        <v>0</v>
      </c>
    </row>
    <row r="33" spans="1:11" x14ac:dyDescent="0.25">
      <c r="A33" s="14">
        <v>38565</v>
      </c>
      <c r="B33" s="18">
        <v>290989</v>
      </c>
      <c r="C33" s="18">
        <v>222394</v>
      </c>
      <c r="D33" s="18">
        <v>285264</v>
      </c>
      <c r="E33" s="18">
        <v>216972</v>
      </c>
      <c r="G33" s="18">
        <v>285264</v>
      </c>
      <c r="H33" s="18">
        <v>216972</v>
      </c>
      <c r="I33" s="7"/>
      <c r="J33" s="9">
        <f t="shared" si="0"/>
        <v>0</v>
      </c>
      <c r="K33" s="9">
        <f t="shared" si="1"/>
        <v>0</v>
      </c>
    </row>
    <row r="34" spans="1:11" x14ac:dyDescent="0.25">
      <c r="A34" s="14">
        <v>38596</v>
      </c>
      <c r="B34" s="18">
        <v>287366</v>
      </c>
      <c r="C34" s="18">
        <v>218587</v>
      </c>
      <c r="D34" s="18">
        <v>285687</v>
      </c>
      <c r="E34" s="18">
        <v>217443</v>
      </c>
      <c r="G34" s="18">
        <v>285687</v>
      </c>
      <c r="H34" s="18">
        <v>217443</v>
      </c>
      <c r="I34" s="7"/>
      <c r="J34" s="9">
        <f t="shared" si="0"/>
        <v>0</v>
      </c>
      <c r="K34" s="9">
        <f t="shared" si="1"/>
        <v>0</v>
      </c>
    </row>
    <row r="35" spans="1:11" x14ac:dyDescent="0.25">
      <c r="A35" s="14">
        <v>38626</v>
      </c>
      <c r="B35" s="18">
        <v>286907</v>
      </c>
      <c r="C35" s="18">
        <v>217551</v>
      </c>
      <c r="D35" s="18">
        <v>286193</v>
      </c>
      <c r="E35" s="18">
        <v>218130</v>
      </c>
      <c r="G35" s="18">
        <v>286193</v>
      </c>
      <c r="H35" s="18">
        <v>218130</v>
      </c>
      <c r="I35" s="7"/>
      <c r="J35" s="9">
        <f t="shared" si="0"/>
        <v>0</v>
      </c>
      <c r="K35" s="9">
        <f t="shared" si="1"/>
        <v>0</v>
      </c>
    </row>
    <row r="36" spans="1:11" x14ac:dyDescent="0.25">
      <c r="A36" s="14">
        <v>38657</v>
      </c>
      <c r="B36" s="18">
        <v>293240</v>
      </c>
      <c r="C36" s="18">
        <v>223539</v>
      </c>
      <c r="D36" s="18">
        <v>290556</v>
      </c>
      <c r="E36" s="18">
        <v>222314</v>
      </c>
      <c r="G36" s="18">
        <v>290556</v>
      </c>
      <c r="H36" s="18">
        <v>222314</v>
      </c>
      <c r="I36" s="7"/>
      <c r="J36" s="9">
        <f t="shared" ref="J36:J67" si="2">(G36-D36)/D36</f>
        <v>0</v>
      </c>
      <c r="K36" s="9">
        <f t="shared" ref="K36:K67" si="3">(H36-E36)/E36</f>
        <v>0</v>
      </c>
    </row>
    <row r="37" spans="1:11" x14ac:dyDescent="0.25">
      <c r="A37" s="14">
        <v>38687</v>
      </c>
      <c r="B37" s="18">
        <v>298268</v>
      </c>
      <c r="C37" s="18">
        <v>228410</v>
      </c>
      <c r="D37" s="18">
        <v>290028</v>
      </c>
      <c r="E37" s="18">
        <v>222191</v>
      </c>
      <c r="G37" s="18">
        <v>290028</v>
      </c>
      <c r="H37" s="18">
        <v>222191</v>
      </c>
      <c r="I37" s="7"/>
      <c r="J37" s="9">
        <f t="shared" si="2"/>
        <v>0</v>
      </c>
      <c r="K37" s="9">
        <f t="shared" si="3"/>
        <v>0</v>
      </c>
    </row>
    <row r="38" spans="1:11" x14ac:dyDescent="0.25">
      <c r="A38" s="14">
        <v>38718</v>
      </c>
      <c r="B38" s="18">
        <v>300675</v>
      </c>
      <c r="C38" s="18">
        <v>232185</v>
      </c>
      <c r="D38" s="18">
        <v>293621</v>
      </c>
      <c r="E38" s="18">
        <v>224638</v>
      </c>
      <c r="G38" s="18">
        <v>293621</v>
      </c>
      <c r="H38" s="18">
        <v>224638</v>
      </c>
      <c r="I38" s="7"/>
      <c r="J38" s="9">
        <f t="shared" si="2"/>
        <v>0</v>
      </c>
      <c r="K38" s="9">
        <f t="shared" si="3"/>
        <v>0</v>
      </c>
    </row>
    <row r="39" spans="1:11" x14ac:dyDescent="0.25">
      <c r="A39" s="14">
        <v>38749</v>
      </c>
      <c r="B39" s="18">
        <v>292348</v>
      </c>
      <c r="C39" s="18">
        <v>225813</v>
      </c>
      <c r="D39" s="18">
        <v>290833</v>
      </c>
      <c r="E39" s="18">
        <v>222738</v>
      </c>
      <c r="G39" s="18">
        <v>290833</v>
      </c>
      <c r="H39" s="18">
        <v>222738</v>
      </c>
      <c r="I39" s="7"/>
      <c r="J39" s="9">
        <f t="shared" si="2"/>
        <v>0</v>
      </c>
      <c r="K39" s="9">
        <f t="shared" si="3"/>
        <v>0</v>
      </c>
    </row>
    <row r="40" spans="1:11" x14ac:dyDescent="0.25">
      <c r="A40" s="14">
        <v>38777</v>
      </c>
      <c r="B40" s="18">
        <v>285626</v>
      </c>
      <c r="C40" s="18">
        <v>219533</v>
      </c>
      <c r="D40" s="18">
        <v>291841</v>
      </c>
      <c r="E40" s="18">
        <v>223880</v>
      </c>
      <c r="G40" s="18">
        <v>291841</v>
      </c>
      <c r="H40" s="18">
        <v>223880</v>
      </c>
      <c r="I40" s="7"/>
      <c r="J40" s="9">
        <f t="shared" si="2"/>
        <v>0</v>
      </c>
      <c r="K40" s="9">
        <f t="shared" si="3"/>
        <v>0</v>
      </c>
    </row>
    <row r="41" spans="1:11" x14ac:dyDescent="0.25">
      <c r="A41" s="14">
        <v>38808</v>
      </c>
      <c r="B41" s="18">
        <v>279303</v>
      </c>
      <c r="C41" s="18">
        <v>213127</v>
      </c>
      <c r="D41" s="18">
        <v>290370</v>
      </c>
      <c r="E41" s="18">
        <v>223310</v>
      </c>
      <c r="G41" s="18">
        <v>290370</v>
      </c>
      <c r="H41" s="18">
        <v>223310</v>
      </c>
      <c r="I41" s="7"/>
      <c r="J41" s="9">
        <f t="shared" si="2"/>
        <v>0</v>
      </c>
      <c r="K41" s="9">
        <f t="shared" si="3"/>
        <v>0</v>
      </c>
    </row>
    <row r="42" spans="1:11" x14ac:dyDescent="0.25">
      <c r="A42" s="14">
        <v>38838</v>
      </c>
      <c r="B42" s="18">
        <v>283399</v>
      </c>
      <c r="C42" s="18">
        <v>215993</v>
      </c>
      <c r="D42" s="18">
        <v>293624</v>
      </c>
      <c r="E42" s="18">
        <v>225934</v>
      </c>
      <c r="G42" s="18">
        <v>293624</v>
      </c>
      <c r="H42" s="18">
        <v>225934</v>
      </c>
      <c r="I42" s="7"/>
      <c r="J42" s="9">
        <f t="shared" si="2"/>
        <v>0</v>
      </c>
      <c r="K42" s="9">
        <f t="shared" si="3"/>
        <v>0</v>
      </c>
    </row>
    <row r="43" spans="1:11" x14ac:dyDescent="0.25">
      <c r="A43" s="14">
        <v>38869</v>
      </c>
      <c r="B43" s="18">
        <v>292689</v>
      </c>
      <c r="C43" s="18">
        <v>225361</v>
      </c>
      <c r="D43" s="18">
        <v>296293</v>
      </c>
      <c r="E43" s="18">
        <v>228587</v>
      </c>
      <c r="G43" s="18">
        <v>296293</v>
      </c>
      <c r="H43" s="18">
        <v>228587</v>
      </c>
      <c r="I43" s="7"/>
      <c r="J43" s="9">
        <f t="shared" si="2"/>
        <v>0</v>
      </c>
      <c r="K43" s="9">
        <f t="shared" si="3"/>
        <v>0</v>
      </c>
    </row>
    <row r="44" spans="1:11" x14ac:dyDescent="0.25">
      <c r="A44" s="14">
        <v>38899</v>
      </c>
      <c r="B44" s="18">
        <v>301748</v>
      </c>
      <c r="C44" s="18">
        <v>233429</v>
      </c>
      <c r="D44" s="18">
        <v>298836</v>
      </c>
      <c r="E44" s="18">
        <v>230502</v>
      </c>
      <c r="G44" s="18">
        <v>298836</v>
      </c>
      <c r="H44" s="18">
        <v>230502</v>
      </c>
      <c r="I44" s="7"/>
      <c r="J44" s="9">
        <f t="shared" si="2"/>
        <v>0</v>
      </c>
      <c r="K44" s="9">
        <f t="shared" si="3"/>
        <v>0</v>
      </c>
    </row>
    <row r="45" spans="1:11" x14ac:dyDescent="0.25">
      <c r="A45" s="14">
        <v>38930</v>
      </c>
      <c r="B45" s="18">
        <v>304333</v>
      </c>
      <c r="C45" s="18">
        <v>235310</v>
      </c>
      <c r="D45" s="18">
        <v>299078</v>
      </c>
      <c r="E45" s="18">
        <v>230407</v>
      </c>
      <c r="G45" s="18">
        <v>299078</v>
      </c>
      <c r="H45" s="18">
        <v>230407</v>
      </c>
      <c r="I45" s="7"/>
      <c r="J45" s="9">
        <f t="shared" si="2"/>
        <v>0</v>
      </c>
      <c r="K45" s="9">
        <f t="shared" si="3"/>
        <v>0</v>
      </c>
    </row>
    <row r="46" spans="1:11" x14ac:dyDescent="0.25">
      <c r="A46" s="14">
        <v>38961</v>
      </c>
      <c r="B46" s="18">
        <v>306318</v>
      </c>
      <c r="C46" s="18">
        <v>236593</v>
      </c>
      <c r="D46" s="18">
        <v>304008</v>
      </c>
      <c r="E46" s="18">
        <v>234852</v>
      </c>
      <c r="G46" s="18">
        <v>304008</v>
      </c>
      <c r="H46" s="18">
        <v>234852</v>
      </c>
      <c r="I46" s="7"/>
      <c r="J46" s="9">
        <f t="shared" si="2"/>
        <v>0</v>
      </c>
      <c r="K46" s="9">
        <f t="shared" si="3"/>
        <v>0</v>
      </c>
    </row>
    <row r="47" spans="1:11" x14ac:dyDescent="0.25">
      <c r="A47" s="14">
        <v>38991</v>
      </c>
      <c r="B47" s="18">
        <v>308073</v>
      </c>
      <c r="C47" s="18">
        <v>237355</v>
      </c>
      <c r="D47" s="18">
        <v>306810</v>
      </c>
      <c r="E47" s="18">
        <v>237378</v>
      </c>
      <c r="G47" s="18">
        <v>306810</v>
      </c>
      <c r="H47" s="18">
        <v>237378</v>
      </c>
      <c r="I47" s="7"/>
      <c r="J47" s="9">
        <f t="shared" si="2"/>
        <v>0</v>
      </c>
      <c r="K47" s="9">
        <f t="shared" si="3"/>
        <v>0</v>
      </c>
    </row>
    <row r="48" spans="1:11" x14ac:dyDescent="0.25">
      <c r="A48" s="14">
        <v>39022</v>
      </c>
      <c r="B48" s="18">
        <v>315160</v>
      </c>
      <c r="C48" s="18">
        <v>243736</v>
      </c>
      <c r="D48" s="18">
        <v>312091</v>
      </c>
      <c r="E48" s="18">
        <v>242274</v>
      </c>
      <c r="G48" s="18">
        <v>312091</v>
      </c>
      <c r="H48" s="18">
        <v>242274</v>
      </c>
      <c r="I48" s="7"/>
      <c r="J48" s="9">
        <f t="shared" si="2"/>
        <v>0</v>
      </c>
      <c r="K48" s="9">
        <f t="shared" si="3"/>
        <v>0</v>
      </c>
    </row>
    <row r="49" spans="1:11" x14ac:dyDescent="0.25">
      <c r="A49" s="14">
        <v>39052</v>
      </c>
      <c r="B49" s="18">
        <v>316677</v>
      </c>
      <c r="C49" s="18">
        <v>244804</v>
      </c>
      <c r="D49" s="18">
        <v>308045</v>
      </c>
      <c r="E49" s="18">
        <v>237925</v>
      </c>
      <c r="G49" s="18">
        <v>308045</v>
      </c>
      <c r="H49" s="18">
        <v>237925</v>
      </c>
      <c r="I49" s="7"/>
      <c r="J49" s="9">
        <f t="shared" si="2"/>
        <v>0</v>
      </c>
      <c r="K49" s="9">
        <f t="shared" si="3"/>
        <v>0</v>
      </c>
    </row>
    <row r="50" spans="1:11" x14ac:dyDescent="0.25">
      <c r="A50" s="14">
        <v>39083</v>
      </c>
      <c r="B50" s="18">
        <v>319326</v>
      </c>
      <c r="C50" s="18">
        <v>248494</v>
      </c>
      <c r="D50" s="18">
        <v>311531</v>
      </c>
      <c r="E50" s="18">
        <v>240232</v>
      </c>
      <c r="G50" s="18">
        <v>311531</v>
      </c>
      <c r="H50" s="18">
        <v>240232</v>
      </c>
      <c r="I50" s="7"/>
      <c r="J50" s="9">
        <f t="shared" si="2"/>
        <v>0</v>
      </c>
      <c r="K50" s="9">
        <f t="shared" si="3"/>
        <v>0</v>
      </c>
    </row>
    <row r="51" spans="1:11" x14ac:dyDescent="0.25">
      <c r="A51" s="14">
        <v>39114</v>
      </c>
      <c r="B51" s="18">
        <v>314603</v>
      </c>
      <c r="C51" s="18">
        <v>245229</v>
      </c>
      <c r="D51" s="18">
        <v>313202</v>
      </c>
      <c r="E51" s="18">
        <v>242131</v>
      </c>
      <c r="G51" s="18">
        <v>313202</v>
      </c>
      <c r="H51" s="18">
        <v>242131</v>
      </c>
      <c r="I51" s="7"/>
      <c r="J51" s="9">
        <f t="shared" si="2"/>
        <v>0</v>
      </c>
      <c r="K51" s="9">
        <f t="shared" si="3"/>
        <v>0</v>
      </c>
    </row>
    <row r="52" spans="1:11" x14ac:dyDescent="0.25">
      <c r="A52" s="14">
        <v>39142</v>
      </c>
      <c r="B52" s="18">
        <v>311740</v>
      </c>
      <c r="C52" s="18">
        <v>242007</v>
      </c>
      <c r="D52" s="18">
        <v>318267</v>
      </c>
      <c r="E52" s="18">
        <v>246666</v>
      </c>
      <c r="G52" s="18">
        <v>318267</v>
      </c>
      <c r="H52" s="18">
        <v>246666</v>
      </c>
      <c r="I52" s="7"/>
      <c r="J52" s="9">
        <f t="shared" si="2"/>
        <v>0</v>
      </c>
      <c r="K52" s="9">
        <f t="shared" si="3"/>
        <v>0</v>
      </c>
    </row>
    <row r="53" spans="1:11" x14ac:dyDescent="0.25">
      <c r="A53" s="14">
        <v>39173</v>
      </c>
      <c r="B53" s="18">
        <v>308309</v>
      </c>
      <c r="C53" s="18">
        <v>237660</v>
      </c>
      <c r="D53" s="18">
        <v>320377</v>
      </c>
      <c r="E53" s="18">
        <v>248735</v>
      </c>
      <c r="G53" s="18">
        <v>320377</v>
      </c>
      <c r="H53" s="18">
        <v>248735</v>
      </c>
      <c r="I53" s="7"/>
      <c r="J53" s="9">
        <f t="shared" si="2"/>
        <v>0</v>
      </c>
      <c r="K53" s="9">
        <f t="shared" si="3"/>
        <v>0</v>
      </c>
    </row>
    <row r="54" spans="1:11" x14ac:dyDescent="0.25">
      <c r="A54" s="14">
        <v>39203</v>
      </c>
      <c r="B54" s="18">
        <v>311748</v>
      </c>
      <c r="C54" s="18">
        <v>239276</v>
      </c>
      <c r="D54" s="18">
        <v>322501</v>
      </c>
      <c r="E54" s="18">
        <v>249776</v>
      </c>
      <c r="G54" s="18">
        <v>322501</v>
      </c>
      <c r="H54" s="18">
        <v>249776</v>
      </c>
      <c r="I54" s="7"/>
      <c r="J54" s="9">
        <f t="shared" si="2"/>
        <v>0</v>
      </c>
      <c r="K54" s="9">
        <f t="shared" si="3"/>
        <v>0</v>
      </c>
    </row>
    <row r="55" spans="1:11" x14ac:dyDescent="0.25">
      <c r="A55" s="14">
        <v>39234</v>
      </c>
      <c r="B55" s="18">
        <v>317903</v>
      </c>
      <c r="C55" s="18">
        <v>245181</v>
      </c>
      <c r="D55" s="18">
        <v>322402</v>
      </c>
      <c r="E55" s="18">
        <v>249334</v>
      </c>
      <c r="G55" s="18">
        <v>322402</v>
      </c>
      <c r="H55" s="18">
        <v>249334</v>
      </c>
      <c r="I55" s="7"/>
      <c r="J55" s="9">
        <f t="shared" si="2"/>
        <v>0</v>
      </c>
      <c r="K55" s="9">
        <f t="shared" si="3"/>
        <v>0</v>
      </c>
    </row>
    <row r="56" spans="1:11" x14ac:dyDescent="0.25">
      <c r="A56" s="14">
        <v>39264</v>
      </c>
      <c r="B56" s="18">
        <v>324368</v>
      </c>
      <c r="C56" s="18">
        <v>251043</v>
      </c>
      <c r="D56" s="18">
        <v>321878</v>
      </c>
      <c r="E56" s="18">
        <v>248610</v>
      </c>
      <c r="G56" s="18">
        <v>321878</v>
      </c>
      <c r="H56" s="18">
        <v>248610</v>
      </c>
      <c r="I56" s="7"/>
      <c r="J56" s="9">
        <f t="shared" si="2"/>
        <v>0</v>
      </c>
      <c r="K56" s="9">
        <f t="shared" si="3"/>
        <v>0</v>
      </c>
    </row>
    <row r="57" spans="1:11" x14ac:dyDescent="0.25">
      <c r="A57" s="14">
        <v>39295</v>
      </c>
      <c r="B57" s="18">
        <v>327919</v>
      </c>
      <c r="C57" s="18">
        <v>254456</v>
      </c>
      <c r="D57" s="18">
        <v>322674</v>
      </c>
      <c r="E57" s="18">
        <v>249597</v>
      </c>
      <c r="G57" s="18">
        <v>322674</v>
      </c>
      <c r="H57" s="18">
        <v>249597</v>
      </c>
      <c r="I57" s="7"/>
      <c r="J57" s="9">
        <f t="shared" si="2"/>
        <v>0</v>
      </c>
      <c r="K57" s="9">
        <f t="shared" si="3"/>
        <v>0</v>
      </c>
    </row>
    <row r="58" spans="1:11" x14ac:dyDescent="0.25">
      <c r="A58" s="14">
        <v>39326</v>
      </c>
      <c r="B58" s="18">
        <v>328447</v>
      </c>
      <c r="C58" s="18">
        <v>254906</v>
      </c>
      <c r="D58" s="18">
        <v>325247</v>
      </c>
      <c r="E58" s="18">
        <v>252376</v>
      </c>
      <c r="G58" s="18">
        <v>325247</v>
      </c>
      <c r="H58" s="18">
        <v>252376</v>
      </c>
      <c r="I58" s="7"/>
      <c r="J58" s="9">
        <f t="shared" si="2"/>
        <v>0</v>
      </c>
      <c r="K58" s="9">
        <f t="shared" si="3"/>
        <v>0</v>
      </c>
    </row>
    <row r="59" spans="1:11" x14ac:dyDescent="0.25">
      <c r="A59" s="14">
        <v>39356</v>
      </c>
      <c r="B59" s="18">
        <v>329735</v>
      </c>
      <c r="C59" s="18">
        <v>255136</v>
      </c>
      <c r="D59" s="18">
        <v>328428</v>
      </c>
      <c r="E59" s="18">
        <v>255175</v>
      </c>
      <c r="G59" s="18">
        <v>328428</v>
      </c>
      <c r="H59" s="18">
        <v>255175</v>
      </c>
      <c r="I59" s="7"/>
      <c r="J59" s="9">
        <f t="shared" si="2"/>
        <v>0</v>
      </c>
      <c r="K59" s="9">
        <f t="shared" si="3"/>
        <v>0</v>
      </c>
    </row>
    <row r="60" spans="1:11" x14ac:dyDescent="0.25">
      <c r="A60" s="14">
        <v>39387</v>
      </c>
      <c r="B60" s="18">
        <v>334203</v>
      </c>
      <c r="C60" s="18">
        <v>258711</v>
      </c>
      <c r="D60" s="18">
        <v>330980</v>
      </c>
      <c r="E60" s="18">
        <v>257141</v>
      </c>
      <c r="G60" s="18">
        <v>330980</v>
      </c>
      <c r="H60" s="18">
        <v>257141</v>
      </c>
      <c r="I60" s="7"/>
      <c r="J60" s="9">
        <f t="shared" si="2"/>
        <v>0</v>
      </c>
      <c r="K60" s="9">
        <f t="shared" si="3"/>
        <v>0</v>
      </c>
    </row>
    <row r="61" spans="1:11" x14ac:dyDescent="0.25">
      <c r="A61" s="14">
        <v>39417</v>
      </c>
      <c r="B61" s="18">
        <v>344549</v>
      </c>
      <c r="C61" s="18">
        <v>268325</v>
      </c>
      <c r="D61" s="18">
        <v>335078</v>
      </c>
      <c r="E61" s="18">
        <v>260501</v>
      </c>
      <c r="G61" s="18">
        <v>335078</v>
      </c>
      <c r="H61" s="18">
        <v>260501</v>
      </c>
      <c r="I61" s="7"/>
      <c r="J61" s="9">
        <f t="shared" si="2"/>
        <v>0</v>
      </c>
      <c r="K61" s="9">
        <f t="shared" si="3"/>
        <v>0</v>
      </c>
    </row>
    <row r="62" spans="1:11" x14ac:dyDescent="0.25">
      <c r="A62" s="14">
        <v>39448</v>
      </c>
      <c r="B62" s="18">
        <v>344289</v>
      </c>
      <c r="C62" s="18">
        <v>268969</v>
      </c>
      <c r="D62" s="18">
        <v>335784</v>
      </c>
      <c r="E62" s="18">
        <v>260049</v>
      </c>
      <c r="G62" s="18">
        <v>335784</v>
      </c>
      <c r="H62" s="18">
        <v>260049</v>
      </c>
      <c r="I62" s="7"/>
      <c r="J62" s="9">
        <f t="shared" si="2"/>
        <v>0</v>
      </c>
      <c r="K62" s="9">
        <f t="shared" si="3"/>
        <v>0</v>
      </c>
    </row>
    <row r="63" spans="1:11" x14ac:dyDescent="0.25">
      <c r="A63" s="14">
        <v>39479</v>
      </c>
      <c r="B63" s="18">
        <v>339873</v>
      </c>
      <c r="C63" s="18">
        <v>265505</v>
      </c>
      <c r="D63" s="18">
        <v>338384</v>
      </c>
      <c r="E63" s="18">
        <v>262124</v>
      </c>
      <c r="G63" s="18">
        <v>338384</v>
      </c>
      <c r="H63" s="18">
        <v>262124</v>
      </c>
      <c r="I63" s="7"/>
      <c r="J63" s="9">
        <f t="shared" si="2"/>
        <v>0</v>
      </c>
      <c r="K63" s="9">
        <f t="shared" si="3"/>
        <v>0</v>
      </c>
    </row>
    <row r="64" spans="1:11" x14ac:dyDescent="0.25">
      <c r="A64" s="14">
        <v>39508</v>
      </c>
      <c r="B64" s="18">
        <v>328214</v>
      </c>
      <c r="C64" s="18">
        <v>253511</v>
      </c>
      <c r="D64" s="18">
        <v>335191</v>
      </c>
      <c r="E64" s="18">
        <v>258604</v>
      </c>
      <c r="G64" s="18">
        <v>335191</v>
      </c>
      <c r="H64" s="18">
        <v>258604</v>
      </c>
      <c r="I64" s="7"/>
      <c r="J64" s="9">
        <f t="shared" si="2"/>
        <v>0</v>
      </c>
      <c r="K64" s="9">
        <f t="shared" si="3"/>
        <v>0</v>
      </c>
    </row>
    <row r="65" spans="1:11" x14ac:dyDescent="0.25">
      <c r="A65" s="14">
        <v>39539</v>
      </c>
      <c r="B65" s="18">
        <v>327351</v>
      </c>
      <c r="C65" s="18">
        <v>251554</v>
      </c>
      <c r="D65" s="18">
        <v>339858</v>
      </c>
      <c r="E65" s="18">
        <v>262909</v>
      </c>
      <c r="G65" s="18">
        <v>339858</v>
      </c>
      <c r="H65" s="18">
        <v>262909</v>
      </c>
      <c r="I65" s="7"/>
      <c r="J65" s="9">
        <f t="shared" si="2"/>
        <v>0</v>
      </c>
      <c r="K65" s="9">
        <f t="shared" si="3"/>
        <v>0</v>
      </c>
    </row>
    <row r="66" spans="1:11" x14ac:dyDescent="0.25">
      <c r="A66" s="14">
        <v>39569</v>
      </c>
      <c r="B66" s="18">
        <v>332318</v>
      </c>
      <c r="C66" s="18">
        <v>255195</v>
      </c>
      <c r="D66" s="18">
        <v>343484</v>
      </c>
      <c r="E66" s="18">
        <v>266083</v>
      </c>
      <c r="G66" s="18">
        <v>343484</v>
      </c>
      <c r="H66" s="18">
        <v>266083</v>
      </c>
      <c r="I66" s="7"/>
      <c r="J66" s="9">
        <f t="shared" si="2"/>
        <v>0</v>
      </c>
      <c r="K66" s="9">
        <f t="shared" si="3"/>
        <v>0</v>
      </c>
    </row>
    <row r="67" spans="1:11" x14ac:dyDescent="0.25">
      <c r="A67" s="14">
        <v>39600</v>
      </c>
      <c r="B67" s="18">
        <v>341324</v>
      </c>
      <c r="C67" s="18">
        <v>263450</v>
      </c>
      <c r="D67" s="18">
        <v>346902</v>
      </c>
      <c r="E67" s="18">
        <v>268664</v>
      </c>
      <c r="G67" s="18">
        <v>346902</v>
      </c>
      <c r="H67" s="18">
        <v>268664</v>
      </c>
      <c r="I67" s="7"/>
      <c r="J67" s="9">
        <f t="shared" si="2"/>
        <v>0</v>
      </c>
      <c r="K67" s="9">
        <f t="shared" si="3"/>
        <v>0</v>
      </c>
    </row>
    <row r="68" spans="1:11" x14ac:dyDescent="0.25">
      <c r="A68" s="14">
        <v>39630</v>
      </c>
      <c r="B68" s="18">
        <v>351534</v>
      </c>
      <c r="C68" s="18">
        <v>272624</v>
      </c>
      <c r="D68" s="18">
        <v>349304</v>
      </c>
      <c r="E68" s="18">
        <v>270469</v>
      </c>
      <c r="G68" s="18">
        <v>349304</v>
      </c>
      <c r="H68" s="18">
        <v>270469</v>
      </c>
      <c r="I68" s="7"/>
      <c r="J68" s="9">
        <f t="shared" ref="J68:J99" si="4">(G68-D68)/D68</f>
        <v>0</v>
      </c>
      <c r="K68" s="9">
        <f t="shared" ref="K68:K99" si="5">(H68-E68)/E68</f>
        <v>0</v>
      </c>
    </row>
    <row r="69" spans="1:11" x14ac:dyDescent="0.25">
      <c r="A69" s="14">
        <v>39661</v>
      </c>
      <c r="B69" s="18">
        <v>357466</v>
      </c>
      <c r="C69" s="18">
        <v>277776</v>
      </c>
      <c r="D69" s="18">
        <v>351515</v>
      </c>
      <c r="E69" s="18">
        <v>272212</v>
      </c>
      <c r="G69" s="18">
        <v>351515</v>
      </c>
      <c r="H69" s="18">
        <v>272212</v>
      </c>
      <c r="I69" s="7"/>
      <c r="J69" s="9">
        <f t="shared" si="4"/>
        <v>0</v>
      </c>
      <c r="K69" s="9">
        <f t="shared" si="5"/>
        <v>0</v>
      </c>
    </row>
    <row r="70" spans="1:11" x14ac:dyDescent="0.25">
      <c r="A70" s="14">
        <v>39692</v>
      </c>
      <c r="B70" s="18">
        <v>358028</v>
      </c>
      <c r="C70" s="18">
        <v>277678</v>
      </c>
      <c r="D70" s="18">
        <v>353412</v>
      </c>
      <c r="E70" s="18">
        <v>273845</v>
      </c>
      <c r="G70" s="18">
        <v>353412</v>
      </c>
      <c r="H70" s="18">
        <v>273845</v>
      </c>
      <c r="I70" s="7"/>
      <c r="J70" s="9">
        <f t="shared" si="4"/>
        <v>0</v>
      </c>
      <c r="K70" s="9">
        <f t="shared" si="5"/>
        <v>0</v>
      </c>
    </row>
    <row r="71" spans="1:11" x14ac:dyDescent="0.25">
      <c r="A71" s="14">
        <v>39722</v>
      </c>
      <c r="B71" s="18">
        <v>356414</v>
      </c>
      <c r="C71" s="18">
        <v>275627</v>
      </c>
      <c r="D71" s="18">
        <v>354902</v>
      </c>
      <c r="E71" s="18">
        <v>275667</v>
      </c>
      <c r="G71" s="18">
        <v>354902</v>
      </c>
      <c r="H71" s="18">
        <v>275667</v>
      </c>
      <c r="I71" s="7"/>
      <c r="J71" s="9">
        <f t="shared" si="4"/>
        <v>0</v>
      </c>
      <c r="K71" s="9">
        <f t="shared" si="5"/>
        <v>0</v>
      </c>
    </row>
    <row r="72" spans="1:11" x14ac:dyDescent="0.25">
      <c r="A72" s="14">
        <v>39753</v>
      </c>
      <c r="B72" s="18">
        <v>360056</v>
      </c>
      <c r="C72" s="18">
        <v>279490</v>
      </c>
      <c r="D72" s="18">
        <v>356785</v>
      </c>
      <c r="E72" s="18">
        <v>278088</v>
      </c>
      <c r="G72" s="18">
        <v>356785</v>
      </c>
      <c r="H72" s="18">
        <v>278088</v>
      </c>
      <c r="I72" s="7"/>
      <c r="J72" s="9">
        <f t="shared" si="4"/>
        <v>0</v>
      </c>
      <c r="K72" s="9">
        <f t="shared" si="5"/>
        <v>0</v>
      </c>
    </row>
    <row r="73" spans="1:11" x14ac:dyDescent="0.25">
      <c r="A73" s="14">
        <v>39783</v>
      </c>
      <c r="B73" s="18">
        <v>368513</v>
      </c>
      <c r="C73" s="18">
        <v>288989</v>
      </c>
      <c r="D73" s="18">
        <v>358760</v>
      </c>
      <c r="E73" s="18">
        <v>280588</v>
      </c>
      <c r="G73" s="18">
        <v>358760</v>
      </c>
      <c r="H73" s="18">
        <v>280588</v>
      </c>
      <c r="I73" s="7"/>
      <c r="J73" s="9">
        <f t="shared" si="4"/>
        <v>0</v>
      </c>
      <c r="K73" s="9">
        <f t="shared" si="5"/>
        <v>0</v>
      </c>
    </row>
    <row r="74" spans="1:11" x14ac:dyDescent="0.25">
      <c r="A74" s="14">
        <v>39814</v>
      </c>
      <c r="B74" s="18">
        <v>369967</v>
      </c>
      <c r="C74" s="18">
        <v>292507</v>
      </c>
      <c r="D74" s="18">
        <v>361282</v>
      </c>
      <c r="E74" s="18">
        <v>283331</v>
      </c>
      <c r="G74" s="18">
        <v>361282</v>
      </c>
      <c r="H74" s="18">
        <v>283331</v>
      </c>
      <c r="I74" s="7"/>
      <c r="J74" s="9">
        <f t="shared" si="4"/>
        <v>0</v>
      </c>
      <c r="K74" s="9">
        <f t="shared" si="5"/>
        <v>0</v>
      </c>
    </row>
    <row r="75" spans="1:11" x14ac:dyDescent="0.25">
      <c r="A75" s="14">
        <v>39845</v>
      </c>
      <c r="B75" s="18">
        <v>363521</v>
      </c>
      <c r="C75" s="18">
        <v>287402</v>
      </c>
      <c r="D75" s="18">
        <v>362179</v>
      </c>
      <c r="E75" s="18">
        <v>283973</v>
      </c>
      <c r="G75" s="18">
        <v>362179</v>
      </c>
      <c r="H75" s="18">
        <v>283973</v>
      </c>
      <c r="I75" s="7"/>
      <c r="J75" s="9">
        <f t="shared" si="4"/>
        <v>0</v>
      </c>
      <c r="K75" s="9">
        <f t="shared" si="5"/>
        <v>0</v>
      </c>
    </row>
    <row r="76" spans="1:11" x14ac:dyDescent="0.25">
      <c r="A76" s="14">
        <v>39873</v>
      </c>
      <c r="B76" s="18">
        <v>356289</v>
      </c>
      <c r="C76" s="18">
        <v>279338</v>
      </c>
      <c r="D76" s="18">
        <v>364154</v>
      </c>
      <c r="E76" s="18">
        <v>285341</v>
      </c>
      <c r="G76" s="18">
        <v>364154</v>
      </c>
      <c r="H76" s="18">
        <v>285341</v>
      </c>
      <c r="I76" s="7"/>
      <c r="J76" s="9">
        <f t="shared" si="4"/>
        <v>0</v>
      </c>
      <c r="K76" s="9">
        <f t="shared" si="5"/>
        <v>0</v>
      </c>
    </row>
    <row r="77" spans="1:11" x14ac:dyDescent="0.25">
      <c r="A77" s="14">
        <v>39904</v>
      </c>
      <c r="B77" s="18">
        <v>353349</v>
      </c>
      <c r="C77" s="18">
        <v>275283</v>
      </c>
      <c r="D77" s="18">
        <v>366013</v>
      </c>
      <c r="E77" s="18">
        <v>286823</v>
      </c>
      <c r="G77" s="18">
        <v>366013</v>
      </c>
      <c r="H77" s="18">
        <v>286823</v>
      </c>
      <c r="I77" s="7"/>
      <c r="J77" s="9">
        <f t="shared" si="4"/>
        <v>0</v>
      </c>
      <c r="K77" s="9">
        <f t="shared" si="5"/>
        <v>0</v>
      </c>
    </row>
    <row r="78" spans="1:11" x14ac:dyDescent="0.25">
      <c r="A78" s="14">
        <v>39934</v>
      </c>
      <c r="B78" s="18">
        <v>355873</v>
      </c>
      <c r="C78" s="18">
        <v>276317</v>
      </c>
      <c r="D78" s="18">
        <v>367713</v>
      </c>
      <c r="E78" s="18">
        <v>288137</v>
      </c>
      <c r="G78" s="18">
        <v>367713</v>
      </c>
      <c r="H78" s="18">
        <v>288137</v>
      </c>
      <c r="I78" s="7"/>
      <c r="J78" s="9">
        <f t="shared" si="4"/>
        <v>0</v>
      </c>
      <c r="K78" s="9">
        <f t="shared" si="5"/>
        <v>0</v>
      </c>
    </row>
    <row r="79" spans="1:11" x14ac:dyDescent="0.25">
      <c r="A79" s="14">
        <v>39965</v>
      </c>
      <c r="B79" s="18">
        <v>361827</v>
      </c>
      <c r="C79" s="18">
        <v>281999</v>
      </c>
      <c r="D79" s="18">
        <v>368241</v>
      </c>
      <c r="E79" s="18">
        <v>288172</v>
      </c>
      <c r="G79" s="18">
        <v>368241</v>
      </c>
      <c r="H79" s="18">
        <v>288172</v>
      </c>
      <c r="I79" s="7"/>
      <c r="J79" s="9">
        <f t="shared" si="4"/>
        <v>0</v>
      </c>
      <c r="K79" s="9">
        <f t="shared" si="5"/>
        <v>0</v>
      </c>
    </row>
    <row r="80" spans="1:11" x14ac:dyDescent="0.25">
      <c r="A80" s="14">
        <v>39995</v>
      </c>
      <c r="B80" s="18">
        <v>373485</v>
      </c>
      <c r="C80" s="18">
        <v>292310</v>
      </c>
      <c r="D80" s="18">
        <v>371308</v>
      </c>
      <c r="E80" s="18">
        <v>290099</v>
      </c>
      <c r="G80" s="18">
        <v>371308</v>
      </c>
      <c r="H80" s="18">
        <v>290099</v>
      </c>
      <c r="I80" s="7"/>
      <c r="J80" s="9">
        <f t="shared" si="4"/>
        <v>0</v>
      </c>
      <c r="K80" s="9">
        <f t="shared" si="5"/>
        <v>0</v>
      </c>
    </row>
    <row r="81" spans="1:11" x14ac:dyDescent="0.25">
      <c r="A81" s="14">
        <v>40026</v>
      </c>
      <c r="B81" s="18">
        <v>379340</v>
      </c>
      <c r="C81" s="18">
        <v>296805</v>
      </c>
      <c r="D81" s="18">
        <v>372391</v>
      </c>
      <c r="E81" s="18">
        <v>290194</v>
      </c>
      <c r="G81" s="18">
        <v>372391</v>
      </c>
      <c r="H81" s="18">
        <v>290194</v>
      </c>
      <c r="I81" s="7"/>
      <c r="J81" s="9">
        <f t="shared" si="4"/>
        <v>0</v>
      </c>
      <c r="K81" s="9">
        <f t="shared" si="5"/>
        <v>0</v>
      </c>
    </row>
    <row r="82" spans="1:11" x14ac:dyDescent="0.25">
      <c r="A82" s="14">
        <v>40057</v>
      </c>
      <c r="B82" s="18">
        <v>379662</v>
      </c>
      <c r="C82" s="18">
        <v>295416</v>
      </c>
      <c r="D82" s="18">
        <v>373687</v>
      </c>
      <c r="E82" s="18">
        <v>290216</v>
      </c>
      <c r="G82" s="18">
        <v>373687</v>
      </c>
      <c r="H82" s="18">
        <v>290216</v>
      </c>
      <c r="I82" s="7"/>
      <c r="J82" s="9">
        <f t="shared" si="4"/>
        <v>0</v>
      </c>
      <c r="K82" s="9">
        <f t="shared" si="5"/>
        <v>0</v>
      </c>
    </row>
    <row r="83" spans="1:11" x14ac:dyDescent="0.25">
      <c r="A83" s="14">
        <v>40087</v>
      </c>
      <c r="B83" s="18">
        <v>376596</v>
      </c>
      <c r="C83" s="18">
        <v>290002</v>
      </c>
      <c r="D83" s="18">
        <v>375186</v>
      </c>
      <c r="E83" s="18">
        <v>290234</v>
      </c>
      <c r="G83" s="18">
        <v>375186</v>
      </c>
      <c r="H83" s="18">
        <v>290234</v>
      </c>
      <c r="I83" s="7"/>
      <c r="J83" s="9">
        <f t="shared" si="4"/>
        <v>0</v>
      </c>
      <c r="K83" s="9">
        <f t="shared" si="5"/>
        <v>0</v>
      </c>
    </row>
    <row r="84" spans="1:11" x14ac:dyDescent="0.25">
      <c r="A84" s="14">
        <v>40118</v>
      </c>
      <c r="B84" s="18">
        <v>381684</v>
      </c>
      <c r="C84" s="18">
        <v>292917</v>
      </c>
      <c r="D84" s="18">
        <v>378154</v>
      </c>
      <c r="E84" s="18">
        <v>291359</v>
      </c>
      <c r="G84" s="18">
        <v>378154</v>
      </c>
      <c r="H84" s="18">
        <v>291359</v>
      </c>
      <c r="I84" s="7"/>
      <c r="J84" s="9">
        <f t="shared" si="4"/>
        <v>0</v>
      </c>
      <c r="K84" s="9">
        <f t="shared" si="5"/>
        <v>0</v>
      </c>
    </row>
    <row r="85" spans="1:11" x14ac:dyDescent="0.25">
      <c r="A85" s="14">
        <v>40148</v>
      </c>
      <c r="B85" s="18">
        <v>391486</v>
      </c>
      <c r="C85" s="18">
        <v>301224</v>
      </c>
      <c r="D85" s="18">
        <v>381695</v>
      </c>
      <c r="E85" s="18">
        <v>292786</v>
      </c>
      <c r="G85" s="18">
        <v>381695</v>
      </c>
      <c r="H85" s="18">
        <v>292786</v>
      </c>
      <c r="I85" s="7"/>
      <c r="J85" s="9">
        <f t="shared" si="4"/>
        <v>0</v>
      </c>
      <c r="K85" s="9">
        <f t="shared" si="5"/>
        <v>0</v>
      </c>
    </row>
    <row r="86" spans="1:11" x14ac:dyDescent="0.25">
      <c r="A86" s="14">
        <v>40179</v>
      </c>
      <c r="B86" s="18">
        <v>392271</v>
      </c>
      <c r="C86" s="18">
        <v>302928</v>
      </c>
      <c r="D86" s="18">
        <v>383990</v>
      </c>
      <c r="E86" s="18">
        <v>294316</v>
      </c>
      <c r="G86" s="18">
        <v>383990</v>
      </c>
      <c r="H86" s="18">
        <v>294316</v>
      </c>
      <c r="I86" s="7"/>
      <c r="J86" s="9">
        <f t="shared" si="4"/>
        <v>0</v>
      </c>
      <c r="K86" s="9">
        <f t="shared" si="5"/>
        <v>0</v>
      </c>
    </row>
    <row r="87" spans="1:11" x14ac:dyDescent="0.25">
      <c r="A87" s="14">
        <v>40210</v>
      </c>
      <c r="B87" s="18">
        <v>388069</v>
      </c>
      <c r="C87" s="18">
        <v>299805</v>
      </c>
      <c r="D87" s="18">
        <v>386982</v>
      </c>
      <c r="E87" s="18">
        <v>296667</v>
      </c>
      <c r="G87" s="18">
        <v>386982</v>
      </c>
      <c r="H87" s="18">
        <v>296667</v>
      </c>
      <c r="I87" s="7"/>
      <c r="J87" s="9">
        <f t="shared" si="4"/>
        <v>0</v>
      </c>
      <c r="K87" s="9">
        <f t="shared" si="5"/>
        <v>0</v>
      </c>
    </row>
    <row r="88" spans="1:11" x14ac:dyDescent="0.25">
      <c r="A88" s="14">
        <v>40238</v>
      </c>
      <c r="B88" s="18">
        <v>381822</v>
      </c>
      <c r="C88" s="18">
        <v>292424</v>
      </c>
      <c r="D88" s="18">
        <v>390550</v>
      </c>
      <c r="E88" s="18">
        <v>299114</v>
      </c>
      <c r="G88" s="18">
        <v>390550</v>
      </c>
      <c r="H88" s="18">
        <v>299114</v>
      </c>
      <c r="I88" s="7"/>
      <c r="J88" s="9">
        <f t="shared" si="4"/>
        <v>0</v>
      </c>
      <c r="K88" s="9">
        <f t="shared" si="5"/>
        <v>0</v>
      </c>
    </row>
    <row r="89" spans="1:11" x14ac:dyDescent="0.25">
      <c r="A89" s="14">
        <v>40269</v>
      </c>
      <c r="B89" s="18">
        <v>380022</v>
      </c>
      <c r="C89" s="18">
        <v>288728</v>
      </c>
      <c r="D89" s="18">
        <v>392665</v>
      </c>
      <c r="E89" s="18">
        <v>300013</v>
      </c>
      <c r="G89" s="18">
        <v>392665</v>
      </c>
      <c r="H89" s="18">
        <v>300013</v>
      </c>
      <c r="I89" s="7"/>
      <c r="J89" s="9">
        <f t="shared" si="4"/>
        <v>0</v>
      </c>
      <c r="K89" s="9">
        <f t="shared" si="5"/>
        <v>0</v>
      </c>
    </row>
    <row r="90" spans="1:11" x14ac:dyDescent="0.25">
      <c r="A90" s="14">
        <v>40299</v>
      </c>
      <c r="B90" s="18">
        <v>381318</v>
      </c>
      <c r="C90" s="18">
        <v>287745</v>
      </c>
      <c r="D90" s="18">
        <v>394057</v>
      </c>
      <c r="E90" s="18">
        <v>300276</v>
      </c>
      <c r="G90" s="18">
        <v>394057</v>
      </c>
      <c r="H90" s="18">
        <v>300276</v>
      </c>
      <c r="I90" s="7"/>
      <c r="J90" s="9">
        <f t="shared" si="4"/>
        <v>0</v>
      </c>
      <c r="K90" s="9">
        <f t="shared" si="5"/>
        <v>0</v>
      </c>
    </row>
    <row r="91" spans="1:11" x14ac:dyDescent="0.25">
      <c r="A91" s="14">
        <v>40330</v>
      </c>
      <c r="B91" s="18">
        <v>386786</v>
      </c>
      <c r="C91" s="18">
        <v>292818</v>
      </c>
      <c r="D91" s="18">
        <v>393712</v>
      </c>
      <c r="E91" s="18">
        <v>299371</v>
      </c>
      <c r="G91" s="18">
        <v>393712</v>
      </c>
      <c r="H91" s="18">
        <v>299371</v>
      </c>
      <c r="I91" s="7"/>
      <c r="J91" s="9">
        <f t="shared" si="4"/>
        <v>0</v>
      </c>
      <c r="K91" s="9">
        <f t="shared" si="5"/>
        <v>0</v>
      </c>
    </row>
    <row r="92" spans="1:11" x14ac:dyDescent="0.25">
      <c r="A92" s="14">
        <v>40360</v>
      </c>
      <c r="B92" s="18">
        <v>400730</v>
      </c>
      <c r="C92" s="18">
        <v>305283</v>
      </c>
      <c r="D92" s="18">
        <v>398597</v>
      </c>
      <c r="E92" s="18">
        <v>303079</v>
      </c>
      <c r="G92" s="18">
        <v>398597</v>
      </c>
      <c r="H92" s="18">
        <v>303079</v>
      </c>
      <c r="I92" s="7"/>
      <c r="J92" s="9">
        <f t="shared" si="4"/>
        <v>0</v>
      </c>
      <c r="K92" s="9">
        <f t="shared" si="5"/>
        <v>0</v>
      </c>
    </row>
    <row r="93" spans="1:11" x14ac:dyDescent="0.25">
      <c r="A93" s="14">
        <v>40391</v>
      </c>
      <c r="B93" s="18">
        <v>411655</v>
      </c>
      <c r="C93" s="18">
        <v>314714</v>
      </c>
      <c r="D93" s="18">
        <v>403648</v>
      </c>
      <c r="E93" s="18">
        <v>307253</v>
      </c>
      <c r="G93" s="18">
        <v>403648</v>
      </c>
      <c r="H93" s="18">
        <v>307253</v>
      </c>
      <c r="I93" s="7"/>
      <c r="J93" s="9">
        <f t="shared" si="4"/>
        <v>0</v>
      </c>
      <c r="K93" s="9">
        <f t="shared" si="5"/>
        <v>0</v>
      </c>
    </row>
    <row r="94" spans="1:11" x14ac:dyDescent="0.25">
      <c r="A94" s="14">
        <v>40422</v>
      </c>
      <c r="B94" s="18">
        <v>415622</v>
      </c>
      <c r="C94" s="18">
        <v>317070</v>
      </c>
      <c r="D94" s="18">
        <v>408183</v>
      </c>
      <c r="E94" s="18">
        <v>310516</v>
      </c>
      <c r="G94" s="18">
        <v>408183</v>
      </c>
      <c r="H94" s="18">
        <v>310516</v>
      </c>
      <c r="I94" s="7"/>
      <c r="J94" s="9">
        <f t="shared" si="4"/>
        <v>0</v>
      </c>
      <c r="K94" s="9">
        <f t="shared" si="5"/>
        <v>0</v>
      </c>
    </row>
    <row r="95" spans="1:11" x14ac:dyDescent="0.25">
      <c r="A95" s="14">
        <v>40452</v>
      </c>
      <c r="B95" s="18">
        <v>415262</v>
      </c>
      <c r="C95" s="18">
        <v>315063</v>
      </c>
      <c r="D95" s="18">
        <v>413292</v>
      </c>
      <c r="E95" s="18">
        <v>314833</v>
      </c>
      <c r="G95" s="18">
        <v>413292</v>
      </c>
      <c r="H95" s="18">
        <v>314833</v>
      </c>
      <c r="I95" s="7"/>
      <c r="J95" s="9">
        <f t="shared" si="4"/>
        <v>0</v>
      </c>
      <c r="K95" s="9">
        <f t="shared" si="5"/>
        <v>0</v>
      </c>
    </row>
    <row r="96" spans="1:11" x14ac:dyDescent="0.25">
      <c r="A96" s="14">
        <v>40483</v>
      </c>
      <c r="B96" s="18">
        <v>415455</v>
      </c>
      <c r="C96" s="18">
        <v>313681</v>
      </c>
      <c r="D96" s="18">
        <v>411311</v>
      </c>
      <c r="E96" s="18">
        <v>311563</v>
      </c>
      <c r="G96" s="18">
        <v>411311</v>
      </c>
      <c r="H96" s="18">
        <v>311563</v>
      </c>
      <c r="I96" s="7"/>
      <c r="J96" s="9">
        <f t="shared" si="4"/>
        <v>0</v>
      </c>
      <c r="K96" s="9">
        <f t="shared" si="5"/>
        <v>0</v>
      </c>
    </row>
    <row r="97" spans="1:11" x14ac:dyDescent="0.25">
      <c r="A97" s="14">
        <v>40513</v>
      </c>
      <c r="B97" s="18">
        <v>420114</v>
      </c>
      <c r="C97" s="18">
        <v>317889</v>
      </c>
      <c r="D97" s="18">
        <v>410468</v>
      </c>
      <c r="E97" s="18">
        <v>309423</v>
      </c>
      <c r="G97" s="18">
        <v>410468</v>
      </c>
      <c r="H97" s="18">
        <v>309423</v>
      </c>
      <c r="I97" s="7"/>
      <c r="J97" s="9">
        <f t="shared" si="4"/>
        <v>0</v>
      </c>
      <c r="K97" s="9">
        <f t="shared" si="5"/>
        <v>0</v>
      </c>
    </row>
    <row r="98" spans="1:11" x14ac:dyDescent="0.25">
      <c r="A98" s="14">
        <v>40544</v>
      </c>
      <c r="B98" s="18">
        <v>418208</v>
      </c>
      <c r="C98" s="18">
        <v>317901</v>
      </c>
      <c r="D98" s="18">
        <v>410397</v>
      </c>
      <c r="E98" s="18">
        <v>309849</v>
      </c>
      <c r="G98" s="18">
        <v>410397</v>
      </c>
      <c r="H98" s="18">
        <v>309849</v>
      </c>
      <c r="I98" s="7"/>
      <c r="J98" s="9">
        <f t="shared" si="4"/>
        <v>0</v>
      </c>
      <c r="K98" s="9">
        <f t="shared" si="5"/>
        <v>0</v>
      </c>
    </row>
    <row r="99" spans="1:11" x14ac:dyDescent="0.25">
      <c r="A99" s="14">
        <v>40575</v>
      </c>
      <c r="B99" s="18">
        <v>416574</v>
      </c>
      <c r="C99" s="18">
        <v>318464</v>
      </c>
      <c r="D99" s="18">
        <v>416027</v>
      </c>
      <c r="E99" s="18">
        <v>315932</v>
      </c>
      <c r="G99" s="18">
        <v>416027</v>
      </c>
      <c r="H99" s="18">
        <v>315932</v>
      </c>
      <c r="I99" s="7"/>
      <c r="J99" s="9">
        <f t="shared" si="4"/>
        <v>0</v>
      </c>
      <c r="K99" s="9">
        <f t="shared" si="5"/>
        <v>0</v>
      </c>
    </row>
    <row r="100" spans="1:11" x14ac:dyDescent="0.25">
      <c r="A100" s="14">
        <v>40603</v>
      </c>
      <c r="B100" s="18">
        <v>407386</v>
      </c>
      <c r="C100" s="18">
        <v>309522</v>
      </c>
      <c r="D100" s="18">
        <v>416978</v>
      </c>
      <c r="E100" s="18">
        <v>317096</v>
      </c>
      <c r="G100" s="18">
        <v>416978</v>
      </c>
      <c r="H100" s="18">
        <v>317096</v>
      </c>
      <c r="I100" s="7"/>
      <c r="J100" s="9">
        <f t="shared" ref="J100:J106" si="6">(G100-D100)/D100</f>
        <v>0</v>
      </c>
      <c r="K100" s="9">
        <f t="shared" ref="K100:K106" si="7">(H100-E100)/E100</f>
        <v>0</v>
      </c>
    </row>
    <row r="101" spans="1:11" x14ac:dyDescent="0.25">
      <c r="A101" s="14">
        <v>40634</v>
      </c>
      <c r="B101" s="18">
        <v>407516</v>
      </c>
      <c r="C101" s="18">
        <v>308592</v>
      </c>
      <c r="D101" s="18">
        <v>420233</v>
      </c>
      <c r="E101" s="18">
        <v>320039</v>
      </c>
      <c r="G101" s="18">
        <v>420233</v>
      </c>
      <c r="H101" s="18">
        <v>320039</v>
      </c>
      <c r="I101" s="7"/>
      <c r="J101" s="9">
        <f t="shared" si="6"/>
        <v>0</v>
      </c>
      <c r="K101" s="9">
        <f t="shared" si="7"/>
        <v>0</v>
      </c>
    </row>
    <row r="102" spans="1:11" x14ac:dyDescent="0.25">
      <c r="A102" s="14">
        <v>40664</v>
      </c>
      <c r="B102" s="18">
        <v>408751</v>
      </c>
      <c r="C102" s="18">
        <v>308066</v>
      </c>
      <c r="D102" s="18">
        <v>422043</v>
      </c>
      <c r="E102" s="18">
        <v>321375</v>
      </c>
      <c r="G102" s="18">
        <v>422043</v>
      </c>
      <c r="H102" s="18">
        <v>321375</v>
      </c>
      <c r="I102" s="7"/>
      <c r="J102" s="9">
        <f t="shared" si="6"/>
        <v>0</v>
      </c>
      <c r="K102" s="9">
        <f t="shared" si="7"/>
        <v>0</v>
      </c>
    </row>
    <row r="103" spans="1:11" x14ac:dyDescent="0.25">
      <c r="A103" s="14">
        <v>40695</v>
      </c>
      <c r="B103" s="18">
        <v>420006</v>
      </c>
      <c r="C103" s="18">
        <v>318916</v>
      </c>
      <c r="D103" s="18">
        <v>427030</v>
      </c>
      <c r="E103" s="18">
        <v>325680</v>
      </c>
      <c r="G103" s="18">
        <v>427030</v>
      </c>
      <c r="H103" s="18">
        <v>325680</v>
      </c>
      <c r="I103" s="7"/>
      <c r="J103" s="9">
        <f t="shared" si="6"/>
        <v>0</v>
      </c>
      <c r="K103" s="9">
        <f t="shared" si="7"/>
        <v>0</v>
      </c>
    </row>
    <row r="104" spans="1:11" x14ac:dyDescent="0.25">
      <c r="A104" s="14">
        <v>40725</v>
      </c>
      <c r="B104" s="18">
        <v>432904</v>
      </c>
      <c r="C104" s="18">
        <v>331055</v>
      </c>
      <c r="D104" s="18">
        <v>430855</v>
      </c>
      <c r="E104" s="18">
        <v>328818</v>
      </c>
      <c r="G104" s="18">
        <v>430855</v>
      </c>
      <c r="H104" s="18">
        <v>328818</v>
      </c>
      <c r="I104" s="7"/>
      <c r="J104" s="9">
        <f t="shared" si="6"/>
        <v>0</v>
      </c>
      <c r="K104" s="9">
        <f t="shared" si="7"/>
        <v>0</v>
      </c>
    </row>
    <row r="105" spans="1:11" x14ac:dyDescent="0.25">
      <c r="A105" s="14">
        <v>40756</v>
      </c>
      <c r="B105" s="18">
        <v>438822</v>
      </c>
      <c r="C105" s="18">
        <v>336563</v>
      </c>
      <c r="D105" s="18">
        <v>430767</v>
      </c>
      <c r="E105" s="18">
        <v>329059</v>
      </c>
      <c r="G105" s="18">
        <v>430767</v>
      </c>
      <c r="H105" s="18">
        <v>329059</v>
      </c>
      <c r="I105" s="7"/>
      <c r="J105" s="9">
        <f t="shared" si="6"/>
        <v>0</v>
      </c>
      <c r="K105" s="9">
        <f t="shared" si="7"/>
        <v>0</v>
      </c>
    </row>
    <row r="106" spans="1:11" x14ac:dyDescent="0.25">
      <c r="A106" s="14">
        <v>40787</v>
      </c>
      <c r="B106" s="18">
        <v>436447</v>
      </c>
      <c r="C106" s="18">
        <v>333893</v>
      </c>
      <c r="D106" s="18">
        <v>428706</v>
      </c>
      <c r="E106" s="18">
        <v>326913</v>
      </c>
      <c r="G106" s="18">
        <v>428706</v>
      </c>
      <c r="H106" s="18">
        <v>326913</v>
      </c>
      <c r="I106" s="7"/>
      <c r="J106" s="9">
        <f t="shared" si="6"/>
        <v>0</v>
      </c>
      <c r="K106" s="9">
        <f t="shared" si="7"/>
        <v>0</v>
      </c>
    </row>
    <row r="107" spans="1:11" x14ac:dyDescent="0.25">
      <c r="A107" s="14">
        <v>40817</v>
      </c>
      <c r="B107" s="18">
        <v>429937</v>
      </c>
      <c r="C107" s="18">
        <v>326526</v>
      </c>
      <c r="D107" s="18">
        <v>427535</v>
      </c>
      <c r="E107" s="18">
        <v>325610</v>
      </c>
      <c r="G107" s="18">
        <v>427535</v>
      </c>
      <c r="H107" s="18">
        <v>325610</v>
      </c>
    </row>
    <row r="108" spans="1:11" x14ac:dyDescent="0.25">
      <c r="A108" s="14">
        <v>40848</v>
      </c>
      <c r="B108" s="18">
        <v>435993</v>
      </c>
      <c r="C108" s="18">
        <v>331605</v>
      </c>
      <c r="D108" s="18">
        <v>431076</v>
      </c>
      <c r="E108" s="18">
        <v>328378</v>
      </c>
      <c r="G108" s="18">
        <v>431076</v>
      </c>
      <c r="H108" s="18">
        <v>328378</v>
      </c>
    </row>
    <row r="109" spans="1:11" x14ac:dyDescent="0.25">
      <c r="A109" s="14">
        <v>40878</v>
      </c>
      <c r="B109" s="18">
        <v>443828</v>
      </c>
      <c r="C109" s="18">
        <v>338320</v>
      </c>
      <c r="D109" s="18">
        <v>433344</v>
      </c>
      <c r="E109" s="18">
        <v>329000</v>
      </c>
      <c r="G109" s="18">
        <v>433344</v>
      </c>
      <c r="H109" s="18">
        <v>329000</v>
      </c>
    </row>
    <row r="110" spans="1:11" x14ac:dyDescent="0.25">
      <c r="A110" s="14">
        <v>40909</v>
      </c>
      <c r="B110" s="18">
        <v>444931</v>
      </c>
      <c r="C110" s="18">
        <v>339946</v>
      </c>
      <c r="D110" s="18">
        <v>437186</v>
      </c>
      <c r="E110" s="18">
        <v>331954</v>
      </c>
      <c r="G110" s="18">
        <v>437186</v>
      </c>
      <c r="H110" s="18">
        <v>331954</v>
      </c>
    </row>
    <row r="111" spans="1:11" x14ac:dyDescent="0.25">
      <c r="A111" s="14">
        <v>40940</v>
      </c>
      <c r="B111" s="18">
        <v>440864</v>
      </c>
      <c r="C111" s="18">
        <v>336552</v>
      </c>
      <c r="D111" s="18">
        <v>440475</v>
      </c>
      <c r="E111" s="18">
        <v>334267</v>
      </c>
      <c r="G111" s="18">
        <v>440475</v>
      </c>
      <c r="H111" s="18">
        <v>334267</v>
      </c>
    </row>
    <row r="112" spans="1:11" x14ac:dyDescent="0.25">
      <c r="A112" s="14">
        <v>40969</v>
      </c>
      <c r="B112" s="18">
        <v>433392</v>
      </c>
      <c r="C112" s="18">
        <v>327883</v>
      </c>
      <c r="D112" s="18">
        <v>443565</v>
      </c>
      <c r="E112" s="18">
        <v>336197</v>
      </c>
      <c r="G112" s="18">
        <v>443565</v>
      </c>
      <c r="H112" s="18">
        <v>336197</v>
      </c>
    </row>
    <row r="113" spans="1:8" x14ac:dyDescent="0.25">
      <c r="A113" s="14">
        <v>41000</v>
      </c>
      <c r="B113" s="18">
        <v>433718</v>
      </c>
      <c r="C113" s="18">
        <v>326907</v>
      </c>
      <c r="D113" s="18">
        <v>446809</v>
      </c>
      <c r="E113" s="18">
        <v>338879</v>
      </c>
      <c r="G113" s="18">
        <v>446809</v>
      </c>
      <c r="H113" s="18">
        <v>338879</v>
      </c>
    </row>
    <row r="114" spans="1:8" x14ac:dyDescent="0.25">
      <c r="A114" s="14">
        <v>41030</v>
      </c>
      <c r="B114" s="18">
        <v>434787</v>
      </c>
      <c r="C114" s="18">
        <v>326198</v>
      </c>
      <c r="D114" s="18">
        <v>448482</v>
      </c>
      <c r="E114" s="18">
        <v>339970</v>
      </c>
      <c r="G114" s="18">
        <v>448482</v>
      </c>
      <c r="H114" s="18">
        <v>339970</v>
      </c>
    </row>
    <row r="115" spans="1:8" x14ac:dyDescent="0.25">
      <c r="A115" s="14">
        <v>41061</v>
      </c>
      <c r="B115" s="18">
        <v>442665</v>
      </c>
      <c r="C115" s="18">
        <v>334252</v>
      </c>
      <c r="D115" s="18">
        <v>450328</v>
      </c>
      <c r="E115" s="18">
        <v>341524</v>
      </c>
      <c r="G115" s="18">
        <v>450328</v>
      </c>
      <c r="H115" s="18">
        <v>341524</v>
      </c>
    </row>
    <row r="116" spans="1:8" x14ac:dyDescent="0.25">
      <c r="A116" s="14">
        <v>41091</v>
      </c>
      <c r="B116" s="18">
        <v>454872</v>
      </c>
      <c r="C116" s="18">
        <v>345176</v>
      </c>
      <c r="D116" s="18">
        <v>453713</v>
      </c>
      <c r="E116" s="18">
        <v>343799</v>
      </c>
      <c r="G116" s="18">
        <v>453713</v>
      </c>
      <c r="H116" s="18">
        <v>343799</v>
      </c>
    </row>
    <row r="117" spans="1:8" x14ac:dyDescent="0.25">
      <c r="A117" s="14">
        <v>41122</v>
      </c>
      <c r="B117" s="18">
        <v>462236</v>
      </c>
      <c r="C117" s="18">
        <v>351666</v>
      </c>
      <c r="D117" s="18">
        <v>455429</v>
      </c>
      <c r="E117" s="18">
        <v>345305</v>
      </c>
      <c r="G117" s="18">
        <v>455429</v>
      </c>
      <c r="H117" s="18">
        <v>345305</v>
      </c>
    </row>
    <row r="118" spans="1:8" x14ac:dyDescent="0.25">
      <c r="A118" s="14">
        <v>41153</v>
      </c>
      <c r="B118" s="18">
        <v>463963</v>
      </c>
      <c r="C118" s="18">
        <v>353358</v>
      </c>
      <c r="D118" s="18">
        <v>456423</v>
      </c>
      <c r="E118" s="18">
        <v>346526</v>
      </c>
      <c r="G118" s="18">
        <v>456423</v>
      </c>
      <c r="H118" s="18">
        <v>346526</v>
      </c>
    </row>
    <row r="119" spans="1:8" x14ac:dyDescent="0.25">
      <c r="A119" s="14">
        <v>41183</v>
      </c>
      <c r="B119" s="18">
        <v>462030</v>
      </c>
      <c r="C119" s="18">
        <v>350970</v>
      </c>
      <c r="D119" s="18">
        <v>458707</v>
      </c>
      <c r="E119" s="18">
        <v>349070</v>
      </c>
      <c r="G119" s="18">
        <v>458707</v>
      </c>
      <c r="H119" s="18">
        <v>349070</v>
      </c>
    </row>
    <row r="120" spans="1:8" x14ac:dyDescent="0.25">
      <c r="A120" s="14">
        <v>41214</v>
      </c>
      <c r="B120" s="18">
        <v>464163</v>
      </c>
      <c r="C120" s="18">
        <v>353491</v>
      </c>
      <c r="D120" s="18">
        <v>457633</v>
      </c>
      <c r="E120" s="18">
        <v>348463</v>
      </c>
      <c r="G120" s="18">
        <v>457633</v>
      </c>
      <c r="H120" s="18">
        <v>348463</v>
      </c>
    </row>
    <row r="121" spans="1:8" x14ac:dyDescent="0.25">
      <c r="A121" s="14">
        <v>41244</v>
      </c>
      <c r="B121" s="18">
        <v>470422</v>
      </c>
      <c r="C121" s="18">
        <v>359828</v>
      </c>
      <c r="D121" s="18">
        <v>457680</v>
      </c>
      <c r="E121" s="18">
        <v>348354</v>
      </c>
      <c r="G121" s="18">
        <v>457680</v>
      </c>
      <c r="H121" s="18">
        <v>348354</v>
      </c>
    </row>
    <row r="122" spans="1:8" x14ac:dyDescent="0.25">
      <c r="A122" s="14">
        <v>41275</v>
      </c>
      <c r="B122" s="18">
        <v>467858</v>
      </c>
      <c r="C122" s="18">
        <v>358641</v>
      </c>
      <c r="D122" s="18">
        <v>459237</v>
      </c>
      <c r="E122" s="18">
        <v>349815</v>
      </c>
      <c r="G122" s="18">
        <v>459237</v>
      </c>
      <c r="H122" s="18">
        <v>349815</v>
      </c>
    </row>
    <row r="123" spans="1:8" x14ac:dyDescent="0.25">
      <c r="A123" s="14">
        <v>41306</v>
      </c>
      <c r="B123" s="18">
        <v>461491</v>
      </c>
      <c r="C123" s="18">
        <v>353729</v>
      </c>
      <c r="D123" s="18">
        <v>460796</v>
      </c>
      <c r="E123" s="18">
        <v>351239</v>
      </c>
      <c r="G123" s="18">
        <v>460796</v>
      </c>
      <c r="H123" s="18">
        <v>351239</v>
      </c>
    </row>
    <row r="124" spans="1:8" x14ac:dyDescent="0.25">
      <c r="A124" s="14">
        <v>41334</v>
      </c>
      <c r="B124" s="18">
        <v>454646</v>
      </c>
      <c r="C124" s="18">
        <v>345992</v>
      </c>
      <c r="D124" s="18">
        <v>465148</v>
      </c>
      <c r="E124" s="18">
        <v>354872</v>
      </c>
      <c r="G124" s="18">
        <v>465148</v>
      </c>
      <c r="H124" s="18">
        <v>354872</v>
      </c>
    </row>
    <row r="125" spans="1:8" x14ac:dyDescent="0.25">
      <c r="A125" s="14">
        <v>41365</v>
      </c>
      <c r="B125" s="18">
        <v>455163</v>
      </c>
      <c r="C125" s="18">
        <v>345152</v>
      </c>
      <c r="D125" s="18">
        <v>469100</v>
      </c>
      <c r="E125" s="18">
        <v>358241</v>
      </c>
      <c r="G125" s="18">
        <v>469100</v>
      </c>
      <c r="H125" s="18">
        <v>358241</v>
      </c>
    </row>
    <row r="126" spans="1:8" x14ac:dyDescent="0.25">
      <c r="A126" s="14">
        <v>41395</v>
      </c>
      <c r="B126" s="18">
        <v>461168</v>
      </c>
      <c r="C126" s="18">
        <v>349711</v>
      </c>
      <c r="D126" s="18">
        <v>475360</v>
      </c>
      <c r="E126" s="18">
        <v>364179</v>
      </c>
      <c r="G126" s="18">
        <v>475360</v>
      </c>
      <c r="H126" s="18">
        <v>364179</v>
      </c>
    </row>
    <row r="127" spans="1:8" x14ac:dyDescent="0.25">
      <c r="A127" s="14">
        <v>41426</v>
      </c>
      <c r="B127" s="18">
        <v>470394</v>
      </c>
      <c r="C127" s="18">
        <v>359484</v>
      </c>
      <c r="D127" s="18">
        <v>479386</v>
      </c>
      <c r="E127" s="18">
        <v>368001</v>
      </c>
      <c r="G127" s="18">
        <v>479386</v>
      </c>
      <c r="H127" s="18">
        <v>368001</v>
      </c>
    </row>
    <row r="128" spans="1:8" x14ac:dyDescent="0.25">
      <c r="A128" s="14">
        <v>41456</v>
      </c>
      <c r="B128" s="18">
        <v>481355</v>
      </c>
      <c r="C128" s="18">
        <v>370457</v>
      </c>
      <c r="D128" s="18">
        <v>481901</v>
      </c>
      <c r="E128" s="18">
        <v>370651</v>
      </c>
      <c r="G128" s="18">
        <v>481901</v>
      </c>
      <c r="H128" s="18">
        <v>370651</v>
      </c>
    </row>
    <row r="129" spans="1:8" x14ac:dyDescent="0.25">
      <c r="A129" s="14">
        <v>41487</v>
      </c>
      <c r="B129" s="18">
        <v>486786</v>
      </c>
      <c r="C129" s="18">
        <v>375454</v>
      </c>
      <c r="D129" s="18">
        <v>482515</v>
      </c>
      <c r="E129" s="18">
        <v>371305</v>
      </c>
      <c r="G129" s="18">
        <v>482515</v>
      </c>
      <c r="H129" s="18">
        <v>371305</v>
      </c>
    </row>
    <row r="130" spans="1:8" x14ac:dyDescent="0.25">
      <c r="A130" s="14">
        <v>41518</v>
      </c>
      <c r="B130" s="18">
        <v>490459</v>
      </c>
      <c r="C130" s="18">
        <v>378565</v>
      </c>
      <c r="D130" s="18">
        <v>483939</v>
      </c>
      <c r="E130" s="18">
        <v>372599</v>
      </c>
      <c r="G130" s="18">
        <v>483939</v>
      </c>
      <c r="H130" s="18">
        <v>372599</v>
      </c>
    </row>
    <row r="131" spans="1:8" x14ac:dyDescent="0.25">
      <c r="A131" s="14">
        <v>41548</v>
      </c>
      <c r="B131" s="18">
        <v>489917</v>
      </c>
      <c r="C131" s="18">
        <v>377088</v>
      </c>
      <c r="D131" s="18">
        <v>486764</v>
      </c>
      <c r="E131" s="18">
        <v>375331</v>
      </c>
      <c r="G131" s="18">
        <v>486764</v>
      </c>
      <c r="H131" s="18">
        <v>375331</v>
      </c>
    </row>
    <row r="132" spans="1:8" x14ac:dyDescent="0.25">
      <c r="A132" s="14">
        <v>41579</v>
      </c>
      <c r="B132" s="18">
        <v>494439</v>
      </c>
      <c r="C132" s="18">
        <v>381054</v>
      </c>
      <c r="D132" s="18">
        <v>485392</v>
      </c>
      <c r="E132" s="18">
        <v>373484</v>
      </c>
      <c r="G132" s="18">
        <v>485392</v>
      </c>
      <c r="H132" s="18">
        <v>373484</v>
      </c>
    </row>
    <row r="133" spans="1:8" x14ac:dyDescent="0.25">
      <c r="A133" s="14">
        <v>41609</v>
      </c>
      <c r="B133" s="18">
        <v>499118</v>
      </c>
      <c r="C133" s="18">
        <v>385377</v>
      </c>
      <c r="D133" s="18">
        <v>482142</v>
      </c>
      <c r="E133" s="18">
        <v>369970</v>
      </c>
      <c r="G133" s="18">
        <v>482142</v>
      </c>
      <c r="H133" s="18">
        <v>369970</v>
      </c>
    </row>
    <row r="134" spans="1:8" x14ac:dyDescent="0.25">
      <c r="A134" s="14">
        <v>41640</v>
      </c>
      <c r="B134" s="18">
        <v>498226</v>
      </c>
      <c r="C134" s="18">
        <v>386135</v>
      </c>
      <c r="D134" s="18">
        <v>486975</v>
      </c>
      <c r="E134" s="18">
        <v>374347</v>
      </c>
      <c r="G134" s="18">
        <v>486975</v>
      </c>
      <c r="H134" s="18">
        <v>374347</v>
      </c>
    </row>
    <row r="135" spans="1:8" x14ac:dyDescent="0.25">
      <c r="A135" s="14">
        <v>41671</v>
      </c>
      <c r="B135" s="18">
        <v>491626</v>
      </c>
      <c r="C135" s="18">
        <v>380969</v>
      </c>
      <c r="D135" s="18">
        <v>489037</v>
      </c>
      <c r="E135" s="18">
        <v>376667</v>
      </c>
      <c r="G135" s="18">
        <v>489037</v>
      </c>
      <c r="H135" s="18">
        <v>376667</v>
      </c>
    </row>
    <row r="136" spans="1:8" x14ac:dyDescent="0.25">
      <c r="A136" s="14">
        <v>41699</v>
      </c>
      <c r="B136" s="18">
        <v>479491</v>
      </c>
      <c r="C136" s="18">
        <v>369140</v>
      </c>
      <c r="D136" s="18">
        <v>490720</v>
      </c>
      <c r="E136" s="18">
        <v>378937</v>
      </c>
      <c r="G136" s="18">
        <v>490720</v>
      </c>
      <c r="H136" s="18">
        <v>378937</v>
      </c>
    </row>
    <row r="137" spans="1:8" x14ac:dyDescent="0.25">
      <c r="A137" s="14">
        <v>41730</v>
      </c>
      <c r="B137" s="18">
        <v>475849</v>
      </c>
      <c r="C137" s="18">
        <v>364923</v>
      </c>
      <c r="D137" s="18">
        <v>490767</v>
      </c>
      <c r="E137" s="18">
        <v>379275</v>
      </c>
      <c r="G137" s="18">
        <v>490767</v>
      </c>
      <c r="H137" s="18">
        <v>379275</v>
      </c>
    </row>
    <row r="138" spans="1:8" x14ac:dyDescent="0.25">
      <c r="A138" s="14">
        <v>41760</v>
      </c>
      <c r="B138" s="18">
        <v>474707</v>
      </c>
      <c r="C138" s="18">
        <v>362968</v>
      </c>
      <c r="D138" s="18">
        <v>490055</v>
      </c>
      <c r="E138" s="18">
        <v>378677</v>
      </c>
      <c r="G138" s="18">
        <v>490055</v>
      </c>
      <c r="H138" s="18">
        <v>378677</v>
      </c>
    </row>
    <row r="139" spans="1:8" x14ac:dyDescent="0.25">
      <c r="A139" s="14">
        <v>41791</v>
      </c>
      <c r="B139" s="18">
        <v>479202</v>
      </c>
      <c r="C139" s="18">
        <v>368030</v>
      </c>
      <c r="D139" s="18">
        <v>490383</v>
      </c>
      <c r="E139" s="18">
        <v>378630</v>
      </c>
      <c r="G139" s="18">
        <v>490383</v>
      </c>
      <c r="H139" s="18">
        <v>378630</v>
      </c>
    </row>
    <row r="140" spans="1:8" x14ac:dyDescent="0.25">
      <c r="A140" s="14">
        <v>41821</v>
      </c>
      <c r="B140" s="18">
        <v>489212</v>
      </c>
      <c r="C140" s="18">
        <v>377326</v>
      </c>
      <c r="D140" s="18">
        <v>492204</v>
      </c>
      <c r="E140" s="18">
        <v>379919</v>
      </c>
      <c r="G140" s="18">
        <v>492204</v>
      </c>
      <c r="H140" s="18">
        <v>379919</v>
      </c>
    </row>
    <row r="141" spans="1:8" x14ac:dyDescent="0.25">
      <c r="A141" s="14">
        <v>41852</v>
      </c>
      <c r="B141" s="18">
        <v>498282</v>
      </c>
      <c r="C141" s="18">
        <v>385652</v>
      </c>
      <c r="D141" s="18">
        <v>496892</v>
      </c>
      <c r="E141" s="18">
        <v>384195</v>
      </c>
      <c r="G141" s="18">
        <v>496892</v>
      </c>
      <c r="H141" s="18">
        <v>384195</v>
      </c>
    </row>
    <row r="142" spans="1:8" x14ac:dyDescent="0.25">
      <c r="A142" s="14">
        <v>41883</v>
      </c>
      <c r="B142" s="18">
        <v>505072</v>
      </c>
      <c r="C142" s="18">
        <v>390419</v>
      </c>
      <c r="D142" s="18">
        <v>500213</v>
      </c>
      <c r="E142" s="18">
        <v>386073</v>
      </c>
      <c r="G142" s="18">
        <v>500213</v>
      </c>
      <c r="H142" s="18">
        <v>386073</v>
      </c>
    </row>
    <row r="143" spans="1:8" x14ac:dyDescent="0.25">
      <c r="A143" s="14">
        <v>41913</v>
      </c>
      <c r="B143" s="18">
        <v>505514</v>
      </c>
      <c r="C143" s="18">
        <v>389029</v>
      </c>
      <c r="D143" s="18">
        <v>503330</v>
      </c>
      <c r="E143" s="18">
        <v>388371</v>
      </c>
      <c r="G143" s="18">
        <v>503330</v>
      </c>
      <c r="H143" s="18">
        <v>388371</v>
      </c>
    </row>
    <row r="144" spans="1:8" x14ac:dyDescent="0.25">
      <c r="A144" s="14">
        <v>41944</v>
      </c>
      <c r="B144" s="18">
        <v>509048</v>
      </c>
      <c r="C144" s="18">
        <v>391015</v>
      </c>
      <c r="D144" s="18">
        <v>497328</v>
      </c>
      <c r="E144" s="18">
        <v>381040</v>
      </c>
      <c r="G144" s="18">
        <v>497328</v>
      </c>
      <c r="H144" s="18">
        <v>381040</v>
      </c>
    </row>
    <row r="145" spans="1:8" x14ac:dyDescent="0.25">
      <c r="A145" s="14">
        <v>41974</v>
      </c>
      <c r="B145" s="18">
        <v>513436</v>
      </c>
      <c r="C145" s="18">
        <v>394151</v>
      </c>
      <c r="D145" s="18">
        <v>491526</v>
      </c>
      <c r="E145" s="18">
        <v>374318</v>
      </c>
      <c r="G145" s="18">
        <v>491526</v>
      </c>
      <c r="H145" s="18">
        <v>374318</v>
      </c>
    </row>
    <row r="146" spans="1:8" x14ac:dyDescent="0.25">
      <c r="A146" s="14">
        <v>42005</v>
      </c>
      <c r="B146" s="18">
        <v>502452</v>
      </c>
      <c r="C146" s="18">
        <v>384261</v>
      </c>
      <c r="D146" s="18">
        <v>487983</v>
      </c>
      <c r="E146" s="18">
        <v>368709</v>
      </c>
      <c r="G146" s="18">
        <v>487983</v>
      </c>
      <c r="H146" s="18">
        <v>368709</v>
      </c>
    </row>
    <row r="147" spans="1:8" x14ac:dyDescent="0.25">
      <c r="A147" s="14">
        <v>42036</v>
      </c>
      <c r="B147" s="18">
        <v>488898</v>
      </c>
      <c r="C147" s="18">
        <v>372135</v>
      </c>
      <c r="D147" s="18">
        <v>483706</v>
      </c>
      <c r="E147" s="18">
        <v>365627</v>
      </c>
      <c r="G147" s="18">
        <v>483706</v>
      </c>
      <c r="H147" s="18">
        <v>365627</v>
      </c>
    </row>
    <row r="148" spans="1:8" x14ac:dyDescent="0.25">
      <c r="A148" s="14">
        <v>42064</v>
      </c>
      <c r="B148" s="18">
        <v>473452</v>
      </c>
      <c r="C148" s="18">
        <v>356420</v>
      </c>
      <c r="D148" s="18">
        <v>485473</v>
      </c>
      <c r="E148" s="18">
        <v>366896</v>
      </c>
      <c r="G148" s="18">
        <v>485473</v>
      </c>
      <c r="H148" s="18">
        <v>366896</v>
      </c>
    </row>
    <row r="149" spans="1:8" x14ac:dyDescent="0.25">
      <c r="A149" s="14">
        <v>42095</v>
      </c>
      <c r="B149" s="18">
        <v>466244</v>
      </c>
      <c r="C149" s="18">
        <v>348615</v>
      </c>
      <c r="D149" s="18">
        <v>481810</v>
      </c>
      <c r="E149" s="18">
        <v>363333</v>
      </c>
      <c r="G149" s="18">
        <v>481810</v>
      </c>
      <c r="H149" s="18">
        <v>363333</v>
      </c>
    </row>
    <row r="150" spans="1:8" x14ac:dyDescent="0.25">
      <c r="A150" s="14">
        <v>42125</v>
      </c>
      <c r="B150" s="18">
        <v>465821</v>
      </c>
      <c r="C150" s="18">
        <v>347422</v>
      </c>
      <c r="D150" s="18">
        <v>482187</v>
      </c>
      <c r="E150" s="18">
        <v>363776</v>
      </c>
      <c r="G150" s="18">
        <v>482187</v>
      </c>
      <c r="H150" s="18">
        <v>363776</v>
      </c>
    </row>
    <row r="151" spans="1:8" x14ac:dyDescent="0.25">
      <c r="A151" s="14">
        <v>42156</v>
      </c>
      <c r="B151" s="18">
        <v>467641</v>
      </c>
      <c r="C151" s="18">
        <v>350564</v>
      </c>
      <c r="D151" s="18">
        <v>480119</v>
      </c>
      <c r="E151" s="18">
        <v>362265</v>
      </c>
      <c r="G151" s="18">
        <v>480119</v>
      </c>
      <c r="H151" s="18">
        <v>362265</v>
      </c>
    </row>
    <row r="152" spans="1:8" x14ac:dyDescent="0.25">
      <c r="A152" s="14">
        <v>42186</v>
      </c>
      <c r="B152" s="18">
        <v>473413</v>
      </c>
      <c r="C152" s="18">
        <v>356172</v>
      </c>
      <c r="D152" s="18">
        <v>478064</v>
      </c>
      <c r="E152" s="18">
        <v>360387</v>
      </c>
      <c r="G152" s="18">
        <v>478064</v>
      </c>
      <c r="H152" s="18">
        <v>360387</v>
      </c>
    </row>
    <row r="153" spans="1:8" x14ac:dyDescent="0.25">
      <c r="A153" s="14">
        <v>42217</v>
      </c>
      <c r="B153" s="18">
        <v>474695</v>
      </c>
      <c r="C153" s="18">
        <v>357268</v>
      </c>
      <c r="D153" s="18">
        <v>475649</v>
      </c>
      <c r="E153" s="18">
        <v>358159</v>
      </c>
      <c r="G153" s="18">
        <v>475649</v>
      </c>
      <c r="H153" s="18">
        <v>358159</v>
      </c>
    </row>
    <row r="154" spans="1:8" x14ac:dyDescent="0.25">
      <c r="A154" s="14">
        <v>42248</v>
      </c>
      <c r="B154" s="18">
        <v>471766</v>
      </c>
      <c r="C154" s="18">
        <v>354181</v>
      </c>
      <c r="D154" s="18">
        <v>469352</v>
      </c>
      <c r="E154" s="18">
        <v>352277</v>
      </c>
      <c r="G154" s="18">
        <v>469352</v>
      </c>
      <c r="H154" s="18">
        <v>352277</v>
      </c>
    </row>
    <row r="155" spans="1:8" x14ac:dyDescent="0.25">
      <c r="A155" s="14">
        <v>42278</v>
      </c>
      <c r="B155" s="18">
        <v>475792</v>
      </c>
      <c r="C155" s="18">
        <v>358083</v>
      </c>
      <c r="D155" s="18">
        <v>475332</v>
      </c>
      <c r="E155" s="18">
        <v>358977</v>
      </c>
      <c r="G155" s="18">
        <v>475332</v>
      </c>
      <c r="H155" s="18">
        <v>358977</v>
      </c>
    </row>
    <row r="156" spans="1:8" x14ac:dyDescent="0.25">
      <c r="A156" s="14">
        <v>42309</v>
      </c>
      <c r="B156" s="18">
        <v>492335</v>
      </c>
      <c r="C156" s="18">
        <v>375068</v>
      </c>
      <c r="D156" s="18">
        <v>479560</v>
      </c>
      <c r="E156" s="18">
        <v>364214</v>
      </c>
      <c r="G156" s="18">
        <v>479560</v>
      </c>
      <c r="H156" s="18">
        <v>364214</v>
      </c>
    </row>
    <row r="157" spans="1:8" x14ac:dyDescent="0.25">
      <c r="A157" s="14">
        <v>42339</v>
      </c>
      <c r="B157" s="18">
        <v>516170</v>
      </c>
      <c r="C157" s="18">
        <v>399568</v>
      </c>
      <c r="D157" s="18">
        <v>489514</v>
      </c>
      <c r="E157" s="18">
        <v>375225</v>
      </c>
      <c r="G157" s="18">
        <v>489514</v>
      </c>
      <c r="H157" s="18">
        <v>375225</v>
      </c>
    </row>
    <row r="158" spans="1:8" x14ac:dyDescent="0.25">
      <c r="A158" s="14">
        <v>42370</v>
      </c>
      <c r="B158" s="18">
        <v>503363</v>
      </c>
      <c r="C158" s="18">
        <v>390118</v>
      </c>
      <c r="D158" s="18">
        <v>485363</v>
      </c>
      <c r="E158" s="18">
        <v>369774</v>
      </c>
      <c r="G158" s="18">
        <v>485363</v>
      </c>
      <c r="H158" s="18">
        <v>369774</v>
      </c>
    </row>
    <row r="159" spans="1:8" x14ac:dyDescent="0.25">
      <c r="A159" s="14">
        <v>42401</v>
      </c>
      <c r="B159" s="18">
        <v>485975</v>
      </c>
      <c r="C159" s="18">
        <v>375486</v>
      </c>
      <c r="D159" s="18">
        <v>477969</v>
      </c>
      <c r="E159" s="18">
        <v>366433</v>
      </c>
      <c r="G159" s="18">
        <v>477969</v>
      </c>
      <c r="H159" s="18">
        <v>366433</v>
      </c>
    </row>
    <row r="160" spans="1:8" x14ac:dyDescent="0.25">
      <c r="A160" s="14">
        <v>42430</v>
      </c>
      <c r="B160" s="18">
        <v>458021</v>
      </c>
      <c r="C160" s="18">
        <v>348734</v>
      </c>
      <c r="D160" s="18">
        <v>471433</v>
      </c>
      <c r="E160" s="18">
        <v>360874</v>
      </c>
      <c r="G160" s="18">
        <v>471433</v>
      </c>
      <c r="H160" s="18">
        <v>360874</v>
      </c>
    </row>
    <row r="161" spans="1:8" x14ac:dyDescent="0.25">
      <c r="A161" s="14">
        <v>42461</v>
      </c>
      <c r="B161" s="18">
        <v>455196</v>
      </c>
      <c r="C161" s="18">
        <v>345725</v>
      </c>
      <c r="D161" s="18">
        <v>471634</v>
      </c>
      <c r="E161" s="18">
        <v>361632</v>
      </c>
      <c r="G161" s="18">
        <v>471634</v>
      </c>
      <c r="H161" s="18">
        <v>361632</v>
      </c>
    </row>
    <row r="162" spans="1:8" x14ac:dyDescent="0.25">
      <c r="A162" s="14">
        <v>42491</v>
      </c>
      <c r="B162" s="18">
        <v>449625</v>
      </c>
      <c r="C162" s="18">
        <v>340337</v>
      </c>
      <c r="D162" s="18">
        <v>467365</v>
      </c>
      <c r="E162" s="18">
        <v>358341</v>
      </c>
      <c r="G162" s="18">
        <v>467365</v>
      </c>
      <c r="H162" s="18">
        <v>358341</v>
      </c>
    </row>
    <row r="163" spans="1:8" x14ac:dyDescent="0.25">
      <c r="A163" s="14">
        <v>42522</v>
      </c>
      <c r="B163" s="18">
        <v>452971</v>
      </c>
      <c r="C163" s="18">
        <v>345016</v>
      </c>
      <c r="D163" s="18">
        <v>466506</v>
      </c>
      <c r="E163" s="18">
        <v>358178</v>
      </c>
      <c r="G163" s="18">
        <v>466506</v>
      </c>
      <c r="H163" s="18">
        <v>358178</v>
      </c>
    </row>
    <row r="164" spans="1:8" x14ac:dyDescent="0.25">
      <c r="A164" s="14">
        <v>42552</v>
      </c>
      <c r="B164" s="18">
        <v>461801</v>
      </c>
      <c r="C164" s="18">
        <v>354831</v>
      </c>
      <c r="D164" s="18">
        <v>466978</v>
      </c>
      <c r="E164" s="18">
        <v>359801</v>
      </c>
      <c r="G164" s="18">
        <v>466978</v>
      </c>
      <c r="H164" s="18">
        <v>359801</v>
      </c>
    </row>
    <row r="165" spans="1:8" x14ac:dyDescent="0.25">
      <c r="A165" s="14">
        <v>42583</v>
      </c>
      <c r="B165" s="18">
        <v>465583</v>
      </c>
      <c r="C165" s="18">
        <v>358920</v>
      </c>
      <c r="D165" s="18">
        <v>466693</v>
      </c>
      <c r="E165" s="18">
        <v>360112</v>
      </c>
      <c r="G165" s="18">
        <v>466693</v>
      </c>
      <c r="H165" s="18">
        <v>360112</v>
      </c>
    </row>
    <row r="166" spans="1:8" x14ac:dyDescent="0.25">
      <c r="A166" s="14">
        <v>42614</v>
      </c>
      <c r="B166" s="18">
        <v>466688</v>
      </c>
      <c r="C166" s="18">
        <v>360489</v>
      </c>
      <c r="D166" s="18">
        <v>465573</v>
      </c>
      <c r="E166" s="18">
        <v>359795</v>
      </c>
      <c r="G166" s="18">
        <v>465573</v>
      </c>
      <c r="H166" s="18">
        <v>359795</v>
      </c>
    </row>
    <row r="167" spans="1:8" x14ac:dyDescent="0.25">
      <c r="A167" s="14">
        <v>42644</v>
      </c>
      <c r="B167" s="18">
        <v>467663</v>
      </c>
      <c r="C167" s="18">
        <v>361097</v>
      </c>
      <c r="D167" s="18">
        <v>467695</v>
      </c>
      <c r="E167" s="18">
        <v>362310</v>
      </c>
      <c r="G167" s="18">
        <v>467695</v>
      </c>
      <c r="H167" s="18">
        <v>362310</v>
      </c>
    </row>
    <row r="168" spans="1:8" x14ac:dyDescent="0.25">
      <c r="A168" s="14">
        <v>42675</v>
      </c>
      <c r="B168" s="18">
        <v>483108</v>
      </c>
      <c r="C168" s="18">
        <v>376079</v>
      </c>
      <c r="D168" s="18">
        <v>470264</v>
      </c>
      <c r="E168" s="18">
        <v>364778</v>
      </c>
      <c r="G168" s="18">
        <v>470264</v>
      </c>
      <c r="H168" s="18">
        <v>364778</v>
      </c>
    </row>
    <row r="169" spans="1:8" x14ac:dyDescent="0.25">
      <c r="A169" s="14">
        <v>42705</v>
      </c>
      <c r="B169" s="18">
        <v>506354</v>
      </c>
      <c r="C169" s="18">
        <v>398716</v>
      </c>
      <c r="D169" s="18">
        <v>477357</v>
      </c>
      <c r="E169" s="18">
        <v>371663</v>
      </c>
      <c r="G169" s="18">
        <v>477357</v>
      </c>
      <c r="H169" s="18">
        <v>371663</v>
      </c>
    </row>
    <row r="170" spans="1:8" x14ac:dyDescent="0.25">
      <c r="A170" s="14">
        <v>42736</v>
      </c>
      <c r="B170" s="18">
        <v>503157</v>
      </c>
      <c r="C170" s="18">
        <v>396774</v>
      </c>
      <c r="D170" s="18">
        <v>482881</v>
      </c>
      <c r="E170" s="18">
        <v>373332</v>
      </c>
      <c r="G170" s="18">
        <v>482881</v>
      </c>
      <c r="H170" s="18">
        <v>373332</v>
      </c>
    </row>
    <row r="171" spans="1:8" x14ac:dyDescent="0.25">
      <c r="A171" s="14">
        <v>42767</v>
      </c>
      <c r="B171" s="18">
        <v>489656</v>
      </c>
      <c r="C171" s="18">
        <v>384888</v>
      </c>
      <c r="D171" s="18">
        <v>480991</v>
      </c>
      <c r="E171" s="18">
        <v>375208</v>
      </c>
      <c r="G171" s="18">
        <v>480991</v>
      </c>
      <c r="H171" s="18">
        <v>375208</v>
      </c>
    </row>
    <row r="172" spans="1:8" x14ac:dyDescent="0.25">
      <c r="A172" s="14">
        <v>42795</v>
      </c>
      <c r="B172" s="18">
        <v>464430</v>
      </c>
      <c r="C172" s="18">
        <v>359484</v>
      </c>
      <c r="D172" s="18">
        <v>479574</v>
      </c>
      <c r="E172" s="18">
        <v>373658</v>
      </c>
      <c r="G172" s="18">
        <v>479574</v>
      </c>
      <c r="H172" s="18">
        <v>373658</v>
      </c>
    </row>
    <row r="173" spans="1:8" x14ac:dyDescent="0.25">
      <c r="A173" s="14">
        <v>42826</v>
      </c>
      <c r="B173" s="18">
        <v>462815</v>
      </c>
      <c r="C173" s="18">
        <v>357005</v>
      </c>
      <c r="D173" s="18">
        <v>481594</v>
      </c>
      <c r="E173" s="18">
        <v>375550</v>
      </c>
      <c r="G173" s="18">
        <v>481594</v>
      </c>
      <c r="H173" s="18">
        <v>375550</v>
      </c>
    </row>
    <row r="174" spans="1:8" x14ac:dyDescent="0.25">
      <c r="A174" s="14">
        <v>42856</v>
      </c>
      <c r="B174" s="18">
        <v>463337</v>
      </c>
      <c r="C174" s="18">
        <v>355994</v>
      </c>
      <c r="D174" s="18">
        <v>483359</v>
      </c>
      <c r="E174" s="18">
        <v>376635</v>
      </c>
      <c r="G174" s="18">
        <v>483359</v>
      </c>
      <c r="H174" s="18">
        <v>376635</v>
      </c>
    </row>
    <row r="175" spans="1:8" x14ac:dyDescent="0.25">
      <c r="A175" s="14">
        <v>42887</v>
      </c>
      <c r="B175" s="18">
        <v>469493</v>
      </c>
      <c r="C175" s="18">
        <v>362377</v>
      </c>
      <c r="D175" s="18">
        <v>483493</v>
      </c>
      <c r="E175" s="18">
        <v>376284</v>
      </c>
      <c r="G175" s="18">
        <v>483493</v>
      </c>
      <c r="H175" s="18">
        <v>376284</v>
      </c>
    </row>
    <row r="176" spans="1:8" x14ac:dyDescent="0.25">
      <c r="A176" s="14">
        <v>42917</v>
      </c>
      <c r="B176" s="18">
        <v>478205</v>
      </c>
      <c r="C176" s="18">
        <v>370464</v>
      </c>
      <c r="D176" s="18">
        <v>482180</v>
      </c>
      <c r="E176" s="18">
        <v>374371</v>
      </c>
      <c r="G176" s="18">
        <v>482180</v>
      </c>
      <c r="H176" s="18">
        <v>374371</v>
      </c>
    </row>
    <row r="177" spans="1:8" x14ac:dyDescent="0.25">
      <c r="A177" s="14">
        <v>42948</v>
      </c>
      <c r="B177" s="18">
        <v>482463</v>
      </c>
      <c r="C177" s="18">
        <v>374294</v>
      </c>
      <c r="D177" s="18">
        <v>482012</v>
      </c>
      <c r="E177" s="18">
        <v>374024</v>
      </c>
      <c r="G177" s="18">
        <v>482012</v>
      </c>
      <c r="H177" s="18">
        <v>374024</v>
      </c>
    </row>
    <row r="178" spans="1:8" x14ac:dyDescent="0.25">
      <c r="A178" s="14">
        <v>42979</v>
      </c>
      <c r="B178" s="18">
        <v>484972</v>
      </c>
      <c r="C178" s="18">
        <v>376644</v>
      </c>
      <c r="D178" s="18">
        <v>483889</v>
      </c>
      <c r="E178" s="18">
        <v>376009</v>
      </c>
      <c r="G178" s="18">
        <v>483889</v>
      </c>
      <c r="H178" s="18">
        <v>376009</v>
      </c>
    </row>
    <row r="179" spans="1:8" x14ac:dyDescent="0.25">
      <c r="A179" s="14">
        <v>43009</v>
      </c>
      <c r="B179" s="18">
        <v>487670</v>
      </c>
      <c r="C179" s="18">
        <v>378607</v>
      </c>
      <c r="D179" s="18">
        <v>487466</v>
      </c>
      <c r="E179" s="18">
        <v>379474</v>
      </c>
      <c r="G179" s="18">
        <v>487466</v>
      </c>
      <c r="H179" s="18">
        <v>379474</v>
      </c>
    </row>
    <row r="180" spans="1:8" x14ac:dyDescent="0.25">
      <c r="A180" s="14">
        <v>43040</v>
      </c>
      <c r="B180" s="18">
        <v>502679</v>
      </c>
      <c r="C180" s="18">
        <v>392960</v>
      </c>
      <c r="D180" s="18">
        <v>490105</v>
      </c>
      <c r="E180" s="18">
        <v>381701</v>
      </c>
      <c r="G180" s="18">
        <v>490105</v>
      </c>
      <c r="H180" s="18">
        <v>381701</v>
      </c>
    </row>
    <row r="181" spans="1:8" x14ac:dyDescent="0.25">
      <c r="A181" s="14">
        <v>43070</v>
      </c>
      <c r="B181" s="18">
        <v>526641</v>
      </c>
      <c r="C181" s="18">
        <v>415823</v>
      </c>
      <c r="D181" s="18">
        <v>495631</v>
      </c>
      <c r="E181" s="18">
        <v>386523</v>
      </c>
      <c r="G181" s="18">
        <v>495631</v>
      </c>
      <c r="H181" s="18">
        <v>386523</v>
      </c>
    </row>
    <row r="182" spans="1:8" x14ac:dyDescent="0.25">
      <c r="A182" s="14">
        <v>43101</v>
      </c>
      <c r="B182" s="18">
        <v>522673</v>
      </c>
      <c r="C182" s="18">
        <v>412336</v>
      </c>
      <c r="D182" s="18">
        <v>500868</v>
      </c>
      <c r="E182" s="18">
        <v>387732</v>
      </c>
      <c r="G182" s="18">
        <v>500868</v>
      </c>
      <c r="H182" s="18">
        <v>387732</v>
      </c>
    </row>
    <row r="183" spans="1:8" x14ac:dyDescent="0.25">
      <c r="A183" s="14">
        <v>43132</v>
      </c>
      <c r="B183" s="18">
        <v>503828</v>
      </c>
      <c r="C183" s="18">
        <v>394564</v>
      </c>
      <c r="D183" s="18">
        <v>496525</v>
      </c>
      <c r="E183" s="18">
        <v>386284</v>
      </c>
      <c r="G183" s="18">
        <v>496525</v>
      </c>
      <c r="H183" s="18">
        <v>386284</v>
      </c>
    </row>
    <row r="184" spans="1:8" x14ac:dyDescent="0.25">
      <c r="A184" s="14">
        <v>43160</v>
      </c>
      <c r="B184" s="18">
        <v>476292</v>
      </c>
      <c r="C184" s="18">
        <v>366397</v>
      </c>
      <c r="D184" s="18">
        <v>493912</v>
      </c>
      <c r="E184" s="18">
        <v>383035</v>
      </c>
      <c r="G184" s="18">
        <v>493912</v>
      </c>
      <c r="H184" s="18">
        <v>383035</v>
      </c>
    </row>
    <row r="185" spans="1:8" x14ac:dyDescent="0.25">
      <c r="A185" s="14">
        <v>43191</v>
      </c>
      <c r="B185" s="18">
        <v>470232</v>
      </c>
      <c r="C185" s="18">
        <v>358891</v>
      </c>
      <c r="D185" s="18">
        <v>491181</v>
      </c>
      <c r="E185" s="18">
        <v>379431</v>
      </c>
      <c r="G185" s="18">
        <v>491181</v>
      </c>
      <c r="H185" s="18">
        <v>379431</v>
      </c>
    </row>
    <row r="186" spans="1:8" x14ac:dyDescent="0.25">
      <c r="A186" s="14">
        <v>43221</v>
      </c>
      <c r="B186" s="18">
        <v>468154</v>
      </c>
      <c r="C186" s="18">
        <v>355799</v>
      </c>
      <c r="D186" s="18">
        <v>489708</v>
      </c>
      <c r="E186" s="18">
        <v>377465</v>
      </c>
      <c r="G186" s="18">
        <v>489708</v>
      </c>
      <c r="H186" s="18">
        <v>377465</v>
      </c>
    </row>
    <row r="187" spans="1:8" x14ac:dyDescent="0.25">
      <c r="A187" s="14">
        <v>43252</v>
      </c>
      <c r="B187" s="18">
        <v>473294</v>
      </c>
      <c r="C187" s="18">
        <v>361187</v>
      </c>
      <c r="D187" s="18">
        <v>486239</v>
      </c>
      <c r="E187" s="18">
        <v>373811</v>
      </c>
      <c r="G187" s="18">
        <v>486239</v>
      </c>
      <c r="H187" s="18">
        <v>373811</v>
      </c>
    </row>
    <row r="188" spans="1:8" x14ac:dyDescent="0.25">
      <c r="A188" s="14">
        <v>43282</v>
      </c>
      <c r="B188" s="18">
        <v>485901</v>
      </c>
      <c r="C188" s="18">
        <v>373627</v>
      </c>
      <c r="D188" s="18">
        <v>487171</v>
      </c>
      <c r="E188" s="18">
        <v>374675</v>
      </c>
      <c r="G188" s="18">
        <v>487171</v>
      </c>
      <c r="H188" s="18">
        <v>374675</v>
      </c>
    </row>
    <row r="189" spans="1:8" x14ac:dyDescent="0.25">
      <c r="A189" s="14">
        <v>43313</v>
      </c>
      <c r="B189" s="18">
        <v>495049</v>
      </c>
      <c r="C189" s="18">
        <v>381306</v>
      </c>
      <c r="D189" s="18">
        <v>490518</v>
      </c>
      <c r="E189" s="18">
        <v>377220</v>
      </c>
      <c r="G189" s="18">
        <v>490518</v>
      </c>
      <c r="H189" s="18">
        <v>377220</v>
      </c>
    </row>
    <row r="190" spans="1:8" x14ac:dyDescent="0.25">
      <c r="A190" s="14">
        <v>43344</v>
      </c>
      <c r="B190" s="18">
        <v>496026</v>
      </c>
      <c r="C190" s="18">
        <v>382117</v>
      </c>
      <c r="D190" s="18">
        <v>493371</v>
      </c>
      <c r="E190" s="18">
        <v>379989</v>
      </c>
      <c r="G190" s="18">
        <v>493371</v>
      </c>
      <c r="H190" s="18">
        <v>379989</v>
      </c>
    </row>
    <row r="191" spans="1:8" x14ac:dyDescent="0.25">
      <c r="A191" s="14">
        <v>43374</v>
      </c>
      <c r="B191" s="18">
        <v>494306</v>
      </c>
      <c r="C191" s="18">
        <v>379483</v>
      </c>
      <c r="D191" s="18">
        <v>493946</v>
      </c>
      <c r="E191" s="18">
        <v>380195</v>
      </c>
      <c r="G191" s="18">
        <v>493946</v>
      </c>
      <c r="H191" s="18">
        <v>380195</v>
      </c>
    </row>
    <row r="192" spans="1:8" x14ac:dyDescent="0.25">
      <c r="A192" s="14">
        <v>43405</v>
      </c>
      <c r="B192" s="18">
        <v>503786</v>
      </c>
      <c r="C192" s="18">
        <v>388481</v>
      </c>
      <c r="D192" s="18">
        <v>492443</v>
      </c>
      <c r="E192" s="18">
        <v>378372</v>
      </c>
      <c r="G192" s="18">
        <v>492443</v>
      </c>
      <c r="H192" s="18">
        <v>378372</v>
      </c>
    </row>
    <row r="193" spans="1:8" x14ac:dyDescent="0.25">
      <c r="A193" s="14">
        <v>43435</v>
      </c>
      <c r="B193" s="18">
        <v>516385</v>
      </c>
      <c r="C193" s="18">
        <v>399978</v>
      </c>
      <c r="D193" s="18">
        <v>487466</v>
      </c>
      <c r="E193" s="18">
        <v>372874</v>
      </c>
      <c r="G193" s="18">
        <v>487466</v>
      </c>
      <c r="H193" s="18">
        <v>372874</v>
      </c>
    </row>
    <row r="194" spans="1:8" x14ac:dyDescent="0.25">
      <c r="A194" s="14">
        <v>43466</v>
      </c>
      <c r="B194" s="18">
        <v>512078</v>
      </c>
      <c r="C194" s="18">
        <v>396426</v>
      </c>
      <c r="D194" s="18">
        <v>492243</v>
      </c>
      <c r="E194" s="18">
        <v>375241</v>
      </c>
      <c r="G194" s="18">
        <v>492243</v>
      </c>
      <c r="H194" s="18">
        <v>375241</v>
      </c>
    </row>
    <row r="195" spans="1:8" x14ac:dyDescent="0.25">
      <c r="A195" s="14">
        <v>43497</v>
      </c>
      <c r="B195" s="18">
        <v>495593</v>
      </c>
      <c r="C195" s="18">
        <v>380806</v>
      </c>
      <c r="D195" s="18">
        <v>491356</v>
      </c>
      <c r="E195" s="18">
        <v>375570</v>
      </c>
      <c r="G195" s="18">
        <v>491356</v>
      </c>
      <c r="H195" s="18">
        <v>375570</v>
      </c>
    </row>
    <row r="196" spans="1:8" x14ac:dyDescent="0.25">
      <c r="A196" s="14">
        <v>43525</v>
      </c>
      <c r="B196" s="18">
        <v>478540</v>
      </c>
      <c r="C196" s="18">
        <v>363617</v>
      </c>
      <c r="D196" s="18">
        <v>498387</v>
      </c>
      <c r="E196" s="18">
        <v>382357</v>
      </c>
      <c r="G196" s="18">
        <v>498387</v>
      </c>
      <c r="H196" s="18">
        <v>382357</v>
      </c>
    </row>
    <row r="197" spans="1:8" x14ac:dyDescent="0.25">
      <c r="A197" s="14">
        <v>43556</v>
      </c>
      <c r="B197" s="18">
        <v>472943</v>
      </c>
      <c r="C197" s="18">
        <v>356794</v>
      </c>
      <c r="D197" s="18">
        <v>495113</v>
      </c>
      <c r="E197" s="18">
        <v>378270</v>
      </c>
      <c r="G197" s="18">
        <v>495113</v>
      </c>
      <c r="H197" s="18">
        <v>378270</v>
      </c>
    </row>
    <row r="198" spans="1:8" x14ac:dyDescent="0.25">
      <c r="A198" s="14">
        <v>43586</v>
      </c>
      <c r="B198" s="18">
        <v>473345</v>
      </c>
      <c r="C198" s="18">
        <v>355711</v>
      </c>
      <c r="D198" s="18">
        <v>495478</v>
      </c>
      <c r="E198" s="18">
        <v>377318</v>
      </c>
      <c r="G198" s="18">
        <v>495478</v>
      </c>
      <c r="H198" s="18">
        <v>377318</v>
      </c>
    </row>
    <row r="199" spans="1:8" x14ac:dyDescent="0.25">
      <c r="A199" s="14">
        <v>43617</v>
      </c>
      <c r="B199" s="18">
        <v>471259</v>
      </c>
      <c r="C199" s="18">
        <v>353462</v>
      </c>
      <c r="D199" s="18">
        <v>481160</v>
      </c>
      <c r="E199" s="18">
        <v>362683</v>
      </c>
      <c r="G199" s="18">
        <v>481160</v>
      </c>
      <c r="H199" s="18">
        <v>362683</v>
      </c>
    </row>
    <row r="200" spans="1:8" x14ac:dyDescent="0.25">
      <c r="A200" s="14">
        <v>43647</v>
      </c>
      <c r="B200" s="18">
        <v>491537</v>
      </c>
      <c r="C200" s="18">
        <v>372695</v>
      </c>
      <c r="D200" s="18">
        <v>489500</v>
      </c>
      <c r="E200" s="18">
        <v>370257</v>
      </c>
      <c r="G200" s="18">
        <v>489500</v>
      </c>
      <c r="H200" s="18">
        <v>370257</v>
      </c>
    </row>
    <row r="201" spans="1:8" x14ac:dyDescent="0.25">
      <c r="A201" s="14">
        <v>43678</v>
      </c>
      <c r="B201" s="18">
        <v>497175</v>
      </c>
      <c r="C201" s="18">
        <v>377559</v>
      </c>
      <c r="D201" s="18">
        <v>488607</v>
      </c>
      <c r="E201" s="18">
        <v>369828</v>
      </c>
      <c r="G201" s="18">
        <v>488607</v>
      </c>
      <c r="H201" s="18">
        <v>369828</v>
      </c>
    </row>
    <row r="202" spans="1:8" x14ac:dyDescent="0.25">
      <c r="A202" s="14">
        <v>43709</v>
      </c>
      <c r="B202" s="18">
        <v>513033</v>
      </c>
      <c r="C202" s="18">
        <v>392450</v>
      </c>
      <c r="D202" s="18">
        <v>508597</v>
      </c>
      <c r="E202" s="18">
        <v>388688</v>
      </c>
      <c r="G202" s="18">
        <v>508597</v>
      </c>
      <c r="H202" s="18">
        <v>388688</v>
      </c>
    </row>
    <row r="203" spans="1:8" x14ac:dyDescent="0.25">
      <c r="A203" s="14">
        <v>43739</v>
      </c>
      <c r="B203" s="18">
        <v>513222</v>
      </c>
      <c r="C203" s="18">
        <v>391883</v>
      </c>
      <c r="D203" s="18">
        <v>513934</v>
      </c>
      <c r="E203" s="18">
        <v>393811</v>
      </c>
      <c r="G203" s="18">
        <v>513934</v>
      </c>
      <c r="H203" s="18">
        <v>393811</v>
      </c>
    </row>
    <row r="204" spans="1:8" x14ac:dyDescent="0.25">
      <c r="A204" s="14">
        <v>43770</v>
      </c>
      <c r="B204" s="18">
        <v>525583</v>
      </c>
      <c r="C204" s="18">
        <v>404072</v>
      </c>
      <c r="D204" s="18">
        <v>515495</v>
      </c>
      <c r="E204" s="18">
        <v>395249</v>
      </c>
      <c r="G204" s="18">
        <v>515495</v>
      </c>
      <c r="H204" s="18">
        <v>395249</v>
      </c>
    </row>
    <row r="205" spans="1:8" x14ac:dyDescent="0.25">
      <c r="A205" s="14">
        <v>43800</v>
      </c>
      <c r="B205" s="18">
        <v>550861</v>
      </c>
      <c r="C205" s="18">
        <v>429451</v>
      </c>
      <c r="D205" s="18">
        <v>521581</v>
      </c>
      <c r="E205" s="18">
        <v>401628</v>
      </c>
      <c r="G205" s="18">
        <v>521581</v>
      </c>
      <c r="H205" s="18">
        <v>401628</v>
      </c>
    </row>
    <row r="206" spans="1:8" x14ac:dyDescent="0.25">
      <c r="A206" s="14">
        <v>43831</v>
      </c>
      <c r="B206" s="18">
        <v>539919</v>
      </c>
      <c r="C206" s="18">
        <v>420626</v>
      </c>
      <c r="D206" s="18">
        <v>521189</v>
      </c>
      <c r="E206" s="18">
        <v>400947</v>
      </c>
      <c r="G206" s="18">
        <v>521189</v>
      </c>
      <c r="H206" s="18">
        <v>400947</v>
      </c>
    </row>
    <row r="207" spans="1:8" x14ac:dyDescent="0.25">
      <c r="A207" s="14">
        <v>43862</v>
      </c>
      <c r="B207" s="18">
        <v>521663</v>
      </c>
      <c r="C207" s="18">
        <v>403791</v>
      </c>
      <c r="D207" s="18">
        <v>519330</v>
      </c>
      <c r="E207" s="18">
        <v>400228</v>
      </c>
      <c r="G207" s="18">
        <v>519330</v>
      </c>
      <c r="H207" s="18">
        <v>400228</v>
      </c>
    </row>
    <row r="208" spans="1:8" x14ac:dyDescent="0.25">
      <c r="A208" s="14">
        <v>43891</v>
      </c>
      <c r="B208" s="18">
        <v>475987</v>
      </c>
      <c r="C208" s="18">
        <v>358392</v>
      </c>
      <c r="D208" s="18">
        <v>498320</v>
      </c>
      <c r="E208" s="18">
        <v>379598</v>
      </c>
      <c r="G208" s="18">
        <v>498320</v>
      </c>
      <c r="H208" s="18">
        <v>379598</v>
      </c>
    </row>
    <row r="209" spans="1:8" x14ac:dyDescent="0.25">
      <c r="A209" s="14">
        <v>43922</v>
      </c>
      <c r="B209" s="18">
        <v>476219</v>
      </c>
      <c r="C209" s="18">
        <v>360044</v>
      </c>
      <c r="D209" s="18">
        <v>498536</v>
      </c>
      <c r="E209" s="18">
        <v>381714</v>
      </c>
      <c r="G209" s="18">
        <v>498536</v>
      </c>
      <c r="H209" s="18">
        <v>381714</v>
      </c>
    </row>
    <row r="210" spans="1:8" x14ac:dyDescent="0.25">
      <c r="A210" s="14">
        <v>43952</v>
      </c>
      <c r="B210" s="18">
        <v>493548</v>
      </c>
      <c r="C210" s="18">
        <v>378336</v>
      </c>
      <c r="D210" s="18">
        <v>516208</v>
      </c>
      <c r="E210" s="18">
        <v>400383</v>
      </c>
      <c r="G210" s="18">
        <v>516208</v>
      </c>
      <c r="H210" s="18">
        <v>400383</v>
      </c>
    </row>
    <row r="211" spans="1:8" x14ac:dyDescent="0.25">
      <c r="A211" s="14">
        <v>43983</v>
      </c>
      <c r="B211" s="18">
        <v>522724</v>
      </c>
      <c r="C211" s="18">
        <v>408082</v>
      </c>
      <c r="D211" s="18">
        <v>530720</v>
      </c>
      <c r="E211" s="18">
        <v>415569</v>
      </c>
      <c r="G211" s="18">
        <v>530720</v>
      </c>
      <c r="H211" s="18">
        <v>415569</v>
      </c>
    </row>
    <row r="212" spans="1:8" x14ac:dyDescent="0.25">
      <c r="A212" s="14">
        <v>44013</v>
      </c>
      <c r="B212" s="18">
        <v>541807</v>
      </c>
      <c r="C212" s="18">
        <v>424462</v>
      </c>
      <c r="D212" s="18">
        <v>537488</v>
      </c>
      <c r="E212" s="18">
        <v>419274</v>
      </c>
      <c r="G212" s="18">
        <v>537488</v>
      </c>
      <c r="H212" s="18">
        <v>419274</v>
      </c>
    </row>
    <row r="213" spans="1:8" x14ac:dyDescent="0.25">
      <c r="A213" s="14">
        <v>44044</v>
      </c>
      <c r="B213" s="18">
        <v>540126</v>
      </c>
      <c r="C213" s="18">
        <v>420796</v>
      </c>
      <c r="D213" s="18">
        <v>527265</v>
      </c>
      <c r="E213" s="18">
        <v>408950</v>
      </c>
      <c r="G213" s="18">
        <v>527265</v>
      </c>
      <c r="H213" s="18">
        <v>408950</v>
      </c>
    </row>
    <row r="214" spans="1:8" x14ac:dyDescent="0.25">
      <c r="A214" s="14">
        <v>44075</v>
      </c>
      <c r="B214" s="18">
        <v>526303</v>
      </c>
      <c r="C214" s="18">
        <v>405716</v>
      </c>
      <c r="D214" s="18">
        <v>520212</v>
      </c>
      <c r="E214" s="18">
        <v>400363</v>
      </c>
      <c r="G214" s="18">
        <v>520212</v>
      </c>
      <c r="H214" s="18">
        <v>400363</v>
      </c>
    </row>
    <row r="215" spans="1:8" x14ac:dyDescent="0.25">
      <c r="A215" s="14">
        <v>44105</v>
      </c>
      <c r="B215" s="18">
        <v>509380</v>
      </c>
      <c r="C215" s="18">
        <v>388033</v>
      </c>
      <c r="D215" s="18">
        <v>511743</v>
      </c>
      <c r="E215" s="18">
        <v>391705</v>
      </c>
      <c r="G215" s="18">
        <v>511743</v>
      </c>
      <c r="H215" s="18">
        <v>391705</v>
      </c>
    </row>
    <row r="216" spans="1:8" x14ac:dyDescent="0.25">
      <c r="A216" s="14">
        <v>44136</v>
      </c>
      <c r="B216" s="18">
        <v>499580</v>
      </c>
      <c r="C216" s="18">
        <v>377430</v>
      </c>
      <c r="D216" s="18">
        <v>491235</v>
      </c>
      <c r="E216" s="18">
        <v>370443</v>
      </c>
      <c r="G216" s="18">
        <v>491235</v>
      </c>
      <c r="H216" s="18">
        <v>370443</v>
      </c>
    </row>
    <row r="217" spans="1:8" x14ac:dyDescent="0.25">
      <c r="A217" s="14">
        <v>44166</v>
      </c>
      <c r="B217" s="18">
        <v>513350</v>
      </c>
      <c r="C217" s="18">
        <v>390492</v>
      </c>
      <c r="D217" s="18">
        <v>487183</v>
      </c>
      <c r="E217" s="18">
        <v>366190</v>
      </c>
      <c r="G217" s="18">
        <v>487183</v>
      </c>
      <c r="H217" s="18">
        <v>366190</v>
      </c>
    </row>
    <row r="218" spans="1:8" x14ac:dyDescent="0.25">
      <c r="A218" s="14">
        <v>44197</v>
      </c>
      <c r="B218" s="18">
        <v>500402</v>
      </c>
      <c r="C218" s="18">
        <v>378556</v>
      </c>
      <c r="D218" s="18">
        <v>484733</v>
      </c>
      <c r="E218" s="18">
        <v>362597</v>
      </c>
      <c r="G218" s="18">
        <v>484733</v>
      </c>
      <c r="H218" s="18">
        <v>362597</v>
      </c>
    </row>
    <row r="219" spans="1:8" x14ac:dyDescent="0.25">
      <c r="A219" s="14">
        <v>44228</v>
      </c>
      <c r="B219" s="18">
        <v>490990</v>
      </c>
      <c r="C219" s="18">
        <v>369556</v>
      </c>
      <c r="D219" s="18">
        <v>489587</v>
      </c>
      <c r="E219" s="18">
        <v>367018</v>
      </c>
      <c r="G219" s="18">
        <v>489587</v>
      </c>
      <c r="H219" s="18">
        <v>367018</v>
      </c>
    </row>
    <row r="220" spans="1:8" x14ac:dyDescent="0.25">
      <c r="A220" s="14">
        <v>44256</v>
      </c>
      <c r="B220" s="18">
        <v>463925</v>
      </c>
      <c r="C220" s="18">
        <v>341517</v>
      </c>
      <c r="D220" s="18">
        <v>487145</v>
      </c>
      <c r="E220" s="18">
        <v>363248</v>
      </c>
      <c r="G220" s="18">
        <v>487145</v>
      </c>
      <c r="H220" s="18">
        <v>363248</v>
      </c>
    </row>
    <row r="221" spans="1:8" x14ac:dyDescent="0.25">
      <c r="A221" s="14">
        <v>44287</v>
      </c>
      <c r="B221" s="18">
        <v>469405</v>
      </c>
      <c r="C221" s="18">
        <v>345616</v>
      </c>
      <c r="D221" s="18">
        <v>491057</v>
      </c>
      <c r="E221" s="18">
        <v>366075</v>
      </c>
      <c r="G221" s="18">
        <v>491057</v>
      </c>
      <c r="H221" s="18">
        <v>366075</v>
      </c>
    </row>
    <row r="222" spans="1:8" x14ac:dyDescent="0.25">
      <c r="A222" s="14">
        <v>44317</v>
      </c>
      <c r="B222" s="18">
        <v>470845</v>
      </c>
      <c r="C222" s="18">
        <v>346534</v>
      </c>
      <c r="D222" s="18">
        <v>491982</v>
      </c>
      <c r="E222" s="18">
        <v>366065</v>
      </c>
      <c r="G222" s="18">
        <v>491982</v>
      </c>
      <c r="H222" s="18">
        <v>366065</v>
      </c>
    </row>
    <row r="223" spans="1:8" x14ac:dyDescent="0.25">
      <c r="A223" s="14">
        <v>44348</v>
      </c>
      <c r="B223" s="18">
        <v>488738</v>
      </c>
      <c r="C223" s="18">
        <v>365500</v>
      </c>
      <c r="D223" s="18">
        <v>494343</v>
      </c>
      <c r="E223" s="18">
        <v>370362</v>
      </c>
      <c r="G223" s="18">
        <v>494343</v>
      </c>
      <c r="H223" s="18">
        <v>370362</v>
      </c>
    </row>
    <row r="224" spans="1:8" x14ac:dyDescent="0.25">
      <c r="A224" s="14">
        <v>44378</v>
      </c>
      <c r="B224" s="18">
        <v>505227</v>
      </c>
      <c r="C224" s="18">
        <v>381865</v>
      </c>
      <c r="D224" s="18">
        <v>500522</v>
      </c>
      <c r="E224" s="18">
        <v>376392</v>
      </c>
      <c r="G224" s="18">
        <v>500522</v>
      </c>
      <c r="H224" s="18">
        <v>376392</v>
      </c>
    </row>
    <row r="225" spans="1:8" x14ac:dyDescent="0.25">
      <c r="A225" s="14">
        <v>44409</v>
      </c>
      <c r="B225" s="18">
        <v>503492</v>
      </c>
      <c r="C225" s="18">
        <v>380029</v>
      </c>
      <c r="D225" s="18">
        <v>490278</v>
      </c>
      <c r="E225" s="18">
        <v>368263</v>
      </c>
      <c r="G225" s="18">
        <v>490278</v>
      </c>
      <c r="H225" s="18">
        <v>368263</v>
      </c>
    </row>
    <row r="226" spans="1:8" x14ac:dyDescent="0.25">
      <c r="A226" s="14">
        <v>44440</v>
      </c>
      <c r="B226" s="18">
        <v>483380</v>
      </c>
      <c r="C226" s="18">
        <v>360250</v>
      </c>
      <c r="D226" s="18">
        <v>477297</v>
      </c>
      <c r="E226" s="18">
        <v>355054</v>
      </c>
      <c r="G226" s="18">
        <v>477297</v>
      </c>
      <c r="H226" s="18">
        <v>355054</v>
      </c>
    </row>
    <row r="227" spans="1:8" x14ac:dyDescent="0.25">
      <c r="A227" s="14">
        <v>44470</v>
      </c>
      <c r="B227" s="18">
        <v>465371</v>
      </c>
      <c r="C227" s="18">
        <v>343031</v>
      </c>
      <c r="D227" s="18">
        <v>468741</v>
      </c>
      <c r="E227" s="18">
        <v>347494</v>
      </c>
      <c r="G227" s="18">
        <v>468741</v>
      </c>
      <c r="H227" s="18">
        <v>347494</v>
      </c>
    </row>
    <row r="228" spans="1:8" x14ac:dyDescent="0.25">
      <c r="A228" s="14">
        <v>44501</v>
      </c>
      <c r="B228" s="18">
        <v>470916</v>
      </c>
      <c r="C228" s="18">
        <v>349080</v>
      </c>
      <c r="D228" s="18">
        <v>463821</v>
      </c>
      <c r="E228" s="18">
        <v>343406</v>
      </c>
      <c r="G228">
        <v>463821</v>
      </c>
      <c r="H228">
        <v>343406</v>
      </c>
    </row>
    <row r="229" spans="1:8" x14ac:dyDescent="0.25">
      <c r="A229" s="1"/>
    </row>
    <row r="230" spans="1:8" x14ac:dyDescent="0.25">
      <c r="A230" s="1"/>
    </row>
    <row r="231" spans="1:8" x14ac:dyDescent="0.25">
      <c r="A231" s="1"/>
    </row>
    <row r="232" spans="1:8" x14ac:dyDescent="0.25">
      <c r="A232" s="1"/>
    </row>
    <row r="233" spans="1:8" x14ac:dyDescent="0.25">
      <c r="A233" s="1"/>
    </row>
    <row r="234" spans="1:8" x14ac:dyDescent="0.25">
      <c r="A234" s="1"/>
    </row>
    <row r="235" spans="1:8" x14ac:dyDescent="0.25">
      <c r="A235" s="1"/>
    </row>
    <row r="236" spans="1:8" x14ac:dyDescent="0.25">
      <c r="A236" s="1"/>
    </row>
    <row r="237" spans="1:8" x14ac:dyDescent="0.25">
      <c r="A237" s="1"/>
    </row>
    <row r="238" spans="1:8" x14ac:dyDescent="0.25">
      <c r="A238" s="1"/>
    </row>
    <row r="239" spans="1:8" x14ac:dyDescent="0.25">
      <c r="A239" s="1"/>
    </row>
    <row r="240" spans="1:8"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sheetData>
  <pageMargins left="0.511811024" right="0.511811024" top="0.78740157499999996" bottom="0.78740157499999996" header="0.31496062000000002" footer="0.31496062000000002"/>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439E9-B487-4156-BC55-BF6AC8219D4F}">
  <sheetPr codeName="Planilha8"/>
  <dimension ref="A1:Z247"/>
  <sheetViews>
    <sheetView zoomScale="115" zoomScaleNormal="115" workbookViewId="0"/>
  </sheetViews>
  <sheetFormatPr defaultRowHeight="15" x14ac:dyDescent="0.25"/>
  <cols>
    <col min="1" max="1" width="11.85546875" bestFit="1" customWidth="1"/>
    <col min="2" max="7" width="21.5703125" customWidth="1"/>
    <col min="8" max="8" width="5.140625" customWidth="1"/>
    <col min="9" max="11" width="20.140625" customWidth="1"/>
    <col min="12" max="12" width="5" customWidth="1"/>
    <col min="13" max="15" width="10.42578125" bestFit="1" customWidth="1"/>
  </cols>
  <sheetData>
    <row r="1" spans="1:26" x14ac:dyDescent="0.25">
      <c r="A1" s="12" t="s">
        <v>115</v>
      </c>
      <c r="I1" s="12" t="s">
        <v>18</v>
      </c>
    </row>
    <row r="2" spans="1:26" x14ac:dyDescent="0.25">
      <c r="A2" s="12" t="s">
        <v>17</v>
      </c>
      <c r="B2" s="59" t="str">
        <f>Specs!$B$5</f>
        <v xml:space="preserve">series{ title = "Industria Geral"
 start= 2002.1
 period = 12
 format="(f6.2)"
 decimals=1 }
transform {function=none }
regression { variables = (td Easter[1])
user=(carnaval corpus)
file='C:\Users\Eduardo\Google Drive\Meus Projetos\xlDESSAZ\Holidays_IBGE_2002.txt'
 usertype=holiday
 format="datevalue"
 start= 2001.1 }
arima{model= (1 1 0)(0 1 1)}
forecast { }
outlier {types=all}
estimate { }
x11{
save = ( d10 d11 d12 d13 d16 d18)
print=(d11)
appendfcst=yes
savelog=(ids) } </v>
      </c>
      <c r="C2" s="59" t="str">
        <f>Specs!$D$5</f>
        <v xml:space="preserve">series{ title = "Indústrias Extrativas"
 start= 2002.1
 period = 12
 format="(f6.2)"
 decimals=1 }
transform {function=log }
regression { variables = (Easter[8])
 }
arima{model= (0 1 1)(0 1 1)}
forecast { }
outlier {types=all}
estimate { }
x11{
save = ( d10 d11 d12 d13 d16 d18)
print=(d11)
appendfcst=yes
savelog=(ids) } </v>
      </c>
      <c r="D2" s="59" t="str">
        <f>Specs!$F$5</f>
        <v xml:space="preserve">series{ title = "Industria de Transformação"
 start= 2002.1
 period = 12
 format="(f6.2)"
 decimals=1 }
transform {function=log }
regression { variables = (td Easter[1])
user=(carnaval corpus)
file='C:\Users\Eduardo\Google Drive\Meus Projetos\xlDESSAZ\Holidays_IBGE_2002.txt'
 usertype=holiday
 format="datevalue"
 start= 2001.1 }
arima{model= (0 1 0)(0 1 1)}
forecast { }
outlier {types=all}
estimate { }
x11{
save = ( d10 d11 d12 d13 d16 d18)
print=(d11)
appendfcst=yes
savelog=(ids) } </v>
      </c>
      <c r="I2" s="25" t="s">
        <v>28</v>
      </c>
      <c r="J2" s="25" t="s">
        <v>93</v>
      </c>
      <c r="K2" s="25" t="s">
        <v>96</v>
      </c>
      <c r="M2" s="13" t="s">
        <v>21</v>
      </c>
      <c r="Z2" s="12"/>
    </row>
    <row r="3" spans="1:26" x14ac:dyDescent="0.25">
      <c r="A3" s="13" t="s">
        <v>9</v>
      </c>
      <c r="B3" s="25" t="s">
        <v>28</v>
      </c>
      <c r="C3" s="25" t="s">
        <v>93</v>
      </c>
      <c r="D3" s="25" t="s">
        <v>96</v>
      </c>
      <c r="E3" s="25" t="s">
        <v>94</v>
      </c>
      <c r="F3" s="25" t="s">
        <v>95</v>
      </c>
      <c r="G3" s="25" t="s">
        <v>97</v>
      </c>
      <c r="I3" s="13" t="s">
        <v>7</v>
      </c>
      <c r="J3" s="13"/>
      <c r="K3" s="13"/>
      <c r="M3" s="13" t="s">
        <v>116</v>
      </c>
      <c r="N3" s="13" t="s">
        <v>117</v>
      </c>
      <c r="O3" s="13" t="s">
        <v>118</v>
      </c>
    </row>
    <row r="4" spans="1:26" x14ac:dyDescent="0.25">
      <c r="A4" s="14">
        <v>37257</v>
      </c>
      <c r="B4" s="21">
        <v>72.400000000000006</v>
      </c>
      <c r="C4" s="21">
        <v>62.4</v>
      </c>
      <c r="D4" s="21">
        <v>73</v>
      </c>
      <c r="E4" s="7">
        <v>77.7</v>
      </c>
      <c r="F4" s="7">
        <v>64.400000000000006</v>
      </c>
      <c r="G4" s="7">
        <v>78.400000000000006</v>
      </c>
      <c r="I4" s="22" cm="1">
        <f t="array" ref="I4:K243">ROUND(xlDESSAZ($A$4:$A$243,$B$4:$D$243,$I$3,,,$B$2:$D$2),1)</f>
        <v>77.7</v>
      </c>
      <c r="J4" s="21">
        <v>64.400000000000006</v>
      </c>
      <c r="K4" s="21">
        <v>78.400000000000006</v>
      </c>
      <c r="M4" s="9">
        <f t="shared" ref="M4:M67" si="0">(I4-E4)/E4</f>
        <v>0</v>
      </c>
      <c r="N4" s="9">
        <f t="shared" ref="N4:N67" si="1">(J4-F4)/F4</f>
        <v>0</v>
      </c>
      <c r="O4" s="9">
        <f t="shared" ref="O4:O67" si="2">(K4-G4)/G4</f>
        <v>0</v>
      </c>
    </row>
    <row r="5" spans="1:26" x14ac:dyDescent="0.25">
      <c r="A5" s="14">
        <v>37288</v>
      </c>
      <c r="B5" s="21">
        <v>69.7</v>
      </c>
      <c r="C5" s="21">
        <v>58.9</v>
      </c>
      <c r="D5" s="21">
        <v>70.400000000000006</v>
      </c>
      <c r="E5" s="7">
        <v>80.2</v>
      </c>
      <c r="F5" s="7">
        <v>65.8</v>
      </c>
      <c r="G5" s="7">
        <v>80.8</v>
      </c>
      <c r="I5" s="22">
        <v>80.2</v>
      </c>
      <c r="J5" s="21">
        <v>65.8</v>
      </c>
      <c r="K5" s="21">
        <v>80.8</v>
      </c>
      <c r="M5" s="9">
        <f t="shared" si="0"/>
        <v>0</v>
      </c>
      <c r="N5" s="9">
        <f t="shared" si="1"/>
        <v>0</v>
      </c>
      <c r="O5" s="9">
        <f t="shared" si="2"/>
        <v>0</v>
      </c>
    </row>
    <row r="6" spans="1:26" x14ac:dyDescent="0.25">
      <c r="A6" s="14">
        <v>37316</v>
      </c>
      <c r="B6" s="21">
        <v>77.400000000000006</v>
      </c>
      <c r="C6" s="21">
        <v>67.8</v>
      </c>
      <c r="D6" s="21">
        <v>78</v>
      </c>
      <c r="E6" s="7">
        <v>79.8</v>
      </c>
      <c r="F6" s="7">
        <v>67.400000000000006</v>
      </c>
      <c r="G6" s="7">
        <v>80</v>
      </c>
      <c r="I6" s="22">
        <v>79.8</v>
      </c>
      <c r="J6" s="21">
        <v>67.400000000000006</v>
      </c>
      <c r="K6" s="21">
        <v>80</v>
      </c>
      <c r="M6" s="9">
        <f t="shared" si="0"/>
        <v>0</v>
      </c>
      <c r="N6" s="9">
        <f t="shared" si="1"/>
        <v>0</v>
      </c>
      <c r="O6" s="9">
        <f t="shared" si="2"/>
        <v>0</v>
      </c>
    </row>
    <row r="7" spans="1:26" x14ac:dyDescent="0.25">
      <c r="A7" s="14">
        <v>37347</v>
      </c>
      <c r="B7" s="21">
        <v>79.599999999999994</v>
      </c>
      <c r="C7" s="21">
        <v>66.5</v>
      </c>
      <c r="D7" s="21">
        <v>80.400000000000006</v>
      </c>
      <c r="E7" s="7">
        <v>79.599999999999994</v>
      </c>
      <c r="F7" s="7">
        <v>67</v>
      </c>
      <c r="G7" s="7">
        <v>80.400000000000006</v>
      </c>
      <c r="I7" s="22">
        <v>79.599999999999994</v>
      </c>
      <c r="J7" s="21">
        <v>67</v>
      </c>
      <c r="K7" s="21">
        <v>80.400000000000006</v>
      </c>
      <c r="M7" s="9">
        <f t="shared" si="0"/>
        <v>0</v>
      </c>
      <c r="N7" s="9">
        <f t="shared" si="1"/>
        <v>0</v>
      </c>
      <c r="O7" s="9">
        <f t="shared" si="2"/>
        <v>0</v>
      </c>
    </row>
    <row r="8" spans="1:26" x14ac:dyDescent="0.25">
      <c r="A8" s="14">
        <v>37377</v>
      </c>
      <c r="B8" s="21">
        <v>80.400000000000006</v>
      </c>
      <c r="C8" s="21">
        <v>68.2</v>
      </c>
      <c r="D8" s="21">
        <v>81.2</v>
      </c>
      <c r="E8" s="7">
        <v>79.099999999999994</v>
      </c>
      <c r="F8" s="7">
        <v>66.099999999999994</v>
      </c>
      <c r="G8" s="7">
        <v>80.099999999999994</v>
      </c>
      <c r="I8" s="22">
        <v>79.099999999999994</v>
      </c>
      <c r="J8" s="21">
        <v>66.099999999999994</v>
      </c>
      <c r="K8" s="21">
        <v>80.099999999999994</v>
      </c>
      <c r="M8" s="9">
        <f t="shared" si="0"/>
        <v>0</v>
      </c>
      <c r="N8" s="9">
        <f t="shared" si="1"/>
        <v>0</v>
      </c>
      <c r="O8" s="9">
        <f t="shared" si="2"/>
        <v>0</v>
      </c>
    </row>
    <row r="9" spans="1:26" x14ac:dyDescent="0.25">
      <c r="A9" s="14">
        <v>37408</v>
      </c>
      <c r="B9" s="21">
        <v>77.5</v>
      </c>
      <c r="C9" s="21">
        <v>67.900000000000006</v>
      </c>
      <c r="D9" s="21">
        <v>78.099999999999994</v>
      </c>
      <c r="E9" s="7">
        <v>79.400000000000006</v>
      </c>
      <c r="F9" s="7">
        <v>67.599999999999994</v>
      </c>
      <c r="G9" s="7">
        <v>80.2</v>
      </c>
      <c r="I9" s="22">
        <v>79.400000000000006</v>
      </c>
      <c r="J9" s="21">
        <v>67.599999999999994</v>
      </c>
      <c r="K9" s="21">
        <v>80.2</v>
      </c>
      <c r="M9" s="9">
        <f t="shared" si="0"/>
        <v>0</v>
      </c>
      <c r="N9" s="9">
        <f t="shared" si="1"/>
        <v>0</v>
      </c>
      <c r="O9" s="9">
        <f t="shared" si="2"/>
        <v>0</v>
      </c>
    </row>
    <row r="10" spans="1:26" x14ac:dyDescent="0.25">
      <c r="A10" s="14">
        <v>37438</v>
      </c>
      <c r="B10" s="21">
        <v>83.3</v>
      </c>
      <c r="C10" s="21">
        <v>70.400000000000006</v>
      </c>
      <c r="D10" s="21">
        <v>84.1</v>
      </c>
      <c r="E10" s="7">
        <v>79.7</v>
      </c>
      <c r="F10" s="7">
        <v>68.400000000000006</v>
      </c>
      <c r="G10" s="7">
        <v>80.8</v>
      </c>
      <c r="I10" s="22">
        <v>79.7</v>
      </c>
      <c r="J10" s="21">
        <v>68.400000000000006</v>
      </c>
      <c r="K10" s="21">
        <v>80.8</v>
      </c>
      <c r="M10" s="9">
        <f t="shared" si="0"/>
        <v>0</v>
      </c>
      <c r="N10" s="9">
        <f t="shared" si="1"/>
        <v>0</v>
      </c>
      <c r="O10" s="9">
        <f t="shared" si="2"/>
        <v>0</v>
      </c>
    </row>
    <row r="11" spans="1:26" x14ac:dyDescent="0.25">
      <c r="A11" s="14">
        <v>37469</v>
      </c>
      <c r="B11" s="21">
        <v>83.6</v>
      </c>
      <c r="C11" s="21">
        <v>70.8</v>
      </c>
      <c r="D11" s="21">
        <v>84.4</v>
      </c>
      <c r="E11" s="7">
        <v>78.599999999999994</v>
      </c>
      <c r="F11" s="7">
        <v>67.400000000000006</v>
      </c>
      <c r="G11" s="7">
        <v>80.2</v>
      </c>
      <c r="I11" s="22">
        <v>78.599999999999994</v>
      </c>
      <c r="J11" s="21">
        <v>67.400000000000006</v>
      </c>
      <c r="K11" s="21">
        <v>80.2</v>
      </c>
      <c r="M11" s="9">
        <f t="shared" si="0"/>
        <v>0</v>
      </c>
      <c r="N11" s="9">
        <f t="shared" si="1"/>
        <v>0</v>
      </c>
      <c r="O11" s="9">
        <f t="shared" si="2"/>
        <v>0</v>
      </c>
    </row>
    <row r="12" spans="1:26" x14ac:dyDescent="0.25">
      <c r="A12" s="14">
        <v>37500</v>
      </c>
      <c r="B12" s="21">
        <v>82.1</v>
      </c>
      <c r="C12" s="21">
        <v>67</v>
      </c>
      <c r="D12" s="21">
        <v>83.1</v>
      </c>
      <c r="E12" s="7">
        <v>79.599999999999994</v>
      </c>
      <c r="F12" s="7">
        <v>66.599999999999994</v>
      </c>
      <c r="G12" s="7">
        <v>80.599999999999994</v>
      </c>
      <c r="I12" s="22">
        <v>79.599999999999994</v>
      </c>
      <c r="J12" s="21">
        <v>66.599999999999994</v>
      </c>
      <c r="K12" s="21">
        <v>80.599999999999994</v>
      </c>
      <c r="M12" s="9">
        <f t="shared" si="0"/>
        <v>0</v>
      </c>
      <c r="N12" s="9">
        <f t="shared" si="1"/>
        <v>0</v>
      </c>
      <c r="O12" s="9">
        <f t="shared" si="2"/>
        <v>0</v>
      </c>
    </row>
    <row r="13" spans="1:26" x14ac:dyDescent="0.25">
      <c r="A13" s="14">
        <v>37530</v>
      </c>
      <c r="B13" s="21">
        <v>89.2</v>
      </c>
      <c r="C13" s="21">
        <v>70.599999999999994</v>
      </c>
      <c r="D13" s="21">
        <v>90.3</v>
      </c>
      <c r="E13" s="7">
        <v>80.099999999999994</v>
      </c>
      <c r="F13" s="7">
        <v>68.099999999999994</v>
      </c>
      <c r="G13" s="7">
        <v>80.8</v>
      </c>
      <c r="I13" s="22">
        <v>80.099999999999994</v>
      </c>
      <c r="J13" s="21">
        <v>68.099999999999994</v>
      </c>
      <c r="K13" s="21">
        <v>80.8</v>
      </c>
      <c r="M13" s="9">
        <f t="shared" si="0"/>
        <v>0</v>
      </c>
      <c r="N13" s="9">
        <f t="shared" si="1"/>
        <v>0</v>
      </c>
      <c r="O13" s="9">
        <f t="shared" si="2"/>
        <v>0</v>
      </c>
    </row>
    <row r="14" spans="1:26" x14ac:dyDescent="0.25">
      <c r="A14" s="14">
        <v>37561</v>
      </c>
      <c r="B14" s="21">
        <v>83.9</v>
      </c>
      <c r="C14" s="21">
        <v>67</v>
      </c>
      <c r="D14" s="21">
        <v>84.9</v>
      </c>
      <c r="E14" s="7">
        <v>80.3</v>
      </c>
      <c r="F14" s="7">
        <v>68.2</v>
      </c>
      <c r="G14" s="7">
        <v>80.599999999999994</v>
      </c>
      <c r="I14" s="22">
        <v>80.3</v>
      </c>
      <c r="J14" s="21">
        <v>68.2</v>
      </c>
      <c r="K14" s="21">
        <v>80.599999999999994</v>
      </c>
      <c r="M14" s="9">
        <f t="shared" si="0"/>
        <v>0</v>
      </c>
      <c r="N14" s="9">
        <f t="shared" si="1"/>
        <v>0</v>
      </c>
      <c r="O14" s="9">
        <f t="shared" si="2"/>
        <v>0</v>
      </c>
    </row>
    <row r="15" spans="1:26" x14ac:dyDescent="0.25">
      <c r="A15" s="14">
        <v>37591</v>
      </c>
      <c r="B15" s="21">
        <v>74.599999999999994</v>
      </c>
      <c r="C15" s="21">
        <v>63.9</v>
      </c>
      <c r="D15" s="21">
        <v>75.3</v>
      </c>
      <c r="E15" s="7">
        <v>79.599999999999994</v>
      </c>
      <c r="F15" s="7">
        <v>64.099999999999994</v>
      </c>
      <c r="G15" s="7">
        <v>80.099999999999994</v>
      </c>
      <c r="I15" s="22">
        <v>79.599999999999994</v>
      </c>
      <c r="J15" s="21">
        <v>64.099999999999994</v>
      </c>
      <c r="K15" s="21">
        <v>80.099999999999994</v>
      </c>
      <c r="M15" s="9">
        <f t="shared" si="0"/>
        <v>0</v>
      </c>
      <c r="N15" s="9">
        <f t="shared" si="1"/>
        <v>0</v>
      </c>
      <c r="O15" s="9">
        <f t="shared" si="2"/>
        <v>0</v>
      </c>
    </row>
    <row r="16" spans="1:26" x14ac:dyDescent="0.25">
      <c r="A16" s="14">
        <v>37622</v>
      </c>
      <c r="B16" s="21">
        <v>74</v>
      </c>
      <c r="C16" s="21">
        <v>68.599999999999994</v>
      </c>
      <c r="D16" s="21">
        <v>74.3</v>
      </c>
      <c r="E16" s="7">
        <v>79.7</v>
      </c>
      <c r="F16" s="7">
        <v>70.7</v>
      </c>
      <c r="G16" s="7">
        <v>80</v>
      </c>
      <c r="I16" s="22">
        <v>79.7</v>
      </c>
      <c r="J16" s="21">
        <v>70.7</v>
      </c>
      <c r="K16" s="21">
        <v>80</v>
      </c>
      <c r="M16" s="9">
        <f t="shared" si="0"/>
        <v>0</v>
      </c>
      <c r="N16" s="9">
        <f t="shared" si="1"/>
        <v>0</v>
      </c>
      <c r="O16" s="9">
        <f t="shared" si="2"/>
        <v>0</v>
      </c>
    </row>
    <row r="17" spans="1:15" x14ac:dyDescent="0.25">
      <c r="A17" s="14">
        <v>37653</v>
      </c>
      <c r="B17" s="21">
        <v>71.8</v>
      </c>
      <c r="C17" s="21">
        <v>63.5</v>
      </c>
      <c r="D17" s="21">
        <v>72.3</v>
      </c>
      <c r="E17" s="7">
        <v>79.7</v>
      </c>
      <c r="F17" s="7">
        <v>71</v>
      </c>
      <c r="G17" s="7">
        <v>80.099999999999994</v>
      </c>
      <c r="I17" s="22">
        <v>79.7</v>
      </c>
      <c r="J17" s="21">
        <v>71</v>
      </c>
      <c r="K17" s="21">
        <v>80.099999999999994</v>
      </c>
      <c r="M17" s="9">
        <f t="shared" si="0"/>
        <v>0</v>
      </c>
      <c r="N17" s="9">
        <f t="shared" si="1"/>
        <v>0</v>
      </c>
      <c r="O17" s="9">
        <f t="shared" si="2"/>
        <v>0</v>
      </c>
    </row>
    <row r="18" spans="1:15" x14ac:dyDescent="0.25">
      <c r="A18" s="14">
        <v>37681</v>
      </c>
      <c r="B18" s="21">
        <v>77.400000000000006</v>
      </c>
      <c r="C18" s="21">
        <v>71.900000000000006</v>
      </c>
      <c r="D18" s="21">
        <v>77.8</v>
      </c>
      <c r="E18" s="7">
        <v>79.8</v>
      </c>
      <c r="F18" s="7">
        <v>71</v>
      </c>
      <c r="G18" s="7">
        <v>80.400000000000006</v>
      </c>
      <c r="I18" s="22">
        <v>79.8</v>
      </c>
      <c r="J18" s="21">
        <v>71</v>
      </c>
      <c r="K18" s="21">
        <v>80.400000000000006</v>
      </c>
      <c r="M18" s="9">
        <f t="shared" si="0"/>
        <v>0</v>
      </c>
      <c r="N18" s="9">
        <f t="shared" si="1"/>
        <v>0</v>
      </c>
      <c r="O18" s="9">
        <f t="shared" si="2"/>
        <v>0</v>
      </c>
    </row>
    <row r="19" spans="1:15" x14ac:dyDescent="0.25">
      <c r="A19" s="14">
        <v>37712</v>
      </c>
      <c r="B19" s="21">
        <v>76.5</v>
      </c>
      <c r="C19" s="21">
        <v>69.099999999999994</v>
      </c>
      <c r="D19" s="21">
        <v>77</v>
      </c>
      <c r="E19" s="7">
        <v>79.400000000000006</v>
      </c>
      <c r="F19" s="7">
        <v>70.3</v>
      </c>
      <c r="G19" s="7">
        <v>79.7</v>
      </c>
      <c r="I19" s="22">
        <v>79.400000000000006</v>
      </c>
      <c r="J19" s="21">
        <v>70.3</v>
      </c>
      <c r="K19" s="21">
        <v>79.7</v>
      </c>
      <c r="M19" s="9">
        <f t="shared" si="0"/>
        <v>0</v>
      </c>
      <c r="N19" s="9">
        <f t="shared" si="1"/>
        <v>0</v>
      </c>
      <c r="O19" s="9">
        <f t="shared" si="2"/>
        <v>0</v>
      </c>
    </row>
    <row r="20" spans="1:15" x14ac:dyDescent="0.25">
      <c r="A20" s="14">
        <v>37742</v>
      </c>
      <c r="B20" s="21">
        <v>79.7</v>
      </c>
      <c r="C20" s="21">
        <v>73.099999999999994</v>
      </c>
      <c r="D20" s="21">
        <v>80.099999999999994</v>
      </c>
      <c r="E20" s="7">
        <v>77.8</v>
      </c>
      <c r="F20" s="7">
        <v>70.7</v>
      </c>
      <c r="G20" s="7">
        <v>78.599999999999994</v>
      </c>
      <c r="I20" s="22">
        <v>77.8</v>
      </c>
      <c r="J20" s="21">
        <v>70.7</v>
      </c>
      <c r="K20" s="21">
        <v>78.599999999999994</v>
      </c>
      <c r="M20" s="9">
        <f t="shared" si="0"/>
        <v>0</v>
      </c>
      <c r="N20" s="9">
        <f t="shared" si="1"/>
        <v>0</v>
      </c>
      <c r="O20" s="9">
        <f t="shared" si="2"/>
        <v>0</v>
      </c>
    </row>
    <row r="21" spans="1:15" x14ac:dyDescent="0.25">
      <c r="A21" s="14">
        <v>37773</v>
      </c>
      <c r="B21" s="21">
        <v>76.3</v>
      </c>
      <c r="C21" s="21">
        <v>66.3</v>
      </c>
      <c r="D21" s="21">
        <v>76.900000000000006</v>
      </c>
      <c r="E21" s="7">
        <v>78.2</v>
      </c>
      <c r="F21" s="7">
        <v>66</v>
      </c>
      <c r="G21" s="7">
        <v>78.7</v>
      </c>
      <c r="I21" s="22">
        <v>78.2</v>
      </c>
      <c r="J21" s="21">
        <v>66</v>
      </c>
      <c r="K21" s="21">
        <v>78.7</v>
      </c>
      <c r="M21" s="9">
        <f t="shared" si="0"/>
        <v>0</v>
      </c>
      <c r="N21" s="9">
        <f t="shared" si="1"/>
        <v>0</v>
      </c>
      <c r="O21" s="9">
        <f t="shared" si="2"/>
        <v>0</v>
      </c>
    </row>
    <row r="22" spans="1:15" x14ac:dyDescent="0.25">
      <c r="A22" s="14">
        <v>37803</v>
      </c>
      <c r="B22" s="21">
        <v>81.3</v>
      </c>
      <c r="C22" s="21">
        <v>70.5</v>
      </c>
      <c r="D22" s="21">
        <v>82</v>
      </c>
      <c r="E22" s="7">
        <v>77.400000000000006</v>
      </c>
      <c r="F22" s="7">
        <v>68.5</v>
      </c>
      <c r="G22" s="7">
        <v>78.599999999999994</v>
      </c>
      <c r="I22" s="22">
        <v>77.400000000000006</v>
      </c>
      <c r="J22" s="21">
        <v>68.5</v>
      </c>
      <c r="K22" s="21">
        <v>78.599999999999994</v>
      </c>
      <c r="M22" s="9">
        <f t="shared" si="0"/>
        <v>0</v>
      </c>
      <c r="N22" s="9">
        <f t="shared" si="1"/>
        <v>0</v>
      </c>
      <c r="O22" s="9">
        <f t="shared" si="2"/>
        <v>0</v>
      </c>
    </row>
    <row r="23" spans="1:15" x14ac:dyDescent="0.25">
      <c r="A23" s="14">
        <v>37834</v>
      </c>
      <c r="B23" s="21">
        <v>81.599999999999994</v>
      </c>
      <c r="C23" s="21">
        <v>73.3</v>
      </c>
      <c r="D23" s="21">
        <v>82.2</v>
      </c>
      <c r="E23" s="7">
        <v>78.5</v>
      </c>
      <c r="F23" s="7">
        <v>69.900000000000006</v>
      </c>
      <c r="G23" s="7">
        <v>79.599999999999994</v>
      </c>
      <c r="I23" s="22">
        <v>78.5</v>
      </c>
      <c r="J23" s="21">
        <v>69.900000000000006</v>
      </c>
      <c r="K23" s="21">
        <v>79.599999999999994</v>
      </c>
      <c r="M23" s="9">
        <f t="shared" si="0"/>
        <v>0</v>
      </c>
      <c r="N23" s="9">
        <f t="shared" si="1"/>
        <v>0</v>
      </c>
      <c r="O23" s="9">
        <f t="shared" si="2"/>
        <v>0</v>
      </c>
    </row>
    <row r="24" spans="1:15" x14ac:dyDescent="0.25">
      <c r="A24" s="14">
        <v>37865</v>
      </c>
      <c r="B24" s="21">
        <v>85.7</v>
      </c>
      <c r="C24" s="21">
        <v>70.900000000000006</v>
      </c>
      <c r="D24" s="21">
        <v>86.6</v>
      </c>
      <c r="E24" s="7">
        <v>81.3</v>
      </c>
      <c r="F24" s="7">
        <v>70.5</v>
      </c>
      <c r="G24" s="7">
        <v>82.2</v>
      </c>
      <c r="I24" s="22">
        <v>81.3</v>
      </c>
      <c r="J24" s="21">
        <v>70.5</v>
      </c>
      <c r="K24" s="21">
        <v>82.2</v>
      </c>
      <c r="M24" s="9">
        <f t="shared" si="0"/>
        <v>0</v>
      </c>
      <c r="N24" s="9">
        <f t="shared" si="1"/>
        <v>0</v>
      </c>
      <c r="O24" s="9">
        <f t="shared" si="2"/>
        <v>0</v>
      </c>
    </row>
    <row r="25" spans="1:15" x14ac:dyDescent="0.25">
      <c r="A25" s="14">
        <v>37895</v>
      </c>
      <c r="B25" s="21">
        <v>90</v>
      </c>
      <c r="C25" s="21">
        <v>73</v>
      </c>
      <c r="D25" s="21">
        <v>91.1</v>
      </c>
      <c r="E25" s="7">
        <v>81.599999999999994</v>
      </c>
      <c r="F25" s="7">
        <v>70.5</v>
      </c>
      <c r="G25" s="7">
        <v>82.2</v>
      </c>
      <c r="I25" s="22">
        <v>81.599999999999994</v>
      </c>
      <c r="J25" s="21">
        <v>70.5</v>
      </c>
      <c r="K25" s="21">
        <v>82.2</v>
      </c>
      <c r="M25" s="9">
        <f t="shared" si="0"/>
        <v>0</v>
      </c>
      <c r="N25" s="9">
        <f t="shared" si="1"/>
        <v>0</v>
      </c>
      <c r="O25" s="9">
        <f t="shared" si="2"/>
        <v>0</v>
      </c>
    </row>
    <row r="26" spans="1:15" x14ac:dyDescent="0.25">
      <c r="A26" s="14">
        <v>37926</v>
      </c>
      <c r="B26" s="21">
        <v>84.6</v>
      </c>
      <c r="C26" s="21">
        <v>69.7</v>
      </c>
      <c r="D26" s="21">
        <v>85.5</v>
      </c>
      <c r="E26" s="7">
        <v>82.6</v>
      </c>
      <c r="F26" s="7">
        <v>70.900000000000006</v>
      </c>
      <c r="G26" s="7">
        <v>83</v>
      </c>
      <c r="I26" s="22">
        <v>82.6</v>
      </c>
      <c r="J26" s="21">
        <v>70.900000000000006</v>
      </c>
      <c r="K26" s="21">
        <v>83</v>
      </c>
      <c r="M26" s="9">
        <f t="shared" si="0"/>
        <v>0</v>
      </c>
      <c r="N26" s="9">
        <f t="shared" si="1"/>
        <v>0</v>
      </c>
      <c r="O26" s="9">
        <f t="shared" si="2"/>
        <v>0</v>
      </c>
    </row>
    <row r="27" spans="1:15" x14ac:dyDescent="0.25">
      <c r="A27" s="14">
        <v>37956</v>
      </c>
      <c r="B27" s="21">
        <v>77.900000000000006</v>
      </c>
      <c r="C27" s="21">
        <v>70.5</v>
      </c>
      <c r="D27" s="21">
        <v>78.3</v>
      </c>
      <c r="E27" s="7">
        <v>81.2</v>
      </c>
      <c r="F27" s="7">
        <v>70.7</v>
      </c>
      <c r="G27" s="7">
        <v>81.8</v>
      </c>
      <c r="I27" s="22">
        <v>81.2</v>
      </c>
      <c r="J27" s="21">
        <v>70.7</v>
      </c>
      <c r="K27" s="21">
        <v>81.8</v>
      </c>
      <c r="M27" s="9">
        <f t="shared" si="0"/>
        <v>0</v>
      </c>
      <c r="N27" s="9">
        <f t="shared" si="1"/>
        <v>0</v>
      </c>
      <c r="O27" s="9">
        <f t="shared" si="2"/>
        <v>0</v>
      </c>
    </row>
    <row r="28" spans="1:15" x14ac:dyDescent="0.25">
      <c r="A28" s="14">
        <v>37987</v>
      </c>
      <c r="B28" s="21">
        <v>76.8</v>
      </c>
      <c r="C28" s="21">
        <v>68.5</v>
      </c>
      <c r="D28" s="21">
        <v>77.3</v>
      </c>
      <c r="E28" s="7">
        <v>82.7</v>
      </c>
      <c r="F28" s="7">
        <v>70.400000000000006</v>
      </c>
      <c r="G28" s="7">
        <v>83.4</v>
      </c>
      <c r="I28" s="22">
        <v>82.7</v>
      </c>
      <c r="J28" s="21">
        <v>70.400000000000006</v>
      </c>
      <c r="K28" s="21">
        <v>83.4</v>
      </c>
      <c r="M28" s="9">
        <f t="shared" si="0"/>
        <v>0</v>
      </c>
      <c r="N28" s="9">
        <f t="shared" si="1"/>
        <v>0</v>
      </c>
      <c r="O28" s="9">
        <f t="shared" si="2"/>
        <v>0</v>
      </c>
    </row>
    <row r="29" spans="1:15" x14ac:dyDescent="0.25">
      <c r="A29" s="14">
        <v>38018</v>
      </c>
      <c r="B29" s="21">
        <v>74</v>
      </c>
      <c r="C29" s="21">
        <v>66.3</v>
      </c>
      <c r="D29" s="21">
        <v>74.5</v>
      </c>
      <c r="E29" s="7">
        <v>84</v>
      </c>
      <c r="F29" s="7">
        <v>74.2</v>
      </c>
      <c r="G29" s="7">
        <v>84.2</v>
      </c>
      <c r="I29" s="22">
        <v>84</v>
      </c>
      <c r="J29" s="21">
        <v>74.2</v>
      </c>
      <c r="K29" s="21">
        <v>84.2</v>
      </c>
      <c r="M29" s="9">
        <f t="shared" si="0"/>
        <v>0</v>
      </c>
      <c r="N29" s="9">
        <f t="shared" si="1"/>
        <v>0</v>
      </c>
      <c r="O29" s="9">
        <f t="shared" si="2"/>
        <v>0</v>
      </c>
    </row>
    <row r="30" spans="1:15" x14ac:dyDescent="0.25">
      <c r="A30" s="14">
        <v>38047</v>
      </c>
      <c r="B30" s="21">
        <v>86.9</v>
      </c>
      <c r="C30" s="21">
        <v>71.5</v>
      </c>
      <c r="D30" s="21">
        <v>87.9</v>
      </c>
      <c r="E30" s="7">
        <v>84.5</v>
      </c>
      <c r="F30" s="7">
        <v>70.8</v>
      </c>
      <c r="G30" s="7">
        <v>85.4</v>
      </c>
      <c r="I30" s="22">
        <v>84.5</v>
      </c>
      <c r="J30" s="21">
        <v>70.8</v>
      </c>
      <c r="K30" s="21">
        <v>85.4</v>
      </c>
      <c r="M30" s="9">
        <f t="shared" si="0"/>
        <v>0</v>
      </c>
      <c r="N30" s="9">
        <f t="shared" si="1"/>
        <v>0</v>
      </c>
      <c r="O30" s="9">
        <f t="shared" si="2"/>
        <v>0</v>
      </c>
    </row>
    <row r="31" spans="1:15" x14ac:dyDescent="0.25">
      <c r="A31" s="14">
        <v>38078</v>
      </c>
      <c r="B31" s="21">
        <v>82.2</v>
      </c>
      <c r="C31" s="21">
        <v>69.7</v>
      </c>
      <c r="D31" s="21">
        <v>83</v>
      </c>
      <c r="E31" s="7">
        <v>85.1</v>
      </c>
      <c r="F31" s="7">
        <v>71</v>
      </c>
      <c r="G31" s="7">
        <v>85.9</v>
      </c>
      <c r="I31" s="22">
        <v>85.1</v>
      </c>
      <c r="J31" s="21">
        <v>71</v>
      </c>
      <c r="K31" s="21">
        <v>85.9</v>
      </c>
      <c r="M31" s="9">
        <f t="shared" si="0"/>
        <v>0</v>
      </c>
      <c r="N31" s="9">
        <f t="shared" si="1"/>
        <v>0</v>
      </c>
      <c r="O31" s="9">
        <f t="shared" si="2"/>
        <v>0</v>
      </c>
    </row>
    <row r="32" spans="1:15" x14ac:dyDescent="0.25">
      <c r="A32" s="14">
        <v>38108</v>
      </c>
      <c r="B32" s="21">
        <v>86.3</v>
      </c>
      <c r="C32" s="21">
        <v>71.599999999999994</v>
      </c>
      <c r="D32" s="21">
        <v>87.3</v>
      </c>
      <c r="E32" s="7">
        <v>85.9</v>
      </c>
      <c r="F32" s="7">
        <v>69.099999999999994</v>
      </c>
      <c r="G32" s="7">
        <v>86.9</v>
      </c>
      <c r="I32" s="22">
        <v>85.9</v>
      </c>
      <c r="J32" s="21">
        <v>69.099999999999994</v>
      </c>
      <c r="K32" s="21">
        <v>86.9</v>
      </c>
      <c r="M32" s="9">
        <f t="shared" si="0"/>
        <v>0</v>
      </c>
      <c r="N32" s="9">
        <f t="shared" si="1"/>
        <v>0</v>
      </c>
      <c r="O32" s="9">
        <f t="shared" si="2"/>
        <v>0</v>
      </c>
    </row>
    <row r="33" spans="1:15" x14ac:dyDescent="0.25">
      <c r="A33" s="14">
        <v>38139</v>
      </c>
      <c r="B33" s="21">
        <v>86.1</v>
      </c>
      <c r="C33" s="21">
        <v>72.5</v>
      </c>
      <c r="D33" s="21">
        <v>87</v>
      </c>
      <c r="E33" s="7">
        <v>86.1</v>
      </c>
      <c r="F33" s="7">
        <v>72.2</v>
      </c>
      <c r="G33" s="7">
        <v>87.1</v>
      </c>
      <c r="I33" s="22">
        <v>86.1</v>
      </c>
      <c r="J33" s="21">
        <v>72.2</v>
      </c>
      <c r="K33" s="21">
        <v>87.1</v>
      </c>
      <c r="M33" s="9">
        <f t="shared" si="0"/>
        <v>0</v>
      </c>
      <c r="N33" s="9">
        <f t="shared" si="1"/>
        <v>0</v>
      </c>
      <c r="O33" s="9">
        <f t="shared" si="2"/>
        <v>0</v>
      </c>
    </row>
    <row r="34" spans="1:15" x14ac:dyDescent="0.25">
      <c r="A34" s="14">
        <v>38169</v>
      </c>
      <c r="B34" s="21">
        <v>90.1</v>
      </c>
      <c r="C34" s="21">
        <v>75.8</v>
      </c>
      <c r="D34" s="21">
        <v>91</v>
      </c>
      <c r="E34" s="7">
        <v>86.7</v>
      </c>
      <c r="F34" s="7">
        <v>73.5</v>
      </c>
      <c r="G34" s="7">
        <v>87.8</v>
      </c>
      <c r="I34" s="22">
        <v>86.7</v>
      </c>
      <c r="J34" s="21">
        <v>73.5</v>
      </c>
      <c r="K34" s="21">
        <v>87.8</v>
      </c>
      <c r="M34" s="9">
        <f t="shared" si="0"/>
        <v>0</v>
      </c>
      <c r="N34" s="9">
        <f t="shared" si="1"/>
        <v>0</v>
      </c>
      <c r="O34" s="9">
        <f t="shared" si="2"/>
        <v>0</v>
      </c>
    </row>
    <row r="35" spans="1:15" x14ac:dyDescent="0.25">
      <c r="A35" s="14">
        <v>38200</v>
      </c>
      <c r="B35" s="21">
        <v>92.1</v>
      </c>
      <c r="C35" s="21">
        <v>78.8</v>
      </c>
      <c r="D35" s="21">
        <v>93</v>
      </c>
      <c r="E35" s="7">
        <v>87.6</v>
      </c>
      <c r="F35" s="7">
        <v>75.3</v>
      </c>
      <c r="G35" s="7">
        <v>88.4</v>
      </c>
      <c r="I35" s="22">
        <v>87.6</v>
      </c>
      <c r="J35" s="21">
        <v>75.3</v>
      </c>
      <c r="K35" s="21">
        <v>88.4</v>
      </c>
      <c r="M35" s="9">
        <f t="shared" si="0"/>
        <v>0</v>
      </c>
      <c r="N35" s="9">
        <f t="shared" si="1"/>
        <v>0</v>
      </c>
      <c r="O35" s="9">
        <f t="shared" si="2"/>
        <v>0</v>
      </c>
    </row>
    <row r="36" spans="1:15" x14ac:dyDescent="0.25">
      <c r="A36" s="14">
        <v>38231</v>
      </c>
      <c r="B36" s="21">
        <v>92.1</v>
      </c>
      <c r="C36" s="21">
        <v>75.5</v>
      </c>
      <c r="D36" s="21">
        <v>93.2</v>
      </c>
      <c r="E36" s="7">
        <v>88.2</v>
      </c>
      <c r="F36" s="7">
        <v>75.099999999999994</v>
      </c>
      <c r="G36" s="7">
        <v>89.1</v>
      </c>
      <c r="I36" s="22">
        <v>88.2</v>
      </c>
      <c r="J36" s="21">
        <v>75.099999999999994</v>
      </c>
      <c r="K36" s="21">
        <v>89.1</v>
      </c>
      <c r="M36" s="9">
        <f t="shared" si="0"/>
        <v>0</v>
      </c>
      <c r="N36" s="9">
        <f t="shared" si="1"/>
        <v>0</v>
      </c>
      <c r="O36" s="9">
        <f t="shared" si="2"/>
        <v>0</v>
      </c>
    </row>
    <row r="37" spans="1:15" x14ac:dyDescent="0.25">
      <c r="A37" s="14">
        <v>38261</v>
      </c>
      <c r="B37" s="21">
        <v>93.5</v>
      </c>
      <c r="C37" s="21">
        <v>77.599999999999994</v>
      </c>
      <c r="D37" s="21">
        <v>94.5</v>
      </c>
      <c r="E37" s="7">
        <v>87.5</v>
      </c>
      <c r="F37" s="7">
        <v>75.099999999999994</v>
      </c>
      <c r="G37" s="7">
        <v>88</v>
      </c>
      <c r="I37" s="22">
        <v>87.5</v>
      </c>
      <c r="J37" s="21">
        <v>75.099999999999994</v>
      </c>
      <c r="K37" s="21">
        <v>88</v>
      </c>
      <c r="M37" s="9">
        <f t="shared" si="0"/>
        <v>0</v>
      </c>
      <c r="N37" s="9">
        <f t="shared" si="1"/>
        <v>0</v>
      </c>
      <c r="O37" s="9">
        <f t="shared" si="2"/>
        <v>0</v>
      </c>
    </row>
    <row r="38" spans="1:15" x14ac:dyDescent="0.25">
      <c r="A38" s="14">
        <v>38292</v>
      </c>
      <c r="B38" s="21">
        <v>91.8</v>
      </c>
      <c r="C38" s="21">
        <v>73.900000000000006</v>
      </c>
      <c r="D38" s="21">
        <v>92.9</v>
      </c>
      <c r="E38" s="7">
        <v>87.5</v>
      </c>
      <c r="F38" s="7">
        <v>75</v>
      </c>
      <c r="G38" s="7">
        <v>88.2</v>
      </c>
      <c r="I38" s="22">
        <v>87.5</v>
      </c>
      <c r="J38" s="21">
        <v>75</v>
      </c>
      <c r="K38" s="21">
        <v>88.2</v>
      </c>
      <c r="M38" s="9">
        <f t="shared" si="0"/>
        <v>0</v>
      </c>
      <c r="N38" s="9">
        <f t="shared" si="1"/>
        <v>0</v>
      </c>
      <c r="O38" s="9">
        <f t="shared" si="2"/>
        <v>0</v>
      </c>
    </row>
    <row r="39" spans="1:15" x14ac:dyDescent="0.25">
      <c r="A39" s="14">
        <v>38322</v>
      </c>
      <c r="B39" s="21">
        <v>84.7</v>
      </c>
      <c r="C39" s="21">
        <v>75.2</v>
      </c>
      <c r="D39" s="21">
        <v>85.3</v>
      </c>
      <c r="E39" s="7">
        <v>88.3</v>
      </c>
      <c r="F39" s="7">
        <v>75.400000000000006</v>
      </c>
      <c r="G39" s="7">
        <v>89</v>
      </c>
      <c r="I39" s="22">
        <v>88.3</v>
      </c>
      <c r="J39" s="21">
        <v>75.400000000000006</v>
      </c>
      <c r="K39" s="21">
        <v>89.1</v>
      </c>
      <c r="M39" s="9">
        <f t="shared" si="0"/>
        <v>0</v>
      </c>
      <c r="N39" s="9">
        <f t="shared" si="1"/>
        <v>0</v>
      </c>
      <c r="O39" s="9">
        <f t="shared" si="2"/>
        <v>1.1235955056179137E-3</v>
      </c>
    </row>
    <row r="40" spans="1:15" x14ac:dyDescent="0.25">
      <c r="A40" s="14">
        <v>38353</v>
      </c>
      <c r="B40" s="21">
        <v>81</v>
      </c>
      <c r="C40" s="21">
        <v>73.599999999999994</v>
      </c>
      <c r="D40" s="21">
        <v>81.5</v>
      </c>
      <c r="E40" s="7">
        <v>88.7</v>
      </c>
      <c r="F40" s="7">
        <v>75.2</v>
      </c>
      <c r="G40" s="7">
        <v>89.6</v>
      </c>
      <c r="I40" s="22">
        <v>88.7</v>
      </c>
      <c r="J40" s="21">
        <v>75.2</v>
      </c>
      <c r="K40" s="21">
        <v>89.6</v>
      </c>
      <c r="M40" s="9">
        <f t="shared" si="0"/>
        <v>0</v>
      </c>
      <c r="N40" s="9">
        <f t="shared" si="1"/>
        <v>0</v>
      </c>
      <c r="O40" s="9">
        <f t="shared" si="2"/>
        <v>0</v>
      </c>
    </row>
    <row r="41" spans="1:15" x14ac:dyDescent="0.25">
      <c r="A41" s="14">
        <v>38384</v>
      </c>
      <c r="B41" s="21">
        <v>76.400000000000006</v>
      </c>
      <c r="C41" s="21">
        <v>67.3</v>
      </c>
      <c r="D41" s="21">
        <v>77</v>
      </c>
      <c r="E41" s="7">
        <v>87.4</v>
      </c>
      <c r="F41" s="7">
        <v>75.2</v>
      </c>
      <c r="G41" s="7">
        <v>88.6</v>
      </c>
      <c r="I41" s="22">
        <v>87.4</v>
      </c>
      <c r="J41" s="21">
        <v>75.2</v>
      </c>
      <c r="K41" s="21">
        <v>88.6</v>
      </c>
      <c r="M41" s="9">
        <f t="shared" si="0"/>
        <v>0</v>
      </c>
      <c r="N41" s="9">
        <f t="shared" si="1"/>
        <v>0</v>
      </c>
      <c r="O41" s="9">
        <f t="shared" si="2"/>
        <v>0</v>
      </c>
    </row>
    <row r="42" spans="1:15" x14ac:dyDescent="0.25">
      <c r="A42" s="14">
        <v>38412</v>
      </c>
      <c r="B42" s="21">
        <v>88</v>
      </c>
      <c r="C42" s="21">
        <v>76.2</v>
      </c>
      <c r="D42" s="21">
        <v>88.8</v>
      </c>
      <c r="E42" s="7">
        <v>88.2</v>
      </c>
      <c r="F42" s="7">
        <v>76.400000000000006</v>
      </c>
      <c r="G42" s="7">
        <v>89</v>
      </c>
      <c r="I42" s="22">
        <v>88.2</v>
      </c>
      <c r="J42" s="21">
        <v>76.400000000000006</v>
      </c>
      <c r="K42" s="21">
        <v>89</v>
      </c>
      <c r="M42" s="9">
        <f t="shared" si="0"/>
        <v>0</v>
      </c>
      <c r="N42" s="9">
        <f t="shared" si="1"/>
        <v>0</v>
      </c>
      <c r="O42" s="9">
        <f t="shared" si="2"/>
        <v>0</v>
      </c>
    </row>
    <row r="43" spans="1:15" x14ac:dyDescent="0.25">
      <c r="A43" s="14">
        <v>38443</v>
      </c>
      <c r="B43" s="21">
        <v>87</v>
      </c>
      <c r="C43" s="21">
        <v>79.3</v>
      </c>
      <c r="D43" s="21">
        <v>87.5</v>
      </c>
      <c r="E43" s="7">
        <v>88.3</v>
      </c>
      <c r="F43" s="7">
        <v>80.3</v>
      </c>
      <c r="G43" s="7">
        <v>88.9</v>
      </c>
      <c r="I43" s="22">
        <v>88.3</v>
      </c>
      <c r="J43" s="21">
        <v>80.3</v>
      </c>
      <c r="K43" s="21">
        <v>88.9</v>
      </c>
      <c r="M43" s="9">
        <f t="shared" si="0"/>
        <v>0</v>
      </c>
      <c r="N43" s="9">
        <f t="shared" si="1"/>
        <v>0</v>
      </c>
      <c r="O43" s="9">
        <f t="shared" si="2"/>
        <v>0</v>
      </c>
    </row>
    <row r="44" spans="1:15" x14ac:dyDescent="0.25">
      <c r="A44" s="14">
        <v>38473</v>
      </c>
      <c r="B44" s="21">
        <v>91.1</v>
      </c>
      <c r="C44" s="21">
        <v>84.1</v>
      </c>
      <c r="D44" s="21">
        <v>91.5</v>
      </c>
      <c r="E44" s="7">
        <v>91.3</v>
      </c>
      <c r="F44" s="7">
        <v>81.2</v>
      </c>
      <c r="G44" s="7">
        <v>91.5</v>
      </c>
      <c r="I44" s="22">
        <v>91.3</v>
      </c>
      <c r="J44" s="21">
        <v>81.2</v>
      </c>
      <c r="K44" s="21">
        <v>91.5</v>
      </c>
      <c r="M44" s="9">
        <f t="shared" si="0"/>
        <v>0</v>
      </c>
      <c r="N44" s="9">
        <f t="shared" si="1"/>
        <v>0</v>
      </c>
      <c r="O44" s="9">
        <f t="shared" si="2"/>
        <v>0</v>
      </c>
    </row>
    <row r="45" spans="1:15" x14ac:dyDescent="0.25">
      <c r="A45" s="14">
        <v>38504</v>
      </c>
      <c r="B45" s="21">
        <v>91.4</v>
      </c>
      <c r="C45" s="21">
        <v>83.7</v>
      </c>
      <c r="D45" s="21">
        <v>91.9</v>
      </c>
      <c r="E45" s="7">
        <v>89.5</v>
      </c>
      <c r="F45" s="7">
        <v>83.4</v>
      </c>
      <c r="G45" s="7">
        <v>89.9</v>
      </c>
      <c r="I45" s="22">
        <v>89.5</v>
      </c>
      <c r="J45" s="21">
        <v>83.4</v>
      </c>
      <c r="K45" s="21">
        <v>89.9</v>
      </c>
      <c r="M45" s="9">
        <f t="shared" si="0"/>
        <v>0</v>
      </c>
      <c r="N45" s="9">
        <f t="shared" si="1"/>
        <v>0</v>
      </c>
      <c r="O45" s="9">
        <f t="shared" si="2"/>
        <v>0</v>
      </c>
    </row>
    <row r="46" spans="1:15" x14ac:dyDescent="0.25">
      <c r="A46" s="14">
        <v>38534</v>
      </c>
      <c r="B46" s="21">
        <v>90.5</v>
      </c>
      <c r="C46" s="21">
        <v>84.1</v>
      </c>
      <c r="D46" s="21">
        <v>90.9</v>
      </c>
      <c r="E46" s="7">
        <v>88.9</v>
      </c>
      <c r="F46" s="7">
        <v>81.2</v>
      </c>
      <c r="G46" s="7">
        <v>89.4</v>
      </c>
      <c r="I46" s="22">
        <v>88.9</v>
      </c>
      <c r="J46" s="21">
        <v>81.2</v>
      </c>
      <c r="K46" s="21">
        <v>89.4</v>
      </c>
      <c r="M46" s="9">
        <f t="shared" si="0"/>
        <v>0</v>
      </c>
      <c r="N46" s="9">
        <f t="shared" si="1"/>
        <v>0</v>
      </c>
      <c r="O46" s="9">
        <f t="shared" si="2"/>
        <v>0</v>
      </c>
    </row>
    <row r="47" spans="1:15" x14ac:dyDescent="0.25">
      <c r="A47" s="14">
        <v>38565</v>
      </c>
      <c r="B47" s="21">
        <v>95.6</v>
      </c>
      <c r="C47" s="21">
        <v>85</v>
      </c>
      <c r="D47" s="21">
        <v>96.3</v>
      </c>
      <c r="E47" s="7">
        <v>89.1</v>
      </c>
      <c r="F47" s="7">
        <v>81.3</v>
      </c>
      <c r="G47" s="7">
        <v>89.5</v>
      </c>
      <c r="I47" s="22">
        <v>89.1</v>
      </c>
      <c r="J47" s="21">
        <v>81.3</v>
      </c>
      <c r="K47" s="21">
        <v>89.5</v>
      </c>
      <c r="M47" s="9">
        <f t="shared" si="0"/>
        <v>0</v>
      </c>
      <c r="N47" s="9">
        <f t="shared" si="1"/>
        <v>0</v>
      </c>
      <c r="O47" s="9">
        <f t="shared" si="2"/>
        <v>0</v>
      </c>
    </row>
    <row r="48" spans="1:15" x14ac:dyDescent="0.25">
      <c r="A48" s="14">
        <v>38596</v>
      </c>
      <c r="B48" s="21">
        <v>92</v>
      </c>
      <c r="C48" s="21">
        <v>83.5</v>
      </c>
      <c r="D48" s="21">
        <v>92.6</v>
      </c>
      <c r="E48" s="7">
        <v>88.3</v>
      </c>
      <c r="F48" s="7">
        <v>83.1</v>
      </c>
      <c r="G48" s="7">
        <v>88.9</v>
      </c>
      <c r="I48" s="22">
        <v>88.3</v>
      </c>
      <c r="J48" s="21">
        <v>83.1</v>
      </c>
      <c r="K48" s="21">
        <v>88.9</v>
      </c>
      <c r="M48" s="9">
        <f t="shared" si="0"/>
        <v>0</v>
      </c>
      <c r="N48" s="9">
        <f t="shared" si="1"/>
        <v>0</v>
      </c>
      <c r="O48" s="9">
        <f t="shared" si="2"/>
        <v>0</v>
      </c>
    </row>
    <row r="49" spans="1:15" x14ac:dyDescent="0.25">
      <c r="A49" s="14">
        <v>38626</v>
      </c>
      <c r="B49" s="21">
        <v>93.7</v>
      </c>
      <c r="C49" s="21">
        <v>86</v>
      </c>
      <c r="D49" s="21">
        <v>94.2</v>
      </c>
      <c r="E49" s="7">
        <v>87.6</v>
      </c>
      <c r="F49" s="7">
        <v>83.5</v>
      </c>
      <c r="G49" s="7">
        <v>87.9</v>
      </c>
      <c r="I49" s="22">
        <v>87.6</v>
      </c>
      <c r="J49" s="21">
        <v>83.5</v>
      </c>
      <c r="K49" s="21">
        <v>87.9</v>
      </c>
      <c r="M49" s="9">
        <f t="shared" si="0"/>
        <v>0</v>
      </c>
      <c r="N49" s="9">
        <f t="shared" si="1"/>
        <v>0</v>
      </c>
      <c r="O49" s="9">
        <f t="shared" si="2"/>
        <v>0</v>
      </c>
    </row>
    <row r="50" spans="1:15" x14ac:dyDescent="0.25">
      <c r="A50" s="14">
        <v>38657</v>
      </c>
      <c r="B50" s="21">
        <v>92.4</v>
      </c>
      <c r="C50" s="21">
        <v>81.7</v>
      </c>
      <c r="D50" s="21">
        <v>93.1</v>
      </c>
      <c r="E50" s="7">
        <v>88.6</v>
      </c>
      <c r="F50" s="7">
        <v>82.7</v>
      </c>
      <c r="G50" s="7">
        <v>89.2</v>
      </c>
      <c r="I50" s="22">
        <v>88.6</v>
      </c>
      <c r="J50" s="21">
        <v>82.7</v>
      </c>
      <c r="K50" s="21">
        <v>89.2</v>
      </c>
      <c r="M50" s="9">
        <f t="shared" si="0"/>
        <v>0</v>
      </c>
      <c r="N50" s="9">
        <f t="shared" si="1"/>
        <v>0</v>
      </c>
      <c r="O50" s="9">
        <f t="shared" si="2"/>
        <v>0</v>
      </c>
    </row>
    <row r="51" spans="1:15" x14ac:dyDescent="0.25">
      <c r="A51" s="14">
        <v>38687</v>
      </c>
      <c r="B51" s="21">
        <v>86.6</v>
      </c>
      <c r="C51" s="21">
        <v>82.4</v>
      </c>
      <c r="D51" s="21">
        <v>86.9</v>
      </c>
      <c r="E51" s="7">
        <v>90.5</v>
      </c>
      <c r="F51" s="7">
        <v>82.4</v>
      </c>
      <c r="G51" s="7">
        <v>91.1</v>
      </c>
      <c r="I51" s="22">
        <v>90.5</v>
      </c>
      <c r="J51" s="21">
        <v>82.4</v>
      </c>
      <c r="K51" s="21">
        <v>91.1</v>
      </c>
      <c r="M51" s="9">
        <f t="shared" si="0"/>
        <v>0</v>
      </c>
      <c r="N51" s="9">
        <f t="shared" si="1"/>
        <v>0</v>
      </c>
      <c r="O51" s="9">
        <f t="shared" si="2"/>
        <v>0</v>
      </c>
    </row>
    <row r="52" spans="1:15" x14ac:dyDescent="0.25">
      <c r="A52" s="14">
        <v>38718</v>
      </c>
      <c r="B52" s="21">
        <v>83.7</v>
      </c>
      <c r="C52" s="21">
        <v>83.8</v>
      </c>
      <c r="D52" s="21">
        <v>83.6</v>
      </c>
      <c r="E52" s="7">
        <v>90.8</v>
      </c>
      <c r="F52" s="7">
        <v>85.3</v>
      </c>
      <c r="G52" s="7">
        <v>91.2</v>
      </c>
      <c r="I52" s="22">
        <v>90.8</v>
      </c>
      <c r="J52" s="21">
        <v>85.3</v>
      </c>
      <c r="K52" s="21">
        <v>91.2</v>
      </c>
      <c r="M52" s="9">
        <f t="shared" si="0"/>
        <v>0</v>
      </c>
      <c r="N52" s="9">
        <f t="shared" si="1"/>
        <v>0</v>
      </c>
      <c r="O52" s="9">
        <f t="shared" si="2"/>
        <v>0</v>
      </c>
    </row>
    <row r="53" spans="1:15" x14ac:dyDescent="0.25">
      <c r="A53" s="14">
        <v>38749</v>
      </c>
      <c r="B53" s="21">
        <v>80.2</v>
      </c>
      <c r="C53" s="21">
        <v>76</v>
      </c>
      <c r="D53" s="21">
        <v>80.5</v>
      </c>
      <c r="E53" s="7">
        <v>91.4</v>
      </c>
      <c r="F53" s="7">
        <v>84.9</v>
      </c>
      <c r="G53" s="7">
        <v>92.4</v>
      </c>
      <c r="I53" s="22">
        <v>91.4</v>
      </c>
      <c r="J53" s="21">
        <v>84.9</v>
      </c>
      <c r="K53" s="21">
        <v>92.4</v>
      </c>
      <c r="M53" s="9">
        <f t="shared" si="0"/>
        <v>0</v>
      </c>
      <c r="N53" s="9">
        <f t="shared" si="1"/>
        <v>0</v>
      </c>
      <c r="O53" s="9">
        <f t="shared" si="2"/>
        <v>0</v>
      </c>
    </row>
    <row r="54" spans="1:15" x14ac:dyDescent="0.25">
      <c r="A54" s="14">
        <v>38777</v>
      </c>
      <c r="B54" s="21">
        <v>92.4</v>
      </c>
      <c r="C54" s="21">
        <v>86.2</v>
      </c>
      <c r="D54" s="21">
        <v>92.8</v>
      </c>
      <c r="E54" s="7">
        <v>90.7</v>
      </c>
      <c r="F54" s="7">
        <v>86</v>
      </c>
      <c r="G54" s="7">
        <v>91</v>
      </c>
      <c r="I54" s="22">
        <v>90.7</v>
      </c>
      <c r="J54" s="21">
        <v>86</v>
      </c>
      <c r="K54" s="21">
        <v>91</v>
      </c>
      <c r="M54" s="9">
        <f t="shared" si="0"/>
        <v>0</v>
      </c>
      <c r="N54" s="9">
        <f t="shared" si="1"/>
        <v>0</v>
      </c>
      <c r="O54" s="9">
        <f t="shared" si="2"/>
        <v>0</v>
      </c>
    </row>
    <row r="55" spans="1:15" x14ac:dyDescent="0.25">
      <c r="A55" s="14">
        <v>38808</v>
      </c>
      <c r="B55" s="21">
        <v>85.7</v>
      </c>
      <c r="C55" s="21">
        <v>83.1</v>
      </c>
      <c r="D55" s="21">
        <v>85.8</v>
      </c>
      <c r="E55" s="7">
        <v>91.4</v>
      </c>
      <c r="F55" s="7">
        <v>85.2</v>
      </c>
      <c r="G55" s="7">
        <v>91.6</v>
      </c>
      <c r="I55" s="22">
        <v>91.4</v>
      </c>
      <c r="J55" s="21">
        <v>85.2</v>
      </c>
      <c r="K55" s="21">
        <v>91.6</v>
      </c>
      <c r="M55" s="9">
        <f t="shared" si="0"/>
        <v>0</v>
      </c>
      <c r="N55" s="9">
        <f t="shared" si="1"/>
        <v>0</v>
      </c>
      <c r="O55" s="9">
        <f t="shared" si="2"/>
        <v>0</v>
      </c>
    </row>
    <row r="56" spans="1:15" x14ac:dyDescent="0.25">
      <c r="A56" s="14">
        <v>38838</v>
      </c>
      <c r="B56" s="21">
        <v>95.4</v>
      </c>
      <c r="C56" s="21">
        <v>89.7</v>
      </c>
      <c r="D56" s="21">
        <v>95.7</v>
      </c>
      <c r="E56" s="7">
        <v>92.2</v>
      </c>
      <c r="F56" s="7">
        <v>86.8</v>
      </c>
      <c r="G56" s="7">
        <v>92</v>
      </c>
      <c r="I56" s="22">
        <v>92.2</v>
      </c>
      <c r="J56" s="21">
        <v>86.8</v>
      </c>
      <c r="K56" s="21">
        <v>92</v>
      </c>
      <c r="M56" s="9">
        <f t="shared" si="0"/>
        <v>0</v>
      </c>
      <c r="N56" s="9">
        <f t="shared" si="1"/>
        <v>0</v>
      </c>
      <c r="O56" s="9">
        <f t="shared" si="2"/>
        <v>0</v>
      </c>
    </row>
    <row r="57" spans="1:15" x14ac:dyDescent="0.25">
      <c r="A57" s="14">
        <v>38869</v>
      </c>
      <c r="B57" s="21">
        <v>91.1</v>
      </c>
      <c r="C57" s="21">
        <v>84.5</v>
      </c>
      <c r="D57" s="21">
        <v>91.5</v>
      </c>
      <c r="E57" s="7">
        <v>90.6</v>
      </c>
      <c r="F57" s="7">
        <v>84.1</v>
      </c>
      <c r="G57" s="7">
        <v>90.9</v>
      </c>
      <c r="I57" s="22">
        <v>90.6</v>
      </c>
      <c r="J57" s="21">
        <v>84.1</v>
      </c>
      <c r="K57" s="21">
        <v>90.9</v>
      </c>
      <c r="M57" s="9">
        <f t="shared" si="0"/>
        <v>0</v>
      </c>
      <c r="N57" s="9">
        <f t="shared" si="1"/>
        <v>0</v>
      </c>
      <c r="O57" s="9">
        <f t="shared" si="2"/>
        <v>0</v>
      </c>
    </row>
    <row r="58" spans="1:15" x14ac:dyDescent="0.25">
      <c r="A58" s="14">
        <v>38899</v>
      </c>
      <c r="B58" s="21">
        <v>93.8</v>
      </c>
      <c r="C58" s="21">
        <v>89.6</v>
      </c>
      <c r="D58" s="21">
        <v>94</v>
      </c>
      <c r="E58" s="7">
        <v>91.6</v>
      </c>
      <c r="F58" s="7">
        <v>86.1</v>
      </c>
      <c r="G58" s="7">
        <v>91.8</v>
      </c>
      <c r="I58" s="22">
        <v>91.6</v>
      </c>
      <c r="J58" s="21">
        <v>86.1</v>
      </c>
      <c r="K58" s="21">
        <v>91.8</v>
      </c>
      <c r="M58" s="9">
        <f t="shared" si="0"/>
        <v>0</v>
      </c>
      <c r="N58" s="9">
        <f t="shared" si="1"/>
        <v>0</v>
      </c>
      <c r="O58" s="9">
        <f t="shared" si="2"/>
        <v>0</v>
      </c>
    </row>
    <row r="59" spans="1:15" x14ac:dyDescent="0.25">
      <c r="A59" s="14">
        <v>38930</v>
      </c>
      <c r="B59" s="21">
        <v>98.6</v>
      </c>
      <c r="C59" s="21">
        <v>89.8</v>
      </c>
      <c r="D59" s="21">
        <v>99.1</v>
      </c>
      <c r="E59" s="7">
        <v>91.4</v>
      </c>
      <c r="F59" s="7">
        <v>86</v>
      </c>
      <c r="G59" s="7">
        <v>91.4</v>
      </c>
      <c r="I59" s="22">
        <v>91.4</v>
      </c>
      <c r="J59" s="21">
        <v>86</v>
      </c>
      <c r="K59" s="21">
        <v>91.4</v>
      </c>
      <c r="M59" s="9">
        <f t="shared" si="0"/>
        <v>0</v>
      </c>
      <c r="N59" s="9">
        <f t="shared" si="1"/>
        <v>0</v>
      </c>
      <c r="O59" s="9">
        <f t="shared" si="2"/>
        <v>0</v>
      </c>
    </row>
    <row r="60" spans="1:15" x14ac:dyDescent="0.25">
      <c r="A60" s="14">
        <v>38961</v>
      </c>
      <c r="B60" s="21">
        <v>93.2</v>
      </c>
      <c r="C60" s="21">
        <v>87.6</v>
      </c>
      <c r="D60" s="21">
        <v>93.6</v>
      </c>
      <c r="E60" s="7">
        <v>90.4</v>
      </c>
      <c r="F60" s="7">
        <v>87.2</v>
      </c>
      <c r="G60" s="7">
        <v>91</v>
      </c>
      <c r="I60" s="22">
        <v>90.4</v>
      </c>
      <c r="J60" s="21">
        <v>87.2</v>
      </c>
      <c r="K60" s="21">
        <v>91</v>
      </c>
      <c r="M60" s="9">
        <f t="shared" si="0"/>
        <v>0</v>
      </c>
      <c r="N60" s="9">
        <f t="shared" si="1"/>
        <v>0</v>
      </c>
      <c r="O60" s="9">
        <f t="shared" si="2"/>
        <v>0</v>
      </c>
    </row>
    <row r="61" spans="1:15" x14ac:dyDescent="0.25">
      <c r="A61" s="14">
        <v>38991</v>
      </c>
      <c r="B61" s="21">
        <v>97.5</v>
      </c>
      <c r="C61" s="21">
        <v>90.1</v>
      </c>
      <c r="D61" s="21">
        <v>97.9</v>
      </c>
      <c r="E61" s="7">
        <v>90.7</v>
      </c>
      <c r="F61" s="7">
        <v>87.8</v>
      </c>
      <c r="G61" s="7">
        <v>90.6</v>
      </c>
      <c r="I61" s="22">
        <v>90.7</v>
      </c>
      <c r="J61" s="21">
        <v>87.8</v>
      </c>
      <c r="K61" s="21">
        <v>90.6</v>
      </c>
      <c r="M61" s="9">
        <f t="shared" si="0"/>
        <v>0</v>
      </c>
      <c r="N61" s="9">
        <f t="shared" si="1"/>
        <v>0</v>
      </c>
      <c r="O61" s="9">
        <f t="shared" si="2"/>
        <v>0</v>
      </c>
    </row>
    <row r="62" spans="1:15" x14ac:dyDescent="0.25">
      <c r="A62" s="14">
        <v>39022</v>
      </c>
      <c r="B62" s="21">
        <v>95.9</v>
      </c>
      <c r="C62" s="21">
        <v>88.9</v>
      </c>
      <c r="D62" s="21">
        <v>96.3</v>
      </c>
      <c r="E62" s="7">
        <v>92.1</v>
      </c>
      <c r="F62" s="7">
        <v>90</v>
      </c>
      <c r="G62" s="7">
        <v>92.6</v>
      </c>
      <c r="I62" s="22">
        <v>92.1</v>
      </c>
      <c r="J62" s="21">
        <v>90</v>
      </c>
      <c r="K62" s="21">
        <v>92.6</v>
      </c>
      <c r="M62" s="9">
        <f t="shared" si="0"/>
        <v>0</v>
      </c>
      <c r="N62" s="9">
        <f t="shared" si="1"/>
        <v>0</v>
      </c>
      <c r="O62" s="9">
        <f t="shared" si="2"/>
        <v>0</v>
      </c>
    </row>
    <row r="63" spans="1:15" x14ac:dyDescent="0.25">
      <c r="A63" s="14">
        <v>39052</v>
      </c>
      <c r="B63" s="21">
        <v>87</v>
      </c>
      <c r="C63" s="21">
        <v>89</v>
      </c>
      <c r="D63" s="21">
        <v>86.8</v>
      </c>
      <c r="E63" s="7">
        <v>93.3</v>
      </c>
      <c r="F63" s="7">
        <v>88.7</v>
      </c>
      <c r="G63" s="7">
        <v>93.4</v>
      </c>
      <c r="I63" s="22">
        <v>93.3</v>
      </c>
      <c r="J63" s="21">
        <v>88.7</v>
      </c>
      <c r="K63" s="21">
        <v>93.4</v>
      </c>
      <c r="M63" s="9">
        <f t="shared" si="0"/>
        <v>0</v>
      </c>
      <c r="N63" s="9">
        <f t="shared" si="1"/>
        <v>0</v>
      </c>
      <c r="O63" s="9">
        <f t="shared" si="2"/>
        <v>0</v>
      </c>
    </row>
    <row r="64" spans="1:15" x14ac:dyDescent="0.25">
      <c r="A64" s="14">
        <v>39083</v>
      </c>
      <c r="B64" s="21">
        <v>87</v>
      </c>
      <c r="C64" s="21">
        <v>88.1</v>
      </c>
      <c r="D64" s="21">
        <v>86.9</v>
      </c>
      <c r="E64" s="7">
        <v>92.7</v>
      </c>
      <c r="F64" s="7">
        <v>89.3</v>
      </c>
      <c r="G64" s="7">
        <v>93.6</v>
      </c>
      <c r="I64" s="22">
        <v>92.7</v>
      </c>
      <c r="J64" s="21">
        <v>89.3</v>
      </c>
      <c r="K64" s="21">
        <v>93.6</v>
      </c>
      <c r="M64" s="9">
        <f t="shared" si="0"/>
        <v>0</v>
      </c>
      <c r="N64" s="9">
        <f t="shared" si="1"/>
        <v>0</v>
      </c>
      <c r="O64" s="9">
        <f t="shared" si="2"/>
        <v>0</v>
      </c>
    </row>
    <row r="65" spans="1:15" x14ac:dyDescent="0.25">
      <c r="A65" s="14">
        <v>39114</v>
      </c>
      <c r="B65" s="21">
        <v>82.6</v>
      </c>
      <c r="C65" s="21">
        <v>80.8</v>
      </c>
      <c r="D65" s="21">
        <v>82.7</v>
      </c>
      <c r="E65" s="7">
        <v>93.9</v>
      </c>
      <c r="F65" s="7">
        <v>90</v>
      </c>
      <c r="G65" s="7">
        <v>94.8</v>
      </c>
      <c r="I65" s="22">
        <v>93.9</v>
      </c>
      <c r="J65" s="21">
        <v>90</v>
      </c>
      <c r="K65" s="21">
        <v>94.8</v>
      </c>
      <c r="M65" s="9">
        <f t="shared" si="0"/>
        <v>0</v>
      </c>
      <c r="N65" s="9">
        <f t="shared" si="1"/>
        <v>0</v>
      </c>
      <c r="O65" s="9">
        <f t="shared" si="2"/>
        <v>0</v>
      </c>
    </row>
    <row r="66" spans="1:15" x14ac:dyDescent="0.25">
      <c r="A66" s="14">
        <v>39142</v>
      </c>
      <c r="B66" s="21">
        <v>96.4</v>
      </c>
      <c r="C66" s="21">
        <v>91</v>
      </c>
      <c r="D66" s="21">
        <v>96.8</v>
      </c>
      <c r="E66" s="7">
        <v>94.9</v>
      </c>
      <c r="F66" s="7">
        <v>91</v>
      </c>
      <c r="G66" s="7">
        <v>95.4</v>
      </c>
      <c r="I66" s="22">
        <v>94.9</v>
      </c>
      <c r="J66" s="21">
        <v>91</v>
      </c>
      <c r="K66" s="21">
        <v>95.4</v>
      </c>
      <c r="M66" s="9">
        <f t="shared" si="0"/>
        <v>0</v>
      </c>
      <c r="N66" s="9">
        <f t="shared" si="1"/>
        <v>0</v>
      </c>
      <c r="O66" s="9">
        <f t="shared" si="2"/>
        <v>0</v>
      </c>
    </row>
    <row r="67" spans="1:15" x14ac:dyDescent="0.25">
      <c r="A67" s="14">
        <v>39173</v>
      </c>
      <c r="B67" s="21">
        <v>90.6</v>
      </c>
      <c r="C67" s="21">
        <v>87.7</v>
      </c>
      <c r="D67" s="21">
        <v>90.8</v>
      </c>
      <c r="E67" s="7">
        <v>96</v>
      </c>
      <c r="F67" s="7">
        <v>90.2</v>
      </c>
      <c r="G67" s="7">
        <v>96.3</v>
      </c>
      <c r="I67" s="22">
        <v>96</v>
      </c>
      <c r="J67" s="21">
        <v>90.2</v>
      </c>
      <c r="K67" s="21">
        <v>96.3</v>
      </c>
      <c r="M67" s="9">
        <f t="shared" si="0"/>
        <v>0</v>
      </c>
      <c r="N67" s="9">
        <f t="shared" si="1"/>
        <v>0</v>
      </c>
      <c r="O67" s="9">
        <f t="shared" si="2"/>
        <v>0</v>
      </c>
    </row>
    <row r="68" spans="1:15" x14ac:dyDescent="0.25">
      <c r="A68" s="14">
        <v>39203</v>
      </c>
      <c r="B68" s="21">
        <v>99.9</v>
      </c>
      <c r="C68" s="21">
        <v>92.6</v>
      </c>
      <c r="D68" s="21">
        <v>100.3</v>
      </c>
      <c r="E68" s="7">
        <v>96.3</v>
      </c>
      <c r="F68" s="7">
        <v>90.1</v>
      </c>
      <c r="G68" s="7">
        <v>96.3</v>
      </c>
      <c r="I68" s="22">
        <v>96.3</v>
      </c>
      <c r="J68" s="21">
        <v>90.1</v>
      </c>
      <c r="K68" s="21">
        <v>96.3</v>
      </c>
      <c r="M68" s="9">
        <f t="shared" ref="M68:M131" si="3">(I68-E68)/E68</f>
        <v>0</v>
      </c>
      <c r="N68" s="9">
        <f t="shared" ref="N68:N131" si="4">(J68-F68)/F68</f>
        <v>0</v>
      </c>
      <c r="O68" s="9">
        <f t="shared" ref="O68:O131" si="5">(K68-G68)/G68</f>
        <v>0</v>
      </c>
    </row>
    <row r="69" spans="1:15" x14ac:dyDescent="0.25">
      <c r="A69" s="14">
        <v>39234</v>
      </c>
      <c r="B69" s="21">
        <v>96.9</v>
      </c>
      <c r="C69" s="21">
        <v>91.8</v>
      </c>
      <c r="D69" s="21">
        <v>97.2</v>
      </c>
      <c r="E69" s="7">
        <v>97</v>
      </c>
      <c r="F69" s="7">
        <v>91.3</v>
      </c>
      <c r="G69" s="7">
        <v>97.1</v>
      </c>
      <c r="I69" s="22">
        <v>97</v>
      </c>
      <c r="J69" s="21">
        <v>91.3</v>
      </c>
      <c r="K69" s="21">
        <v>97.1</v>
      </c>
      <c r="M69" s="9">
        <f t="shared" si="3"/>
        <v>0</v>
      </c>
      <c r="N69" s="9">
        <f t="shared" si="4"/>
        <v>0</v>
      </c>
      <c r="O69" s="9">
        <f t="shared" si="5"/>
        <v>0</v>
      </c>
    </row>
    <row r="70" spans="1:15" x14ac:dyDescent="0.25">
      <c r="A70" s="14">
        <v>39264</v>
      </c>
      <c r="B70" s="21">
        <v>99.8</v>
      </c>
      <c r="C70" s="21">
        <v>96</v>
      </c>
      <c r="D70" s="21">
        <v>100.1</v>
      </c>
      <c r="E70" s="7">
        <v>96.5</v>
      </c>
      <c r="F70" s="7">
        <v>91.7</v>
      </c>
      <c r="G70" s="7">
        <v>96.5</v>
      </c>
      <c r="I70" s="22">
        <v>96.5</v>
      </c>
      <c r="J70" s="21">
        <v>91.7</v>
      </c>
      <c r="K70" s="21">
        <v>96.5</v>
      </c>
      <c r="M70" s="9">
        <f t="shared" si="3"/>
        <v>0</v>
      </c>
      <c r="N70" s="9">
        <f t="shared" si="4"/>
        <v>0</v>
      </c>
      <c r="O70" s="9">
        <f t="shared" si="5"/>
        <v>0</v>
      </c>
    </row>
    <row r="71" spans="1:15" x14ac:dyDescent="0.25">
      <c r="A71" s="14">
        <v>39295</v>
      </c>
      <c r="B71" s="21">
        <v>104.9</v>
      </c>
      <c r="C71" s="21">
        <v>95.9</v>
      </c>
      <c r="D71" s="21">
        <v>105.5</v>
      </c>
      <c r="E71" s="7">
        <v>97.9</v>
      </c>
      <c r="F71" s="7">
        <v>91.8</v>
      </c>
      <c r="G71" s="7">
        <v>97.4</v>
      </c>
      <c r="I71" s="22">
        <v>97.9</v>
      </c>
      <c r="J71" s="21">
        <v>91.8</v>
      </c>
      <c r="K71" s="21">
        <v>97.4</v>
      </c>
      <c r="M71" s="9">
        <f t="shared" si="3"/>
        <v>0</v>
      </c>
      <c r="N71" s="9">
        <f t="shared" si="4"/>
        <v>0</v>
      </c>
      <c r="O71" s="9">
        <f t="shared" si="5"/>
        <v>0</v>
      </c>
    </row>
    <row r="72" spans="1:15" x14ac:dyDescent="0.25">
      <c r="A72" s="14">
        <v>39326</v>
      </c>
      <c r="B72" s="21">
        <v>98.4</v>
      </c>
      <c r="C72" s="21">
        <v>91.1</v>
      </c>
      <c r="D72" s="21">
        <v>98.8</v>
      </c>
      <c r="E72" s="7">
        <v>97.1</v>
      </c>
      <c r="F72" s="7">
        <v>90.8</v>
      </c>
      <c r="G72" s="7">
        <v>97.8</v>
      </c>
      <c r="I72" s="22">
        <v>97.1</v>
      </c>
      <c r="J72" s="21">
        <v>90.8</v>
      </c>
      <c r="K72" s="21">
        <v>97.8</v>
      </c>
      <c r="M72" s="9">
        <f t="shared" si="3"/>
        <v>0</v>
      </c>
      <c r="N72" s="9">
        <f t="shared" si="4"/>
        <v>0</v>
      </c>
      <c r="O72" s="9">
        <f t="shared" si="5"/>
        <v>0</v>
      </c>
    </row>
    <row r="73" spans="1:15" x14ac:dyDescent="0.25">
      <c r="A73" s="14">
        <v>39356</v>
      </c>
      <c r="B73" s="21">
        <v>107.8</v>
      </c>
      <c r="C73" s="21">
        <v>93.9</v>
      </c>
      <c r="D73" s="21">
        <v>108.7</v>
      </c>
      <c r="E73" s="7">
        <v>99.5</v>
      </c>
      <c r="F73" s="7">
        <v>91.9</v>
      </c>
      <c r="G73" s="7">
        <v>98.7</v>
      </c>
      <c r="I73" s="22">
        <v>99.5</v>
      </c>
      <c r="J73" s="21">
        <v>91.9</v>
      </c>
      <c r="K73" s="21">
        <v>98.7</v>
      </c>
      <c r="M73" s="9">
        <f t="shared" si="3"/>
        <v>0</v>
      </c>
      <c r="N73" s="9">
        <f t="shared" si="4"/>
        <v>0</v>
      </c>
      <c r="O73" s="9">
        <f t="shared" si="5"/>
        <v>0</v>
      </c>
    </row>
    <row r="74" spans="1:15" x14ac:dyDescent="0.25">
      <c r="A74" s="14">
        <v>39387</v>
      </c>
      <c r="B74" s="21">
        <v>102.4</v>
      </c>
      <c r="C74" s="21">
        <v>92</v>
      </c>
      <c r="D74" s="21">
        <v>103.1</v>
      </c>
      <c r="E74" s="7">
        <v>98.5</v>
      </c>
      <c r="F74" s="7">
        <v>93.1</v>
      </c>
      <c r="G74" s="7">
        <v>98.9</v>
      </c>
      <c r="I74" s="22">
        <v>98.5</v>
      </c>
      <c r="J74" s="21">
        <v>93.1</v>
      </c>
      <c r="K74" s="21">
        <v>98.9</v>
      </c>
      <c r="M74" s="9">
        <f t="shared" si="3"/>
        <v>0</v>
      </c>
      <c r="N74" s="9">
        <f t="shared" si="4"/>
        <v>0</v>
      </c>
      <c r="O74" s="9">
        <f t="shared" si="5"/>
        <v>0</v>
      </c>
    </row>
    <row r="75" spans="1:15" x14ac:dyDescent="0.25">
      <c r="A75" s="14">
        <v>39417</v>
      </c>
      <c r="B75" s="21">
        <v>92.6</v>
      </c>
      <c r="C75" s="21">
        <v>98.6</v>
      </c>
      <c r="D75" s="21">
        <v>92.3</v>
      </c>
      <c r="E75" s="7">
        <v>98.9</v>
      </c>
      <c r="F75" s="7">
        <v>97.9</v>
      </c>
      <c r="G75" s="7">
        <v>99.8</v>
      </c>
      <c r="I75" s="22">
        <v>98.9</v>
      </c>
      <c r="J75" s="21">
        <v>97.9</v>
      </c>
      <c r="K75" s="21">
        <v>99.8</v>
      </c>
      <c r="M75" s="9">
        <f t="shared" si="3"/>
        <v>0</v>
      </c>
      <c r="N75" s="9">
        <f t="shared" si="4"/>
        <v>0</v>
      </c>
      <c r="O75" s="9">
        <f t="shared" si="5"/>
        <v>0</v>
      </c>
    </row>
    <row r="76" spans="1:15" x14ac:dyDescent="0.25">
      <c r="A76" s="14">
        <v>39448</v>
      </c>
      <c r="B76" s="21">
        <v>94.8</v>
      </c>
      <c r="C76" s="21">
        <v>95.1</v>
      </c>
      <c r="D76" s="21">
        <v>94.8</v>
      </c>
      <c r="E76" s="7">
        <v>100.6</v>
      </c>
      <c r="F76" s="7">
        <v>96</v>
      </c>
      <c r="G76" s="7">
        <v>102.2</v>
      </c>
      <c r="I76" s="22">
        <v>100.6</v>
      </c>
      <c r="J76" s="21">
        <v>96</v>
      </c>
      <c r="K76" s="21">
        <v>102.2</v>
      </c>
      <c r="M76" s="9">
        <f t="shared" si="3"/>
        <v>0</v>
      </c>
      <c r="N76" s="9">
        <f t="shared" si="4"/>
        <v>0</v>
      </c>
      <c r="O76" s="9">
        <f t="shared" si="5"/>
        <v>0</v>
      </c>
    </row>
    <row r="77" spans="1:15" x14ac:dyDescent="0.25">
      <c r="A77" s="14">
        <v>39479</v>
      </c>
      <c r="B77" s="21">
        <v>91.1</v>
      </c>
      <c r="C77" s="21">
        <v>88.6</v>
      </c>
      <c r="D77" s="21">
        <v>91.2</v>
      </c>
      <c r="E77" s="7">
        <v>100.2</v>
      </c>
      <c r="F77" s="7">
        <v>98.4</v>
      </c>
      <c r="G77" s="7">
        <v>100.6</v>
      </c>
      <c r="I77" s="22">
        <v>100.2</v>
      </c>
      <c r="J77" s="21">
        <v>98.4</v>
      </c>
      <c r="K77" s="21">
        <v>100.6</v>
      </c>
      <c r="M77" s="9">
        <f t="shared" si="3"/>
        <v>0</v>
      </c>
      <c r="N77" s="9">
        <f t="shared" si="4"/>
        <v>0</v>
      </c>
      <c r="O77" s="9">
        <f t="shared" si="5"/>
        <v>0</v>
      </c>
    </row>
    <row r="78" spans="1:15" x14ac:dyDescent="0.25">
      <c r="A78" s="14">
        <v>39508</v>
      </c>
      <c r="B78" s="21">
        <v>97.7</v>
      </c>
      <c r="C78" s="21">
        <v>94</v>
      </c>
      <c r="D78" s="21">
        <v>98</v>
      </c>
      <c r="E78" s="7">
        <v>100.5</v>
      </c>
      <c r="F78" s="7">
        <v>94.9</v>
      </c>
      <c r="G78" s="7">
        <v>101.3</v>
      </c>
      <c r="I78" s="22">
        <v>100.5</v>
      </c>
      <c r="J78" s="21">
        <v>94.9</v>
      </c>
      <c r="K78" s="21">
        <v>101.3</v>
      </c>
      <c r="M78" s="9">
        <f t="shared" si="3"/>
        <v>0</v>
      </c>
      <c r="N78" s="9">
        <f t="shared" si="4"/>
        <v>0</v>
      </c>
      <c r="O78" s="9">
        <f t="shared" si="5"/>
        <v>0</v>
      </c>
    </row>
    <row r="79" spans="1:15" x14ac:dyDescent="0.25">
      <c r="A79" s="14">
        <v>39539</v>
      </c>
      <c r="B79" s="21">
        <v>99.2</v>
      </c>
      <c r="C79" s="21">
        <v>91.4</v>
      </c>
      <c r="D79" s="21">
        <v>99.7</v>
      </c>
      <c r="E79" s="7">
        <v>100.4</v>
      </c>
      <c r="F79" s="7">
        <v>93.6</v>
      </c>
      <c r="G79" s="7">
        <v>100.9</v>
      </c>
      <c r="I79" s="22">
        <v>100.4</v>
      </c>
      <c r="J79" s="21">
        <v>93.6</v>
      </c>
      <c r="K79" s="21">
        <v>100.9</v>
      </c>
      <c r="M79" s="9">
        <f t="shared" si="3"/>
        <v>0</v>
      </c>
      <c r="N79" s="9">
        <f t="shared" si="4"/>
        <v>0</v>
      </c>
      <c r="O79" s="9">
        <f t="shared" si="5"/>
        <v>0</v>
      </c>
    </row>
    <row r="80" spans="1:15" x14ac:dyDescent="0.25">
      <c r="A80" s="14">
        <v>39569</v>
      </c>
      <c r="B80" s="21">
        <v>102.5</v>
      </c>
      <c r="C80" s="21">
        <v>99.6</v>
      </c>
      <c r="D80" s="21">
        <v>102.6</v>
      </c>
      <c r="E80" s="7">
        <v>101.1</v>
      </c>
      <c r="F80" s="7">
        <v>97.5</v>
      </c>
      <c r="G80" s="7">
        <v>101.4</v>
      </c>
      <c r="I80" s="22">
        <v>101.1</v>
      </c>
      <c r="J80" s="21">
        <v>97.5</v>
      </c>
      <c r="K80" s="21">
        <v>101.4</v>
      </c>
      <c r="M80" s="9">
        <f t="shared" si="3"/>
        <v>0</v>
      </c>
      <c r="N80" s="9">
        <f t="shared" si="4"/>
        <v>0</v>
      </c>
      <c r="O80" s="9">
        <f t="shared" si="5"/>
        <v>0</v>
      </c>
    </row>
    <row r="81" spans="1:15" x14ac:dyDescent="0.25">
      <c r="A81" s="14">
        <v>39600</v>
      </c>
      <c r="B81" s="21">
        <v>103.3</v>
      </c>
      <c r="C81" s="21">
        <v>98.5</v>
      </c>
      <c r="D81" s="21">
        <v>103.6</v>
      </c>
      <c r="E81" s="7">
        <v>102.9</v>
      </c>
      <c r="F81" s="7">
        <v>97.9</v>
      </c>
      <c r="G81" s="7">
        <v>102.5</v>
      </c>
      <c r="I81" s="22">
        <v>102.9</v>
      </c>
      <c r="J81" s="21">
        <v>97.9</v>
      </c>
      <c r="K81" s="21">
        <v>102.5</v>
      </c>
      <c r="M81" s="9">
        <f t="shared" si="3"/>
        <v>0</v>
      </c>
      <c r="N81" s="9">
        <f t="shared" si="4"/>
        <v>0</v>
      </c>
      <c r="O81" s="9">
        <f t="shared" si="5"/>
        <v>0</v>
      </c>
    </row>
    <row r="82" spans="1:15" x14ac:dyDescent="0.25">
      <c r="A82" s="14">
        <v>39630</v>
      </c>
      <c r="B82" s="21">
        <v>108.5</v>
      </c>
      <c r="C82" s="21">
        <v>104.3</v>
      </c>
      <c r="D82" s="21">
        <v>108.8</v>
      </c>
      <c r="E82" s="7">
        <v>103.2</v>
      </c>
      <c r="F82" s="7">
        <v>99.4</v>
      </c>
      <c r="G82" s="7">
        <v>102.6</v>
      </c>
      <c r="I82" s="22">
        <v>103.2</v>
      </c>
      <c r="J82" s="21">
        <v>99.4</v>
      </c>
      <c r="K82" s="21">
        <v>102.6</v>
      </c>
      <c r="M82" s="9">
        <f t="shared" si="3"/>
        <v>0</v>
      </c>
      <c r="N82" s="9">
        <f t="shared" si="4"/>
        <v>0</v>
      </c>
      <c r="O82" s="9">
        <f t="shared" si="5"/>
        <v>0</v>
      </c>
    </row>
    <row r="83" spans="1:15" x14ac:dyDescent="0.25">
      <c r="A83" s="14">
        <v>39661</v>
      </c>
      <c r="B83" s="21">
        <v>106.9</v>
      </c>
      <c r="C83" s="21">
        <v>104.1</v>
      </c>
      <c r="D83" s="21">
        <v>107.1</v>
      </c>
      <c r="E83" s="7">
        <v>101.9</v>
      </c>
      <c r="F83" s="7">
        <v>99.7</v>
      </c>
      <c r="G83" s="7">
        <v>101.4</v>
      </c>
      <c r="I83" s="22">
        <v>101.9</v>
      </c>
      <c r="J83" s="21">
        <v>99.7</v>
      </c>
      <c r="K83" s="21">
        <v>101.4</v>
      </c>
      <c r="M83" s="9">
        <f t="shared" si="3"/>
        <v>0</v>
      </c>
      <c r="N83" s="9">
        <f t="shared" si="4"/>
        <v>0</v>
      </c>
      <c r="O83" s="9">
        <f t="shared" si="5"/>
        <v>0</v>
      </c>
    </row>
    <row r="84" spans="1:15" x14ac:dyDescent="0.25">
      <c r="A84" s="14">
        <v>39692</v>
      </c>
      <c r="B84" s="21">
        <v>107.3</v>
      </c>
      <c r="C84" s="21">
        <v>99.9</v>
      </c>
      <c r="D84" s="21">
        <v>107.8</v>
      </c>
      <c r="E84" s="7">
        <v>103.4</v>
      </c>
      <c r="F84" s="7">
        <v>99.6</v>
      </c>
      <c r="G84" s="7">
        <v>103.3</v>
      </c>
      <c r="I84" s="22">
        <v>103.4</v>
      </c>
      <c r="J84" s="21">
        <v>99.6</v>
      </c>
      <c r="K84" s="21">
        <v>103.3</v>
      </c>
      <c r="M84" s="9">
        <f t="shared" si="3"/>
        <v>0</v>
      </c>
      <c r="N84" s="9">
        <f t="shared" si="4"/>
        <v>0</v>
      </c>
      <c r="O84" s="9">
        <f t="shared" si="5"/>
        <v>0</v>
      </c>
    </row>
    <row r="85" spans="1:15" x14ac:dyDescent="0.25">
      <c r="A85" s="14">
        <v>39722</v>
      </c>
      <c r="B85" s="21">
        <v>108.4</v>
      </c>
      <c r="C85" s="21">
        <v>100.8</v>
      </c>
      <c r="D85" s="21">
        <v>108.9</v>
      </c>
      <c r="E85" s="7">
        <v>100.2</v>
      </c>
      <c r="F85" s="7">
        <v>98.9</v>
      </c>
      <c r="G85" s="7">
        <v>99.1</v>
      </c>
      <c r="I85" s="22">
        <v>100.2</v>
      </c>
      <c r="J85" s="21">
        <v>98.9</v>
      </c>
      <c r="K85" s="21">
        <v>99.1</v>
      </c>
      <c r="M85" s="9">
        <f t="shared" si="3"/>
        <v>0</v>
      </c>
      <c r="N85" s="9">
        <f t="shared" si="4"/>
        <v>0</v>
      </c>
      <c r="O85" s="9">
        <f t="shared" si="5"/>
        <v>0</v>
      </c>
    </row>
    <row r="86" spans="1:15" x14ac:dyDescent="0.25">
      <c r="A86" s="14">
        <v>39753</v>
      </c>
      <c r="B86" s="21">
        <v>96.2</v>
      </c>
      <c r="C86" s="21">
        <v>87.8</v>
      </c>
      <c r="D86" s="21">
        <v>96.7</v>
      </c>
      <c r="E86" s="7">
        <v>94.4</v>
      </c>
      <c r="F86" s="7">
        <v>88.8</v>
      </c>
      <c r="G86" s="7">
        <v>95.1</v>
      </c>
      <c r="I86" s="22">
        <v>94.4</v>
      </c>
      <c r="J86" s="21">
        <v>88.8</v>
      </c>
      <c r="K86" s="21">
        <v>95.1</v>
      </c>
      <c r="M86" s="9">
        <f t="shared" si="3"/>
        <v>0</v>
      </c>
      <c r="N86" s="9">
        <f t="shared" si="4"/>
        <v>0</v>
      </c>
      <c r="O86" s="9">
        <f t="shared" si="5"/>
        <v>0</v>
      </c>
    </row>
    <row r="87" spans="1:15" x14ac:dyDescent="0.25">
      <c r="A87" s="14">
        <v>39783</v>
      </c>
      <c r="B87" s="21">
        <v>79.099999999999994</v>
      </c>
      <c r="C87" s="21">
        <v>77.5</v>
      </c>
      <c r="D87" s="21">
        <v>79.2</v>
      </c>
      <c r="E87" s="7">
        <v>83.8</v>
      </c>
      <c r="F87" s="7">
        <v>76.599999999999994</v>
      </c>
      <c r="G87" s="7">
        <v>84.1</v>
      </c>
      <c r="I87" s="22">
        <v>83.8</v>
      </c>
      <c r="J87" s="21">
        <v>76.599999999999994</v>
      </c>
      <c r="K87" s="21">
        <v>84.1</v>
      </c>
      <c r="M87" s="9">
        <f t="shared" si="3"/>
        <v>0</v>
      </c>
      <c r="N87" s="9">
        <f t="shared" si="4"/>
        <v>0</v>
      </c>
      <c r="O87" s="9">
        <f t="shared" si="5"/>
        <v>0</v>
      </c>
    </row>
    <row r="88" spans="1:15" x14ac:dyDescent="0.25">
      <c r="A88" s="14">
        <v>39814</v>
      </c>
      <c r="B88" s="21">
        <v>78.7</v>
      </c>
      <c r="C88" s="21">
        <v>77.599999999999994</v>
      </c>
      <c r="D88" s="21">
        <v>78.7</v>
      </c>
      <c r="E88" s="7">
        <v>85.6</v>
      </c>
      <c r="F88" s="7">
        <v>78.099999999999994</v>
      </c>
      <c r="G88" s="7">
        <v>85.9</v>
      </c>
      <c r="I88" s="22">
        <v>85.6</v>
      </c>
      <c r="J88" s="21">
        <v>78.099999999999994</v>
      </c>
      <c r="K88" s="21">
        <v>85.9</v>
      </c>
      <c r="M88" s="9">
        <f t="shared" si="3"/>
        <v>0</v>
      </c>
      <c r="N88" s="9">
        <f t="shared" si="4"/>
        <v>0</v>
      </c>
      <c r="O88" s="9">
        <f t="shared" si="5"/>
        <v>0</v>
      </c>
    </row>
    <row r="89" spans="1:15" x14ac:dyDescent="0.25">
      <c r="A89" s="14">
        <v>39845</v>
      </c>
      <c r="B89" s="21">
        <v>76.099999999999994</v>
      </c>
      <c r="C89" s="21">
        <v>71.8</v>
      </c>
      <c r="D89" s="21">
        <v>76.3</v>
      </c>
      <c r="E89" s="7">
        <v>87.6</v>
      </c>
      <c r="F89" s="7">
        <v>79.400000000000006</v>
      </c>
      <c r="G89" s="7">
        <v>87.3</v>
      </c>
      <c r="I89" s="22">
        <v>87.6</v>
      </c>
      <c r="J89" s="21">
        <v>79.400000000000006</v>
      </c>
      <c r="K89" s="21">
        <v>87.3</v>
      </c>
      <c r="M89" s="9">
        <f t="shared" si="3"/>
        <v>0</v>
      </c>
      <c r="N89" s="9">
        <f t="shared" si="4"/>
        <v>0</v>
      </c>
      <c r="O89" s="9">
        <f t="shared" si="5"/>
        <v>0</v>
      </c>
    </row>
    <row r="90" spans="1:15" x14ac:dyDescent="0.25">
      <c r="A90" s="14">
        <v>39873</v>
      </c>
      <c r="B90" s="21">
        <v>88.6</v>
      </c>
      <c r="C90" s="21">
        <v>84.2</v>
      </c>
      <c r="D90" s="21">
        <v>88.8</v>
      </c>
      <c r="E90" s="7">
        <v>88</v>
      </c>
      <c r="F90" s="7">
        <v>84.6</v>
      </c>
      <c r="G90" s="7">
        <v>88.1</v>
      </c>
      <c r="I90" s="22">
        <v>88</v>
      </c>
      <c r="J90" s="21">
        <v>84.6</v>
      </c>
      <c r="K90" s="21">
        <v>88.1</v>
      </c>
      <c r="M90" s="9">
        <f t="shared" si="3"/>
        <v>0</v>
      </c>
      <c r="N90" s="9">
        <f t="shared" si="4"/>
        <v>0</v>
      </c>
      <c r="O90" s="9">
        <f t="shared" si="5"/>
        <v>0</v>
      </c>
    </row>
    <row r="91" spans="1:15" x14ac:dyDescent="0.25">
      <c r="A91" s="14">
        <v>39904</v>
      </c>
      <c r="B91" s="21">
        <v>85.2</v>
      </c>
      <c r="C91" s="21">
        <v>80.8</v>
      </c>
      <c r="D91" s="21">
        <v>85.5</v>
      </c>
      <c r="E91" s="7">
        <v>89</v>
      </c>
      <c r="F91" s="7">
        <v>83.8</v>
      </c>
      <c r="G91" s="7">
        <v>89.1</v>
      </c>
      <c r="I91" s="22">
        <v>89</v>
      </c>
      <c r="J91" s="21">
        <v>83.8</v>
      </c>
      <c r="K91" s="21">
        <v>89.1</v>
      </c>
      <c r="M91" s="9">
        <f t="shared" si="3"/>
        <v>0</v>
      </c>
      <c r="N91" s="9">
        <f t="shared" si="4"/>
        <v>0</v>
      </c>
      <c r="O91" s="9">
        <f t="shared" si="5"/>
        <v>0</v>
      </c>
    </row>
    <row r="92" spans="1:15" x14ac:dyDescent="0.25">
      <c r="A92" s="14">
        <v>39934</v>
      </c>
      <c r="B92" s="21">
        <v>91.3</v>
      </c>
      <c r="C92" s="21">
        <v>85.4</v>
      </c>
      <c r="D92" s="21">
        <v>91.6</v>
      </c>
      <c r="E92" s="7">
        <v>90.4</v>
      </c>
      <c r="F92" s="7">
        <v>84</v>
      </c>
      <c r="G92" s="7">
        <v>90.5</v>
      </c>
      <c r="I92" s="22">
        <v>90.4</v>
      </c>
      <c r="J92" s="21">
        <v>84</v>
      </c>
      <c r="K92" s="21">
        <v>90.5</v>
      </c>
      <c r="M92" s="9">
        <f t="shared" si="3"/>
        <v>0</v>
      </c>
      <c r="N92" s="9">
        <f t="shared" si="4"/>
        <v>0</v>
      </c>
      <c r="O92" s="9">
        <f t="shared" si="5"/>
        <v>0</v>
      </c>
    </row>
    <row r="93" spans="1:15" x14ac:dyDescent="0.25">
      <c r="A93" s="14">
        <v>39965</v>
      </c>
      <c r="B93" s="21">
        <v>92.2</v>
      </c>
      <c r="C93" s="21">
        <v>89.1</v>
      </c>
      <c r="D93" s="21">
        <v>92.4</v>
      </c>
      <c r="E93" s="7">
        <v>91.6</v>
      </c>
      <c r="F93" s="7">
        <v>88.7</v>
      </c>
      <c r="G93" s="7">
        <v>91.4</v>
      </c>
      <c r="I93" s="22">
        <v>91.6</v>
      </c>
      <c r="J93" s="21">
        <v>88.7</v>
      </c>
      <c r="K93" s="21">
        <v>91.4</v>
      </c>
      <c r="M93" s="9">
        <f t="shared" si="3"/>
        <v>0</v>
      </c>
      <c r="N93" s="9">
        <f t="shared" si="4"/>
        <v>0</v>
      </c>
      <c r="O93" s="9">
        <f t="shared" si="5"/>
        <v>0</v>
      </c>
    </row>
    <row r="94" spans="1:15" x14ac:dyDescent="0.25">
      <c r="A94" s="14">
        <v>39995</v>
      </c>
      <c r="B94" s="21">
        <v>97.7</v>
      </c>
      <c r="C94" s="21">
        <v>93.6</v>
      </c>
      <c r="D94" s="21">
        <v>98</v>
      </c>
      <c r="E94" s="7">
        <v>92.6</v>
      </c>
      <c r="F94" s="7">
        <v>89.2</v>
      </c>
      <c r="G94" s="7">
        <v>92.7</v>
      </c>
      <c r="I94" s="22">
        <v>92.6</v>
      </c>
      <c r="J94" s="21">
        <v>89.2</v>
      </c>
      <c r="K94" s="21">
        <v>92.7</v>
      </c>
      <c r="M94" s="9">
        <f t="shared" si="3"/>
        <v>0</v>
      </c>
      <c r="N94" s="9">
        <f t="shared" si="4"/>
        <v>0</v>
      </c>
      <c r="O94" s="9">
        <f t="shared" si="5"/>
        <v>0</v>
      </c>
    </row>
    <row r="95" spans="1:15" x14ac:dyDescent="0.25">
      <c r="A95" s="14">
        <v>40026</v>
      </c>
      <c r="B95" s="21">
        <v>99.6</v>
      </c>
      <c r="C95" s="21">
        <v>93.4</v>
      </c>
      <c r="D95" s="21">
        <v>100</v>
      </c>
      <c r="E95" s="7">
        <v>94</v>
      </c>
      <c r="F95" s="7">
        <v>89.4</v>
      </c>
      <c r="G95" s="7">
        <v>94.3</v>
      </c>
      <c r="I95" s="22">
        <v>94</v>
      </c>
      <c r="J95" s="21">
        <v>89.4</v>
      </c>
      <c r="K95" s="21">
        <v>94.3</v>
      </c>
      <c r="M95" s="9">
        <f t="shared" si="3"/>
        <v>0</v>
      </c>
      <c r="N95" s="9">
        <f t="shared" si="4"/>
        <v>0</v>
      </c>
      <c r="O95" s="9">
        <f t="shared" si="5"/>
        <v>0</v>
      </c>
    </row>
    <row r="96" spans="1:15" x14ac:dyDescent="0.25">
      <c r="A96" s="14">
        <v>40057</v>
      </c>
      <c r="B96" s="21">
        <v>99.4</v>
      </c>
      <c r="C96" s="21">
        <v>90.5</v>
      </c>
      <c r="D96" s="21">
        <v>100</v>
      </c>
      <c r="E96" s="7">
        <v>95.6</v>
      </c>
      <c r="F96" s="7">
        <v>90</v>
      </c>
      <c r="G96" s="7">
        <v>95.9</v>
      </c>
      <c r="I96" s="22">
        <v>95.6</v>
      </c>
      <c r="J96" s="21">
        <v>90</v>
      </c>
      <c r="K96" s="21">
        <v>95.9</v>
      </c>
      <c r="M96" s="9">
        <f t="shared" si="3"/>
        <v>0</v>
      </c>
      <c r="N96" s="9">
        <f t="shared" si="4"/>
        <v>0</v>
      </c>
      <c r="O96" s="9">
        <f t="shared" si="5"/>
        <v>0</v>
      </c>
    </row>
    <row r="97" spans="1:15" x14ac:dyDescent="0.25">
      <c r="A97" s="14">
        <v>40087</v>
      </c>
      <c r="B97" s="21">
        <v>105.6</v>
      </c>
      <c r="C97" s="21">
        <v>92.8</v>
      </c>
      <c r="D97" s="21">
        <v>106.4</v>
      </c>
      <c r="E97" s="7">
        <v>97.3</v>
      </c>
      <c r="F97" s="7">
        <v>91</v>
      </c>
      <c r="G97" s="7">
        <v>97.5</v>
      </c>
      <c r="I97" s="22">
        <v>97.3</v>
      </c>
      <c r="J97" s="21">
        <v>91</v>
      </c>
      <c r="K97" s="21">
        <v>97.5</v>
      </c>
      <c r="M97" s="9">
        <f t="shared" si="3"/>
        <v>0</v>
      </c>
      <c r="N97" s="9">
        <f t="shared" si="4"/>
        <v>0</v>
      </c>
      <c r="O97" s="9">
        <f t="shared" si="5"/>
        <v>0</v>
      </c>
    </row>
    <row r="98" spans="1:15" x14ac:dyDescent="0.25">
      <c r="A98" s="14">
        <v>40118</v>
      </c>
      <c r="B98" s="21">
        <v>101.4</v>
      </c>
      <c r="C98" s="21">
        <v>88.8</v>
      </c>
      <c r="D98" s="21">
        <v>102.2</v>
      </c>
      <c r="E98" s="7">
        <v>98.9</v>
      </c>
      <c r="F98" s="7">
        <v>89.6</v>
      </c>
      <c r="G98" s="7">
        <v>99.6</v>
      </c>
      <c r="I98" s="22">
        <v>98.9</v>
      </c>
      <c r="J98" s="21">
        <v>89.6</v>
      </c>
      <c r="K98" s="21">
        <v>99.6</v>
      </c>
      <c r="M98" s="9">
        <f t="shared" si="3"/>
        <v>0</v>
      </c>
      <c r="N98" s="9">
        <f t="shared" si="4"/>
        <v>0</v>
      </c>
      <c r="O98" s="9">
        <f t="shared" si="5"/>
        <v>0</v>
      </c>
    </row>
    <row r="99" spans="1:15" x14ac:dyDescent="0.25">
      <c r="A99" s="14">
        <v>40148</v>
      </c>
      <c r="B99" s="21">
        <v>94.1</v>
      </c>
      <c r="C99" s="21">
        <v>92.4</v>
      </c>
      <c r="D99" s="21">
        <v>94.2</v>
      </c>
      <c r="E99" s="7">
        <v>99.1</v>
      </c>
      <c r="F99" s="7">
        <v>90.9</v>
      </c>
      <c r="G99" s="7">
        <v>100.5</v>
      </c>
      <c r="I99" s="22">
        <v>99.1</v>
      </c>
      <c r="J99" s="21">
        <v>90.9</v>
      </c>
      <c r="K99" s="21">
        <v>100.5</v>
      </c>
      <c r="M99" s="9">
        <f t="shared" si="3"/>
        <v>0</v>
      </c>
      <c r="N99" s="9">
        <f t="shared" si="4"/>
        <v>0</v>
      </c>
      <c r="O99" s="9">
        <f t="shared" si="5"/>
        <v>0</v>
      </c>
    </row>
    <row r="100" spans="1:15" x14ac:dyDescent="0.25">
      <c r="A100" s="14">
        <v>40179</v>
      </c>
      <c r="B100" s="21">
        <v>91.2</v>
      </c>
      <c r="C100" s="21">
        <v>94.2</v>
      </c>
      <c r="D100" s="21">
        <v>91</v>
      </c>
      <c r="E100" s="7">
        <v>100.7</v>
      </c>
      <c r="F100" s="7">
        <v>94.8</v>
      </c>
      <c r="G100" s="7">
        <v>101.7</v>
      </c>
      <c r="I100" s="22">
        <v>100.7</v>
      </c>
      <c r="J100" s="21">
        <v>94.8</v>
      </c>
      <c r="K100" s="21">
        <v>101.7</v>
      </c>
      <c r="M100" s="9">
        <f t="shared" si="3"/>
        <v>0</v>
      </c>
      <c r="N100" s="9">
        <f t="shared" si="4"/>
        <v>0</v>
      </c>
      <c r="O100" s="9">
        <f t="shared" si="5"/>
        <v>0</v>
      </c>
    </row>
    <row r="101" spans="1:15" x14ac:dyDescent="0.25">
      <c r="A101" s="14">
        <v>40210</v>
      </c>
      <c r="B101" s="21">
        <v>89</v>
      </c>
      <c r="C101" s="21">
        <v>86.8</v>
      </c>
      <c r="D101" s="21">
        <v>89.1</v>
      </c>
      <c r="E101" s="7">
        <v>100.5</v>
      </c>
      <c r="F101" s="7">
        <v>95.8</v>
      </c>
      <c r="G101" s="7">
        <v>101.7</v>
      </c>
      <c r="I101" s="22">
        <v>100.5</v>
      </c>
      <c r="J101" s="21">
        <v>95.8</v>
      </c>
      <c r="K101" s="21">
        <v>101.7</v>
      </c>
      <c r="M101" s="9">
        <f t="shared" si="3"/>
        <v>0</v>
      </c>
      <c r="N101" s="9">
        <f t="shared" si="4"/>
        <v>0</v>
      </c>
      <c r="O101" s="9">
        <f t="shared" si="5"/>
        <v>0</v>
      </c>
    </row>
    <row r="102" spans="1:15" x14ac:dyDescent="0.25">
      <c r="A102" s="14">
        <v>40238</v>
      </c>
      <c r="B102" s="21">
        <v>105.1</v>
      </c>
      <c r="C102" s="21">
        <v>97</v>
      </c>
      <c r="D102" s="21">
        <v>105.6</v>
      </c>
      <c r="E102" s="7">
        <v>103</v>
      </c>
      <c r="F102" s="7">
        <v>98.7</v>
      </c>
      <c r="G102" s="7">
        <v>102.9</v>
      </c>
      <c r="I102" s="22">
        <v>103</v>
      </c>
      <c r="J102" s="21">
        <v>98.7</v>
      </c>
      <c r="K102" s="21">
        <v>102.9</v>
      </c>
      <c r="M102" s="9">
        <f t="shared" si="3"/>
        <v>0</v>
      </c>
      <c r="N102" s="9">
        <f t="shared" si="4"/>
        <v>0</v>
      </c>
      <c r="O102" s="9">
        <f t="shared" si="5"/>
        <v>0</v>
      </c>
    </row>
    <row r="103" spans="1:15" x14ac:dyDescent="0.25">
      <c r="A103" s="14">
        <v>40269</v>
      </c>
      <c r="B103" s="21">
        <v>99.3</v>
      </c>
      <c r="C103" s="21">
        <v>95</v>
      </c>
      <c r="D103" s="21">
        <v>99.6</v>
      </c>
      <c r="E103" s="7">
        <v>103.2</v>
      </c>
      <c r="F103" s="7">
        <v>98.3</v>
      </c>
      <c r="G103" s="7">
        <v>103.6</v>
      </c>
      <c r="I103" s="22">
        <v>103.2</v>
      </c>
      <c r="J103" s="21">
        <v>98.3</v>
      </c>
      <c r="K103" s="21">
        <v>103.6</v>
      </c>
      <c r="M103" s="9">
        <f t="shared" si="3"/>
        <v>0</v>
      </c>
      <c r="N103" s="9">
        <f t="shared" si="4"/>
        <v>0</v>
      </c>
      <c r="O103" s="9">
        <f t="shared" si="5"/>
        <v>0</v>
      </c>
    </row>
    <row r="104" spans="1:15" x14ac:dyDescent="0.25">
      <c r="A104" s="14">
        <v>40299</v>
      </c>
      <c r="B104" s="21">
        <v>104.3</v>
      </c>
      <c r="C104" s="21">
        <v>98.8</v>
      </c>
      <c r="D104" s="21">
        <v>104.6</v>
      </c>
      <c r="E104" s="7">
        <v>103</v>
      </c>
      <c r="F104" s="7">
        <v>97.4</v>
      </c>
      <c r="G104" s="7">
        <v>103.1</v>
      </c>
      <c r="I104" s="22">
        <v>103</v>
      </c>
      <c r="J104" s="21">
        <v>97.4</v>
      </c>
      <c r="K104" s="21">
        <v>103.1</v>
      </c>
      <c r="M104" s="9">
        <f t="shared" si="3"/>
        <v>0</v>
      </c>
      <c r="N104" s="9">
        <f t="shared" si="4"/>
        <v>0</v>
      </c>
      <c r="O104" s="9">
        <f t="shared" si="5"/>
        <v>0</v>
      </c>
    </row>
    <row r="105" spans="1:15" x14ac:dyDescent="0.25">
      <c r="A105" s="14">
        <v>40330</v>
      </c>
      <c r="B105" s="21">
        <v>102.5</v>
      </c>
      <c r="C105" s="21">
        <v>97.4</v>
      </c>
      <c r="D105" s="21">
        <v>102.8</v>
      </c>
      <c r="E105" s="7">
        <v>102.3</v>
      </c>
      <c r="F105" s="7">
        <v>96.8</v>
      </c>
      <c r="G105" s="7">
        <v>102.5</v>
      </c>
      <c r="I105" s="22">
        <v>102.3</v>
      </c>
      <c r="J105" s="21">
        <v>96.8</v>
      </c>
      <c r="K105" s="21">
        <v>102.5</v>
      </c>
      <c r="M105" s="9">
        <f t="shared" si="3"/>
        <v>0</v>
      </c>
      <c r="N105" s="9">
        <f t="shared" si="4"/>
        <v>0</v>
      </c>
      <c r="O105" s="9">
        <f t="shared" si="5"/>
        <v>0</v>
      </c>
    </row>
    <row r="106" spans="1:15" x14ac:dyDescent="0.25">
      <c r="A106" s="14">
        <v>40360</v>
      </c>
      <c r="B106" s="21">
        <v>106.9</v>
      </c>
      <c r="C106" s="21">
        <v>103.2</v>
      </c>
      <c r="D106" s="21">
        <v>107.1</v>
      </c>
      <c r="E106" s="7">
        <v>101.8</v>
      </c>
      <c r="F106" s="7">
        <v>98.5</v>
      </c>
      <c r="G106" s="7">
        <v>101.5</v>
      </c>
      <c r="I106" s="22">
        <v>101.8</v>
      </c>
      <c r="J106" s="21">
        <v>98.5</v>
      </c>
      <c r="K106" s="21">
        <v>101.6</v>
      </c>
      <c r="M106" s="9">
        <f t="shared" si="3"/>
        <v>0</v>
      </c>
      <c r="N106" s="9">
        <f t="shared" si="4"/>
        <v>0</v>
      </c>
      <c r="O106" s="9">
        <f t="shared" si="5"/>
        <v>9.8522167487679127E-4</v>
      </c>
    </row>
    <row r="107" spans="1:15" x14ac:dyDescent="0.25">
      <c r="A107" s="14">
        <v>40391</v>
      </c>
      <c r="B107" s="21">
        <v>108.1</v>
      </c>
      <c r="C107" s="21">
        <v>103.4</v>
      </c>
      <c r="D107" s="21">
        <v>108.4</v>
      </c>
      <c r="E107" s="7">
        <v>101.4</v>
      </c>
      <c r="F107" s="7">
        <v>98.9</v>
      </c>
      <c r="G107" s="7">
        <v>101</v>
      </c>
      <c r="I107" s="22">
        <v>101.4</v>
      </c>
      <c r="J107" s="21">
        <v>98.9</v>
      </c>
      <c r="K107" s="21">
        <v>101</v>
      </c>
      <c r="M107" s="9">
        <f t="shared" si="3"/>
        <v>0</v>
      </c>
      <c r="N107" s="9">
        <f t="shared" si="4"/>
        <v>0</v>
      </c>
      <c r="O107" s="9">
        <f t="shared" si="5"/>
        <v>0</v>
      </c>
    </row>
    <row r="108" spans="1:15" x14ac:dyDescent="0.25">
      <c r="A108" s="14">
        <v>40422</v>
      </c>
      <c r="B108" s="21">
        <v>105.8</v>
      </c>
      <c r="C108" s="21">
        <v>102.8</v>
      </c>
      <c r="D108" s="21">
        <v>106</v>
      </c>
      <c r="E108" s="7">
        <v>101.6</v>
      </c>
      <c r="F108" s="7">
        <v>102.1</v>
      </c>
      <c r="G108" s="7">
        <v>101.5</v>
      </c>
      <c r="I108" s="22">
        <v>101.6</v>
      </c>
      <c r="J108" s="21">
        <v>102.1</v>
      </c>
      <c r="K108" s="21">
        <v>101.5</v>
      </c>
      <c r="M108" s="9">
        <f t="shared" si="3"/>
        <v>0</v>
      </c>
      <c r="N108" s="9">
        <f t="shared" si="4"/>
        <v>0</v>
      </c>
      <c r="O108" s="9">
        <f t="shared" si="5"/>
        <v>0</v>
      </c>
    </row>
    <row r="109" spans="1:15" x14ac:dyDescent="0.25">
      <c r="A109" s="14">
        <v>40452</v>
      </c>
      <c r="B109" s="21">
        <v>107.7</v>
      </c>
      <c r="C109" s="21">
        <v>100.8</v>
      </c>
      <c r="D109" s="21">
        <v>108.2</v>
      </c>
      <c r="E109" s="7">
        <v>101.3</v>
      </c>
      <c r="F109" s="7">
        <v>98.4</v>
      </c>
      <c r="G109" s="7">
        <v>101.5</v>
      </c>
      <c r="I109" s="22">
        <v>101.3</v>
      </c>
      <c r="J109" s="21">
        <v>98.4</v>
      </c>
      <c r="K109" s="21">
        <v>101.5</v>
      </c>
      <c r="M109" s="9">
        <f t="shared" si="3"/>
        <v>0</v>
      </c>
      <c r="N109" s="9">
        <f t="shared" si="4"/>
        <v>0</v>
      </c>
      <c r="O109" s="9">
        <f t="shared" si="5"/>
        <v>0</v>
      </c>
    </row>
    <row r="110" spans="1:15" x14ac:dyDescent="0.25">
      <c r="A110" s="14">
        <v>40483</v>
      </c>
      <c r="B110" s="21">
        <v>106.8</v>
      </c>
      <c r="C110" s="21">
        <v>99.1</v>
      </c>
      <c r="D110" s="21">
        <v>107.3</v>
      </c>
      <c r="E110" s="7">
        <v>102.2</v>
      </c>
      <c r="F110" s="7">
        <v>99.7</v>
      </c>
      <c r="G110" s="7">
        <v>102.2</v>
      </c>
      <c r="I110" s="22">
        <v>102.2</v>
      </c>
      <c r="J110" s="21">
        <v>99.7</v>
      </c>
      <c r="K110" s="21">
        <v>102.2</v>
      </c>
      <c r="M110" s="9">
        <f t="shared" si="3"/>
        <v>0</v>
      </c>
      <c r="N110" s="9">
        <f t="shared" si="4"/>
        <v>0</v>
      </c>
      <c r="O110" s="9">
        <f t="shared" si="5"/>
        <v>0</v>
      </c>
    </row>
    <row r="111" spans="1:15" x14ac:dyDescent="0.25">
      <c r="A111" s="14">
        <v>40513</v>
      </c>
      <c r="B111" s="21">
        <v>96.6</v>
      </c>
      <c r="C111" s="21">
        <v>102</v>
      </c>
      <c r="D111" s="21">
        <v>96.2</v>
      </c>
      <c r="E111" s="7">
        <v>102.7</v>
      </c>
      <c r="F111" s="7">
        <v>100.1</v>
      </c>
      <c r="G111" s="7">
        <v>103.7</v>
      </c>
      <c r="I111" s="22">
        <v>102.7</v>
      </c>
      <c r="J111" s="21">
        <v>100.1</v>
      </c>
      <c r="K111" s="21">
        <v>103.7</v>
      </c>
      <c r="M111" s="9">
        <f t="shared" si="3"/>
        <v>0</v>
      </c>
      <c r="N111" s="9">
        <f t="shared" si="4"/>
        <v>0</v>
      </c>
      <c r="O111" s="9">
        <f t="shared" si="5"/>
        <v>0</v>
      </c>
    </row>
    <row r="112" spans="1:15" x14ac:dyDescent="0.25">
      <c r="A112" s="14">
        <v>40544</v>
      </c>
      <c r="B112" s="21">
        <v>93.2</v>
      </c>
      <c r="C112" s="21">
        <v>99.4</v>
      </c>
      <c r="D112" s="21">
        <v>92.8</v>
      </c>
      <c r="E112" s="7">
        <v>102.8</v>
      </c>
      <c r="F112" s="7">
        <v>100.1</v>
      </c>
      <c r="G112" s="7">
        <v>103.7</v>
      </c>
      <c r="I112" s="22">
        <v>102.8</v>
      </c>
      <c r="J112" s="21">
        <v>100.1</v>
      </c>
      <c r="K112" s="21">
        <v>103.7</v>
      </c>
      <c r="M112" s="9">
        <f t="shared" si="3"/>
        <v>0</v>
      </c>
      <c r="N112" s="9">
        <f t="shared" si="4"/>
        <v>0</v>
      </c>
      <c r="O112" s="9">
        <f t="shared" si="5"/>
        <v>0</v>
      </c>
    </row>
    <row r="113" spans="1:15" x14ac:dyDescent="0.25">
      <c r="A113" s="14">
        <v>40575</v>
      </c>
      <c r="B113" s="21">
        <v>95.4</v>
      </c>
      <c r="C113" s="21">
        <v>90.7</v>
      </c>
      <c r="D113" s="21">
        <v>95.7</v>
      </c>
      <c r="E113" s="7">
        <v>104.2</v>
      </c>
      <c r="F113" s="7">
        <v>100</v>
      </c>
      <c r="G113" s="7">
        <v>104.8</v>
      </c>
      <c r="I113" s="22">
        <v>104.2</v>
      </c>
      <c r="J113" s="21">
        <v>100</v>
      </c>
      <c r="K113" s="21">
        <v>104.8</v>
      </c>
      <c r="M113" s="9">
        <f t="shared" si="3"/>
        <v>0</v>
      </c>
      <c r="N113" s="9">
        <f t="shared" si="4"/>
        <v>0</v>
      </c>
      <c r="O113" s="9">
        <f t="shared" si="5"/>
        <v>0</v>
      </c>
    </row>
    <row r="114" spans="1:15" x14ac:dyDescent="0.25">
      <c r="A114" s="14">
        <v>40603</v>
      </c>
      <c r="B114" s="21">
        <v>104.4</v>
      </c>
      <c r="C114" s="21">
        <v>97</v>
      </c>
      <c r="D114" s="21">
        <v>104.8</v>
      </c>
      <c r="E114" s="7">
        <v>104.8</v>
      </c>
      <c r="F114" s="7">
        <v>98.8</v>
      </c>
      <c r="G114" s="7">
        <v>105.9</v>
      </c>
      <c r="I114" s="22">
        <v>104.8</v>
      </c>
      <c r="J114" s="21">
        <v>98.8</v>
      </c>
      <c r="K114" s="21">
        <v>105.9</v>
      </c>
      <c r="M114" s="9">
        <f t="shared" si="3"/>
        <v>0</v>
      </c>
      <c r="N114" s="9">
        <f t="shared" si="4"/>
        <v>0</v>
      </c>
      <c r="O114" s="9">
        <f t="shared" si="5"/>
        <v>0</v>
      </c>
    </row>
    <row r="115" spans="1:15" x14ac:dyDescent="0.25">
      <c r="A115" s="14">
        <v>40634</v>
      </c>
      <c r="B115" s="21">
        <v>97.5</v>
      </c>
      <c r="C115" s="21">
        <v>96.5</v>
      </c>
      <c r="D115" s="21">
        <v>97.6</v>
      </c>
      <c r="E115" s="7">
        <v>102.1</v>
      </c>
      <c r="F115" s="7">
        <v>100.7</v>
      </c>
      <c r="G115" s="7">
        <v>102.4</v>
      </c>
      <c r="I115" s="22">
        <v>102.1</v>
      </c>
      <c r="J115" s="21">
        <v>100.7</v>
      </c>
      <c r="K115" s="21">
        <v>102.4</v>
      </c>
      <c r="M115" s="9">
        <f t="shared" si="3"/>
        <v>0</v>
      </c>
      <c r="N115" s="9">
        <f t="shared" si="4"/>
        <v>0</v>
      </c>
      <c r="O115" s="9">
        <f t="shared" si="5"/>
        <v>0</v>
      </c>
    </row>
    <row r="116" spans="1:15" x14ac:dyDescent="0.25">
      <c r="A116" s="14">
        <v>40664</v>
      </c>
      <c r="B116" s="21">
        <v>107.1</v>
      </c>
      <c r="C116" s="21">
        <v>101.7</v>
      </c>
      <c r="D116" s="21">
        <v>107.4</v>
      </c>
      <c r="E116" s="7">
        <v>105.2</v>
      </c>
      <c r="F116" s="7">
        <v>100.2</v>
      </c>
      <c r="G116" s="7">
        <v>104.9</v>
      </c>
      <c r="I116" s="22">
        <v>105.2</v>
      </c>
      <c r="J116" s="21">
        <v>100.2</v>
      </c>
      <c r="K116" s="21">
        <v>104.9</v>
      </c>
      <c r="M116" s="9">
        <f t="shared" si="3"/>
        <v>0</v>
      </c>
      <c r="N116" s="9">
        <f t="shared" si="4"/>
        <v>0</v>
      </c>
      <c r="O116" s="9">
        <f t="shared" si="5"/>
        <v>0</v>
      </c>
    </row>
    <row r="117" spans="1:15" x14ac:dyDescent="0.25">
      <c r="A117" s="14">
        <v>40695</v>
      </c>
      <c r="B117" s="21">
        <v>102.8</v>
      </c>
      <c r="C117" s="21">
        <v>101.2</v>
      </c>
      <c r="D117" s="21">
        <v>102.9</v>
      </c>
      <c r="E117" s="7">
        <v>102.7</v>
      </c>
      <c r="F117" s="7">
        <v>100.8</v>
      </c>
      <c r="G117" s="7">
        <v>102.9</v>
      </c>
      <c r="I117" s="22">
        <v>102.7</v>
      </c>
      <c r="J117" s="21">
        <v>100.8</v>
      </c>
      <c r="K117" s="21">
        <v>102.9</v>
      </c>
      <c r="M117" s="9">
        <f t="shared" si="3"/>
        <v>0</v>
      </c>
      <c r="N117" s="9">
        <f t="shared" si="4"/>
        <v>0</v>
      </c>
      <c r="O117" s="9">
        <f t="shared" si="5"/>
        <v>0</v>
      </c>
    </row>
    <row r="118" spans="1:15" x14ac:dyDescent="0.25">
      <c r="A118" s="14">
        <v>40725</v>
      </c>
      <c r="B118" s="21">
        <v>106.1</v>
      </c>
      <c r="C118" s="21">
        <v>104.2</v>
      </c>
      <c r="D118" s="21">
        <v>106.2</v>
      </c>
      <c r="E118" s="7">
        <v>103.1</v>
      </c>
      <c r="F118" s="7">
        <v>99.7</v>
      </c>
      <c r="G118" s="7">
        <v>102.9</v>
      </c>
      <c r="I118" s="22">
        <v>103.1</v>
      </c>
      <c r="J118" s="21">
        <v>99.7</v>
      </c>
      <c r="K118" s="21">
        <v>102.9</v>
      </c>
      <c r="M118" s="9">
        <f t="shared" si="3"/>
        <v>0</v>
      </c>
      <c r="N118" s="9">
        <f t="shared" si="4"/>
        <v>0</v>
      </c>
      <c r="O118" s="9">
        <f t="shared" si="5"/>
        <v>0</v>
      </c>
    </row>
    <row r="119" spans="1:15" x14ac:dyDescent="0.25">
      <c r="A119" s="14">
        <v>40756</v>
      </c>
      <c r="B119" s="21">
        <v>110.8</v>
      </c>
      <c r="C119" s="21">
        <v>104.3</v>
      </c>
      <c r="D119" s="21">
        <v>111.2</v>
      </c>
      <c r="E119" s="7">
        <v>102.1</v>
      </c>
      <c r="F119" s="7">
        <v>99.6</v>
      </c>
      <c r="G119" s="7">
        <v>101.4</v>
      </c>
      <c r="I119" s="22">
        <v>102.1</v>
      </c>
      <c r="J119" s="21">
        <v>99.6</v>
      </c>
      <c r="K119" s="21">
        <v>101.4</v>
      </c>
      <c r="M119" s="9">
        <f t="shared" si="3"/>
        <v>0</v>
      </c>
      <c r="N119" s="9">
        <f t="shared" si="4"/>
        <v>0</v>
      </c>
      <c r="O119" s="9">
        <f t="shared" si="5"/>
        <v>0</v>
      </c>
    </row>
    <row r="120" spans="1:15" x14ac:dyDescent="0.25">
      <c r="A120" s="14">
        <v>40787</v>
      </c>
      <c r="B120" s="21">
        <v>104.8</v>
      </c>
      <c r="C120" s="21">
        <v>101.4</v>
      </c>
      <c r="D120" s="21">
        <v>105</v>
      </c>
      <c r="E120" s="7">
        <v>100.2</v>
      </c>
      <c r="F120" s="7">
        <v>100.5</v>
      </c>
      <c r="G120" s="7">
        <v>99.9</v>
      </c>
      <c r="I120" s="22">
        <v>100.2</v>
      </c>
      <c r="J120" s="21">
        <v>100.5</v>
      </c>
      <c r="K120" s="21">
        <v>99.9</v>
      </c>
      <c r="M120" s="9">
        <f t="shared" si="3"/>
        <v>0</v>
      </c>
      <c r="N120" s="9">
        <f t="shared" si="4"/>
        <v>0</v>
      </c>
      <c r="O120" s="9">
        <f t="shared" si="5"/>
        <v>0</v>
      </c>
    </row>
    <row r="121" spans="1:15" x14ac:dyDescent="0.25">
      <c r="A121" s="14">
        <v>40817</v>
      </c>
      <c r="B121" s="21">
        <v>106.3</v>
      </c>
      <c r="C121" s="21">
        <v>102.7</v>
      </c>
      <c r="D121" s="21">
        <v>106.5</v>
      </c>
      <c r="E121" s="7">
        <v>99.2</v>
      </c>
      <c r="F121" s="7">
        <v>99.6</v>
      </c>
      <c r="G121" s="7">
        <v>99.6</v>
      </c>
      <c r="I121" s="22">
        <v>99.2</v>
      </c>
      <c r="J121" s="21">
        <v>99.6</v>
      </c>
      <c r="K121" s="21">
        <v>99.6</v>
      </c>
      <c r="M121" s="9">
        <f t="shared" si="3"/>
        <v>0</v>
      </c>
      <c r="N121" s="9">
        <f t="shared" si="4"/>
        <v>0</v>
      </c>
      <c r="O121" s="9">
        <f t="shared" si="5"/>
        <v>0</v>
      </c>
    </row>
    <row r="122" spans="1:15" x14ac:dyDescent="0.25">
      <c r="A122" s="14">
        <v>40848</v>
      </c>
      <c r="B122" s="21">
        <v>104.2</v>
      </c>
      <c r="C122" s="21">
        <v>102.6</v>
      </c>
      <c r="D122" s="21">
        <v>104.3</v>
      </c>
      <c r="E122" s="7">
        <v>99.9</v>
      </c>
      <c r="F122" s="7">
        <v>102.9</v>
      </c>
      <c r="G122" s="7">
        <v>99.6</v>
      </c>
      <c r="I122" s="22">
        <v>99.9</v>
      </c>
      <c r="J122" s="21">
        <v>102.9</v>
      </c>
      <c r="K122" s="21">
        <v>99.6</v>
      </c>
      <c r="M122" s="9">
        <f t="shared" si="3"/>
        <v>0</v>
      </c>
      <c r="N122" s="9">
        <f t="shared" si="4"/>
        <v>0</v>
      </c>
      <c r="O122" s="9">
        <f t="shared" si="5"/>
        <v>0</v>
      </c>
    </row>
    <row r="123" spans="1:15" x14ac:dyDescent="0.25">
      <c r="A123" s="14">
        <v>40878</v>
      </c>
      <c r="B123" s="21">
        <v>95.7</v>
      </c>
      <c r="C123" s="21">
        <v>104.2</v>
      </c>
      <c r="D123" s="21">
        <v>95.1</v>
      </c>
      <c r="E123" s="7">
        <v>102.5</v>
      </c>
      <c r="F123" s="7">
        <v>102</v>
      </c>
      <c r="G123" s="7">
        <v>103.7</v>
      </c>
      <c r="I123" s="22">
        <v>102.5</v>
      </c>
      <c r="J123" s="21">
        <v>102</v>
      </c>
      <c r="K123" s="21">
        <v>103.7</v>
      </c>
      <c r="M123" s="9">
        <f t="shared" si="3"/>
        <v>0</v>
      </c>
      <c r="N123" s="9">
        <f t="shared" si="4"/>
        <v>0</v>
      </c>
      <c r="O123" s="9">
        <f t="shared" si="5"/>
        <v>0</v>
      </c>
    </row>
    <row r="124" spans="1:15" x14ac:dyDescent="0.25">
      <c r="A124" s="14">
        <v>40909</v>
      </c>
      <c r="B124" s="21">
        <v>88.7</v>
      </c>
      <c r="C124" s="21">
        <v>92.4</v>
      </c>
      <c r="D124" s="21">
        <v>88.2</v>
      </c>
      <c r="E124" s="7">
        <v>98</v>
      </c>
      <c r="F124" s="7">
        <v>93.3</v>
      </c>
      <c r="G124" s="7">
        <v>97.8</v>
      </c>
      <c r="I124" s="22">
        <v>98</v>
      </c>
      <c r="J124" s="21">
        <v>93.3</v>
      </c>
      <c r="K124" s="21">
        <v>97.8</v>
      </c>
      <c r="M124" s="9">
        <f t="shared" si="3"/>
        <v>0</v>
      </c>
      <c r="N124" s="9">
        <f t="shared" si="4"/>
        <v>0</v>
      </c>
      <c r="O124" s="9">
        <f t="shared" si="5"/>
        <v>0</v>
      </c>
    </row>
    <row r="125" spans="1:15" x14ac:dyDescent="0.25">
      <c r="A125" s="14">
        <v>40940</v>
      </c>
      <c r="B125" s="21">
        <v>89.8</v>
      </c>
      <c r="C125" s="21">
        <v>93.6</v>
      </c>
      <c r="D125" s="21">
        <v>89.4</v>
      </c>
      <c r="E125" s="7">
        <v>99</v>
      </c>
      <c r="F125" s="7">
        <v>103.4</v>
      </c>
      <c r="G125" s="7">
        <v>98</v>
      </c>
      <c r="I125" s="22">
        <v>99</v>
      </c>
      <c r="J125" s="21">
        <v>103.4</v>
      </c>
      <c r="K125" s="21">
        <v>98</v>
      </c>
      <c r="M125" s="9">
        <f t="shared" si="3"/>
        <v>0</v>
      </c>
      <c r="N125" s="9">
        <f t="shared" si="4"/>
        <v>0</v>
      </c>
      <c r="O125" s="9">
        <f t="shared" si="5"/>
        <v>0</v>
      </c>
    </row>
    <row r="126" spans="1:15" x14ac:dyDescent="0.25">
      <c r="A126" s="14">
        <v>40969</v>
      </c>
      <c r="B126" s="21">
        <v>99.7</v>
      </c>
      <c r="C126" s="21">
        <v>98.6</v>
      </c>
      <c r="D126" s="21">
        <v>99.8</v>
      </c>
      <c r="E126" s="7">
        <v>98.3</v>
      </c>
      <c r="F126" s="7">
        <v>101</v>
      </c>
      <c r="G126" s="7">
        <v>98</v>
      </c>
      <c r="I126" s="22">
        <v>98.3</v>
      </c>
      <c r="J126" s="21">
        <v>101</v>
      </c>
      <c r="K126" s="21">
        <v>98</v>
      </c>
      <c r="M126" s="9">
        <f t="shared" si="3"/>
        <v>0</v>
      </c>
      <c r="N126" s="9">
        <f t="shared" si="4"/>
        <v>0</v>
      </c>
      <c r="O126" s="9">
        <f t="shared" si="5"/>
        <v>0</v>
      </c>
    </row>
    <row r="127" spans="1:15" x14ac:dyDescent="0.25">
      <c r="A127" s="14">
        <v>41000</v>
      </c>
      <c r="B127" s="21">
        <v>92.8</v>
      </c>
      <c r="C127" s="21">
        <v>96.2</v>
      </c>
      <c r="D127" s="21">
        <v>92.3</v>
      </c>
      <c r="E127" s="7">
        <v>98.5</v>
      </c>
      <c r="F127" s="7">
        <v>100.4</v>
      </c>
      <c r="G127" s="7">
        <v>97.9</v>
      </c>
      <c r="I127" s="22">
        <v>98.5</v>
      </c>
      <c r="J127" s="21">
        <v>100.4</v>
      </c>
      <c r="K127" s="21">
        <v>97.9</v>
      </c>
      <c r="M127" s="9">
        <f t="shared" si="3"/>
        <v>0</v>
      </c>
      <c r="N127" s="9">
        <f t="shared" si="4"/>
        <v>0</v>
      </c>
      <c r="O127" s="9">
        <f t="shared" si="5"/>
        <v>0</v>
      </c>
    </row>
    <row r="128" spans="1:15" x14ac:dyDescent="0.25">
      <c r="A128" s="14">
        <v>41030</v>
      </c>
      <c r="B128" s="21">
        <v>102.5</v>
      </c>
      <c r="C128" s="21">
        <v>104.3</v>
      </c>
      <c r="D128" s="21">
        <v>102.2</v>
      </c>
      <c r="E128" s="7">
        <v>98.9</v>
      </c>
      <c r="F128" s="7">
        <v>102.9</v>
      </c>
      <c r="G128" s="7">
        <v>98.3</v>
      </c>
      <c r="I128" s="22">
        <v>98.9</v>
      </c>
      <c r="J128" s="21">
        <v>102.9</v>
      </c>
      <c r="K128" s="21">
        <v>98.3</v>
      </c>
      <c r="M128" s="9">
        <f t="shared" si="3"/>
        <v>0</v>
      </c>
      <c r="N128" s="9">
        <f t="shared" si="4"/>
        <v>0</v>
      </c>
      <c r="O128" s="9">
        <f t="shared" si="5"/>
        <v>0</v>
      </c>
    </row>
    <row r="129" spans="1:15" x14ac:dyDescent="0.25">
      <c r="A129" s="14">
        <v>41061</v>
      </c>
      <c r="B129" s="21">
        <v>98.3</v>
      </c>
      <c r="C129" s="21">
        <v>100.5</v>
      </c>
      <c r="D129" s="21">
        <v>98</v>
      </c>
      <c r="E129" s="7">
        <v>99</v>
      </c>
      <c r="F129" s="7">
        <v>100.2</v>
      </c>
      <c r="G129" s="7">
        <v>98.9</v>
      </c>
      <c r="I129" s="22">
        <v>99</v>
      </c>
      <c r="J129" s="21">
        <v>100.2</v>
      </c>
      <c r="K129" s="21">
        <v>98.9</v>
      </c>
      <c r="M129" s="9">
        <f t="shared" si="3"/>
        <v>0</v>
      </c>
      <c r="N129" s="9">
        <f t="shared" si="4"/>
        <v>0</v>
      </c>
      <c r="O129" s="9">
        <f t="shared" si="5"/>
        <v>0</v>
      </c>
    </row>
    <row r="130" spans="1:15" x14ac:dyDescent="0.25">
      <c r="A130" s="14">
        <v>41091</v>
      </c>
      <c r="B130" s="21">
        <v>104.5</v>
      </c>
      <c r="C130" s="21">
        <v>103.9</v>
      </c>
      <c r="D130" s="21">
        <v>104.6</v>
      </c>
      <c r="E130" s="7">
        <v>100.5</v>
      </c>
      <c r="F130" s="7">
        <v>99.8</v>
      </c>
      <c r="G130" s="7">
        <v>100.3</v>
      </c>
      <c r="I130" s="22">
        <v>100.5</v>
      </c>
      <c r="J130" s="21">
        <v>99.8</v>
      </c>
      <c r="K130" s="21">
        <v>100.3</v>
      </c>
      <c r="M130" s="9">
        <f t="shared" si="3"/>
        <v>0</v>
      </c>
      <c r="N130" s="9">
        <f t="shared" si="4"/>
        <v>0</v>
      </c>
      <c r="O130" s="9">
        <f t="shared" si="5"/>
        <v>0</v>
      </c>
    </row>
    <row r="131" spans="1:15" x14ac:dyDescent="0.25">
      <c r="A131" s="14">
        <v>41122</v>
      </c>
      <c r="B131" s="21">
        <v>111.5</v>
      </c>
      <c r="C131" s="21">
        <v>104</v>
      </c>
      <c r="D131" s="21">
        <v>112.5</v>
      </c>
      <c r="E131" s="7">
        <v>102.5</v>
      </c>
      <c r="F131" s="7">
        <v>99.2</v>
      </c>
      <c r="G131" s="7">
        <v>102.3</v>
      </c>
      <c r="I131" s="22">
        <v>102.5</v>
      </c>
      <c r="J131" s="21">
        <v>99.2</v>
      </c>
      <c r="K131" s="21">
        <v>102.3</v>
      </c>
      <c r="M131" s="9">
        <f t="shared" si="3"/>
        <v>0</v>
      </c>
      <c r="N131" s="9">
        <f t="shared" si="4"/>
        <v>0</v>
      </c>
      <c r="O131" s="9">
        <f t="shared" si="5"/>
        <v>0</v>
      </c>
    </row>
    <row r="132" spans="1:15" x14ac:dyDescent="0.25">
      <c r="A132" s="14">
        <v>41153</v>
      </c>
      <c r="B132" s="21">
        <v>103.4</v>
      </c>
      <c r="C132" s="21">
        <v>97.5</v>
      </c>
      <c r="D132" s="21">
        <v>104.2</v>
      </c>
      <c r="E132" s="7">
        <v>100.6</v>
      </c>
      <c r="F132" s="7">
        <v>96.6</v>
      </c>
      <c r="G132" s="7">
        <v>101.2</v>
      </c>
      <c r="I132" s="22">
        <v>100.6</v>
      </c>
      <c r="J132" s="21">
        <v>96.6</v>
      </c>
      <c r="K132" s="21">
        <v>101.2</v>
      </c>
      <c r="M132" s="9">
        <f t="shared" ref="M132:M195" si="6">(I132-E132)/E132</f>
        <v>0</v>
      </c>
      <c r="N132" s="9">
        <f t="shared" ref="N132:N195" si="7">(J132-F132)/F132</f>
        <v>0</v>
      </c>
      <c r="O132" s="9">
        <f t="shared" ref="O132:O195" si="8">(K132-G132)/G132</f>
        <v>0</v>
      </c>
    </row>
    <row r="133" spans="1:15" x14ac:dyDescent="0.25">
      <c r="A133" s="14">
        <v>41183</v>
      </c>
      <c r="B133" s="21">
        <v>111.8</v>
      </c>
      <c r="C133" s="21">
        <v>108.1</v>
      </c>
      <c r="D133" s="21">
        <v>112.3</v>
      </c>
      <c r="E133" s="7">
        <v>102.1</v>
      </c>
      <c r="F133" s="7">
        <v>104.2</v>
      </c>
      <c r="G133" s="7">
        <v>101.8</v>
      </c>
      <c r="I133" s="22">
        <v>102.1</v>
      </c>
      <c r="J133" s="21">
        <v>104.2</v>
      </c>
      <c r="K133" s="21">
        <v>101.8</v>
      </c>
      <c r="M133" s="9">
        <f t="shared" si="6"/>
        <v>0</v>
      </c>
      <c r="N133" s="9">
        <f t="shared" si="7"/>
        <v>0</v>
      </c>
      <c r="O133" s="9">
        <f t="shared" si="8"/>
        <v>0</v>
      </c>
    </row>
    <row r="134" spans="1:15" x14ac:dyDescent="0.25">
      <c r="A134" s="14">
        <v>41214</v>
      </c>
      <c r="B134" s="21">
        <v>104.8</v>
      </c>
      <c r="C134" s="21">
        <v>97.3</v>
      </c>
      <c r="D134" s="21">
        <v>105.8</v>
      </c>
      <c r="E134" s="7">
        <v>100.6</v>
      </c>
      <c r="F134" s="7">
        <v>97.4</v>
      </c>
      <c r="G134" s="7">
        <v>100.9</v>
      </c>
      <c r="I134" s="22">
        <v>100.6</v>
      </c>
      <c r="J134" s="21">
        <v>97.4</v>
      </c>
      <c r="K134" s="21">
        <v>100.9</v>
      </c>
      <c r="M134" s="9">
        <f t="shared" si="6"/>
        <v>0</v>
      </c>
      <c r="N134" s="9">
        <f t="shared" si="7"/>
        <v>0</v>
      </c>
      <c r="O134" s="9">
        <f t="shared" si="8"/>
        <v>0</v>
      </c>
    </row>
    <row r="135" spans="1:15" x14ac:dyDescent="0.25">
      <c r="A135" s="14">
        <v>41244</v>
      </c>
      <c r="B135" s="21">
        <v>92.2</v>
      </c>
      <c r="C135" s="21">
        <v>103.5</v>
      </c>
      <c r="D135" s="21">
        <v>90.8</v>
      </c>
      <c r="E135" s="7">
        <v>101.3</v>
      </c>
      <c r="F135" s="7">
        <v>101.1</v>
      </c>
      <c r="G135" s="7">
        <v>102</v>
      </c>
      <c r="I135" s="22">
        <v>101.3</v>
      </c>
      <c r="J135" s="21">
        <v>101.1</v>
      </c>
      <c r="K135" s="21">
        <v>102</v>
      </c>
      <c r="M135" s="9">
        <f t="shared" si="6"/>
        <v>0</v>
      </c>
      <c r="N135" s="9">
        <f t="shared" si="7"/>
        <v>0</v>
      </c>
      <c r="O135" s="9">
        <f t="shared" si="8"/>
        <v>0</v>
      </c>
    </row>
    <row r="136" spans="1:15" x14ac:dyDescent="0.25">
      <c r="A136" s="14">
        <v>41275</v>
      </c>
      <c r="B136" s="21">
        <v>94.5</v>
      </c>
      <c r="C136" s="21">
        <v>94.3</v>
      </c>
      <c r="D136" s="21">
        <v>94.5</v>
      </c>
      <c r="E136" s="7">
        <v>102.1</v>
      </c>
      <c r="F136" s="7">
        <v>95.4</v>
      </c>
      <c r="G136" s="7">
        <v>103</v>
      </c>
      <c r="I136" s="22">
        <v>102.1</v>
      </c>
      <c r="J136" s="21">
        <v>95.4</v>
      </c>
      <c r="K136" s="21">
        <v>103</v>
      </c>
      <c r="M136" s="9">
        <f t="shared" si="6"/>
        <v>0</v>
      </c>
      <c r="N136" s="9">
        <f t="shared" si="7"/>
        <v>0</v>
      </c>
      <c r="O136" s="9">
        <f t="shared" si="8"/>
        <v>0</v>
      </c>
    </row>
    <row r="137" spans="1:15" x14ac:dyDescent="0.25">
      <c r="A137" s="14">
        <v>41306</v>
      </c>
      <c r="B137" s="21">
        <v>88.1</v>
      </c>
      <c r="C137" s="21">
        <v>85.4</v>
      </c>
      <c r="D137" s="21">
        <v>88.4</v>
      </c>
      <c r="E137" s="7">
        <v>99.7</v>
      </c>
      <c r="F137" s="7">
        <v>94.4</v>
      </c>
      <c r="G137" s="7">
        <v>100.5</v>
      </c>
      <c r="I137" s="22">
        <v>99.7</v>
      </c>
      <c r="J137" s="21">
        <v>94.4</v>
      </c>
      <c r="K137" s="21">
        <v>100.5</v>
      </c>
      <c r="M137" s="9">
        <f t="shared" si="6"/>
        <v>0</v>
      </c>
      <c r="N137" s="9">
        <f t="shared" si="7"/>
        <v>0</v>
      </c>
      <c r="O137" s="9">
        <f t="shared" si="8"/>
        <v>0</v>
      </c>
    </row>
    <row r="138" spans="1:15" x14ac:dyDescent="0.25">
      <c r="A138" s="14">
        <v>41334</v>
      </c>
      <c r="B138" s="21">
        <v>97.7</v>
      </c>
      <c r="C138" s="21">
        <v>89.6</v>
      </c>
      <c r="D138" s="21">
        <v>98.7</v>
      </c>
      <c r="E138" s="7">
        <v>101.2</v>
      </c>
      <c r="F138" s="7">
        <v>92.9</v>
      </c>
      <c r="G138" s="7">
        <v>102.3</v>
      </c>
      <c r="I138" s="22">
        <v>101.2</v>
      </c>
      <c r="J138" s="21">
        <v>92.9</v>
      </c>
      <c r="K138" s="21">
        <v>102.3</v>
      </c>
      <c r="M138" s="9">
        <f t="shared" si="6"/>
        <v>0</v>
      </c>
      <c r="N138" s="9">
        <f t="shared" si="7"/>
        <v>0</v>
      </c>
      <c r="O138" s="9">
        <f t="shared" si="8"/>
        <v>0</v>
      </c>
    </row>
    <row r="139" spans="1:15" x14ac:dyDescent="0.25">
      <c r="A139" s="14">
        <v>41365</v>
      </c>
      <c r="B139" s="21">
        <v>101.8</v>
      </c>
      <c r="C139" s="21">
        <v>90.6</v>
      </c>
      <c r="D139" s="21">
        <v>103.2</v>
      </c>
      <c r="E139" s="7">
        <v>103</v>
      </c>
      <c r="F139" s="7">
        <v>94</v>
      </c>
      <c r="G139" s="7">
        <v>104.1</v>
      </c>
      <c r="I139" s="22">
        <v>103</v>
      </c>
      <c r="J139" s="21">
        <v>94</v>
      </c>
      <c r="K139" s="21">
        <v>104.1</v>
      </c>
      <c r="M139" s="9">
        <f t="shared" si="6"/>
        <v>0</v>
      </c>
      <c r="N139" s="9">
        <f t="shared" si="7"/>
        <v>0</v>
      </c>
      <c r="O139" s="9">
        <f t="shared" si="8"/>
        <v>0</v>
      </c>
    </row>
    <row r="140" spans="1:15" x14ac:dyDescent="0.25">
      <c r="A140" s="14">
        <v>41395</v>
      </c>
      <c r="B140" s="21">
        <v>105</v>
      </c>
      <c r="C140" s="21">
        <v>95.5</v>
      </c>
      <c r="D140" s="21">
        <v>106.2</v>
      </c>
      <c r="E140" s="7">
        <v>102.5</v>
      </c>
      <c r="F140" s="7">
        <v>94.1</v>
      </c>
      <c r="G140" s="7">
        <v>103.6</v>
      </c>
      <c r="I140" s="22">
        <v>102.5</v>
      </c>
      <c r="J140" s="21">
        <v>94.1</v>
      </c>
      <c r="K140" s="21">
        <v>103.6</v>
      </c>
      <c r="M140" s="9">
        <f t="shared" si="6"/>
        <v>0</v>
      </c>
      <c r="N140" s="9">
        <f t="shared" si="7"/>
        <v>0</v>
      </c>
      <c r="O140" s="9">
        <f t="shared" si="8"/>
        <v>0</v>
      </c>
    </row>
    <row r="141" spans="1:15" x14ac:dyDescent="0.25">
      <c r="A141" s="14">
        <v>41426</v>
      </c>
      <c r="B141" s="21">
        <v>101.7</v>
      </c>
      <c r="C141" s="21">
        <v>97.1</v>
      </c>
      <c r="D141" s="21">
        <v>102.3</v>
      </c>
      <c r="E141" s="7">
        <v>103.2</v>
      </c>
      <c r="F141" s="7">
        <v>97</v>
      </c>
      <c r="G141" s="7">
        <v>104.1</v>
      </c>
      <c r="I141" s="22">
        <v>103.2</v>
      </c>
      <c r="J141" s="21">
        <v>97</v>
      </c>
      <c r="K141" s="21">
        <v>104.1</v>
      </c>
      <c r="M141" s="9">
        <f t="shared" si="6"/>
        <v>0</v>
      </c>
      <c r="N141" s="9">
        <f t="shared" si="7"/>
        <v>0</v>
      </c>
      <c r="O141" s="9">
        <f t="shared" si="8"/>
        <v>0</v>
      </c>
    </row>
    <row r="142" spans="1:15" x14ac:dyDescent="0.25">
      <c r="A142" s="14">
        <v>41456</v>
      </c>
      <c r="B142" s="21">
        <v>108</v>
      </c>
      <c r="C142" s="21">
        <v>100.6</v>
      </c>
      <c r="D142" s="21">
        <v>109</v>
      </c>
      <c r="E142" s="7">
        <v>102.4</v>
      </c>
      <c r="F142" s="7">
        <v>96.9</v>
      </c>
      <c r="G142" s="7">
        <v>102.9</v>
      </c>
      <c r="I142" s="22">
        <v>102.4</v>
      </c>
      <c r="J142" s="21">
        <v>96.9</v>
      </c>
      <c r="K142" s="21">
        <v>102.9</v>
      </c>
      <c r="M142" s="9">
        <f t="shared" si="6"/>
        <v>0</v>
      </c>
      <c r="N142" s="9">
        <f t="shared" si="7"/>
        <v>0</v>
      </c>
      <c r="O142" s="9">
        <f t="shared" si="8"/>
        <v>0</v>
      </c>
    </row>
    <row r="143" spans="1:15" x14ac:dyDescent="0.25">
      <c r="A143" s="14">
        <v>41487</v>
      </c>
      <c r="B143" s="21">
        <v>112</v>
      </c>
      <c r="C143" s="21">
        <v>101.9</v>
      </c>
      <c r="D143" s="21">
        <v>113.3</v>
      </c>
      <c r="E143" s="7">
        <v>102.9</v>
      </c>
      <c r="F143" s="7">
        <v>97</v>
      </c>
      <c r="G143" s="7">
        <v>103</v>
      </c>
      <c r="I143" s="22">
        <v>102.9</v>
      </c>
      <c r="J143" s="21">
        <v>97</v>
      </c>
      <c r="K143" s="21">
        <v>103</v>
      </c>
      <c r="M143" s="9">
        <f t="shared" si="6"/>
        <v>0</v>
      </c>
      <c r="N143" s="9">
        <f t="shared" si="7"/>
        <v>0</v>
      </c>
      <c r="O143" s="9">
        <f t="shared" si="8"/>
        <v>0</v>
      </c>
    </row>
    <row r="144" spans="1:15" x14ac:dyDescent="0.25">
      <c r="A144" s="14">
        <v>41518</v>
      </c>
      <c r="B144" s="21">
        <v>107.3</v>
      </c>
      <c r="C144" s="21">
        <v>97.2</v>
      </c>
      <c r="D144" s="21">
        <v>108.6</v>
      </c>
      <c r="E144" s="7">
        <v>103.5</v>
      </c>
      <c r="F144" s="7">
        <v>96</v>
      </c>
      <c r="G144" s="7">
        <v>104</v>
      </c>
      <c r="I144" s="22">
        <v>103.5</v>
      </c>
      <c r="J144" s="21">
        <v>96</v>
      </c>
      <c r="K144" s="21">
        <v>104</v>
      </c>
      <c r="M144" s="9">
        <f t="shared" si="6"/>
        <v>0</v>
      </c>
      <c r="N144" s="9">
        <f t="shared" si="7"/>
        <v>0</v>
      </c>
      <c r="O144" s="9">
        <f t="shared" si="8"/>
        <v>0</v>
      </c>
    </row>
    <row r="145" spans="1:15" x14ac:dyDescent="0.25">
      <c r="A145" s="14">
        <v>41548</v>
      </c>
      <c r="B145" s="21">
        <v>112.6</v>
      </c>
      <c r="C145" s="21">
        <v>104</v>
      </c>
      <c r="D145" s="21">
        <v>113.7</v>
      </c>
      <c r="E145" s="7">
        <v>102.5</v>
      </c>
      <c r="F145" s="7">
        <v>99.9</v>
      </c>
      <c r="G145" s="7">
        <v>102.3</v>
      </c>
      <c r="I145" s="22">
        <v>102.5</v>
      </c>
      <c r="J145" s="21">
        <v>99.9</v>
      </c>
      <c r="K145" s="21">
        <v>102.3</v>
      </c>
      <c r="M145" s="9">
        <f t="shared" si="6"/>
        <v>0</v>
      </c>
      <c r="N145" s="9">
        <f t="shared" si="7"/>
        <v>0</v>
      </c>
      <c r="O145" s="9">
        <f t="shared" si="8"/>
        <v>0</v>
      </c>
    </row>
    <row r="146" spans="1:15" x14ac:dyDescent="0.25">
      <c r="A146" s="14">
        <v>41579</v>
      </c>
      <c r="B146" s="21">
        <v>106.1</v>
      </c>
      <c r="C146" s="21">
        <v>100.2</v>
      </c>
      <c r="D146" s="21">
        <v>106.9</v>
      </c>
      <c r="E146" s="7">
        <v>103</v>
      </c>
      <c r="F146" s="7">
        <v>100.3</v>
      </c>
      <c r="G146" s="7">
        <v>102.9</v>
      </c>
      <c r="I146" s="22">
        <v>103</v>
      </c>
      <c r="J146" s="21">
        <v>100.3</v>
      </c>
      <c r="K146" s="21">
        <v>102.9</v>
      </c>
      <c r="M146" s="9">
        <f t="shared" si="6"/>
        <v>0</v>
      </c>
      <c r="N146" s="9">
        <f t="shared" si="7"/>
        <v>0</v>
      </c>
      <c r="O146" s="9">
        <f t="shared" si="8"/>
        <v>0</v>
      </c>
    </row>
    <row r="147" spans="1:15" x14ac:dyDescent="0.25">
      <c r="A147" s="14">
        <v>41609</v>
      </c>
      <c r="B147" s="21">
        <v>90.1</v>
      </c>
      <c r="C147" s="21">
        <v>99.9</v>
      </c>
      <c r="D147" s="21">
        <v>88.9</v>
      </c>
      <c r="E147" s="7">
        <v>99</v>
      </c>
      <c r="F147" s="7">
        <v>97.3</v>
      </c>
      <c r="G147" s="7">
        <v>99.9</v>
      </c>
      <c r="I147" s="22">
        <v>99</v>
      </c>
      <c r="J147" s="21">
        <v>97.3</v>
      </c>
      <c r="K147" s="21">
        <v>99.9</v>
      </c>
      <c r="M147" s="9">
        <f t="shared" si="6"/>
        <v>0</v>
      </c>
      <c r="N147" s="9">
        <f t="shared" si="7"/>
        <v>0</v>
      </c>
      <c r="O147" s="9">
        <f t="shared" si="8"/>
        <v>0</v>
      </c>
    </row>
    <row r="148" spans="1:15" x14ac:dyDescent="0.25">
      <c r="A148" s="14">
        <v>41640</v>
      </c>
      <c r="B148" s="21">
        <v>92.6</v>
      </c>
      <c r="C148" s="21">
        <v>96.2</v>
      </c>
      <c r="D148" s="21">
        <v>92.2</v>
      </c>
      <c r="E148" s="7">
        <v>100.6</v>
      </c>
      <c r="F148" s="7">
        <v>97.4</v>
      </c>
      <c r="G148" s="7">
        <v>101.3</v>
      </c>
      <c r="I148" s="22">
        <v>100.6</v>
      </c>
      <c r="J148" s="21">
        <v>97.4</v>
      </c>
      <c r="K148" s="21">
        <v>101.3</v>
      </c>
      <c r="M148" s="9">
        <f t="shared" si="6"/>
        <v>0</v>
      </c>
      <c r="N148" s="9">
        <f t="shared" si="7"/>
        <v>0</v>
      </c>
      <c r="O148" s="9">
        <f t="shared" si="8"/>
        <v>0</v>
      </c>
    </row>
    <row r="149" spans="1:15" x14ac:dyDescent="0.25">
      <c r="A149" s="14">
        <v>41671</v>
      </c>
      <c r="B149" s="21">
        <v>92.3</v>
      </c>
      <c r="C149" s="21">
        <v>86.8</v>
      </c>
      <c r="D149" s="21">
        <v>93</v>
      </c>
      <c r="E149" s="7">
        <v>101.2</v>
      </c>
      <c r="F149" s="7">
        <v>96.2</v>
      </c>
      <c r="G149" s="7">
        <v>101.9</v>
      </c>
      <c r="I149" s="22">
        <v>101.2</v>
      </c>
      <c r="J149" s="21">
        <v>96.2</v>
      </c>
      <c r="K149" s="21">
        <v>101.9</v>
      </c>
      <c r="M149" s="9">
        <f t="shared" si="6"/>
        <v>0</v>
      </c>
      <c r="N149" s="9">
        <f t="shared" si="7"/>
        <v>0</v>
      </c>
      <c r="O149" s="9">
        <f t="shared" si="8"/>
        <v>0</v>
      </c>
    </row>
    <row r="150" spans="1:15" x14ac:dyDescent="0.25">
      <c r="A150" s="14">
        <v>41699</v>
      </c>
      <c r="B150" s="21">
        <v>97.3</v>
      </c>
      <c r="C150" s="21">
        <v>97.5</v>
      </c>
      <c r="D150" s="21">
        <v>97.3</v>
      </c>
      <c r="E150" s="7">
        <v>101</v>
      </c>
      <c r="F150" s="7">
        <v>100.4</v>
      </c>
      <c r="G150" s="7">
        <v>101.8</v>
      </c>
      <c r="I150" s="22">
        <v>101</v>
      </c>
      <c r="J150" s="21">
        <v>100.4</v>
      </c>
      <c r="K150" s="21">
        <v>101.8</v>
      </c>
      <c r="M150" s="9">
        <f t="shared" si="6"/>
        <v>0</v>
      </c>
      <c r="N150" s="9">
        <f t="shared" si="7"/>
        <v>0</v>
      </c>
      <c r="O150" s="9">
        <f t="shared" si="8"/>
        <v>0</v>
      </c>
    </row>
    <row r="151" spans="1:15" x14ac:dyDescent="0.25">
      <c r="A151" s="14">
        <v>41730</v>
      </c>
      <c r="B151" s="21">
        <v>96</v>
      </c>
      <c r="C151" s="21">
        <v>95.9</v>
      </c>
      <c r="D151" s="21">
        <v>96</v>
      </c>
      <c r="E151" s="7">
        <v>100.2</v>
      </c>
      <c r="F151" s="7">
        <v>100.6</v>
      </c>
      <c r="G151" s="7">
        <v>100.4</v>
      </c>
      <c r="I151" s="22">
        <v>100.2</v>
      </c>
      <c r="J151" s="21">
        <v>100.6</v>
      </c>
      <c r="K151" s="21">
        <v>100.4</v>
      </c>
      <c r="M151" s="9">
        <f t="shared" si="6"/>
        <v>0</v>
      </c>
      <c r="N151" s="9">
        <f t="shared" si="7"/>
        <v>0</v>
      </c>
      <c r="O151" s="9">
        <f t="shared" si="8"/>
        <v>0</v>
      </c>
    </row>
    <row r="152" spans="1:15" x14ac:dyDescent="0.25">
      <c r="A152" s="14">
        <v>41760</v>
      </c>
      <c r="B152" s="21">
        <v>101.7</v>
      </c>
      <c r="C152" s="21">
        <v>102.8</v>
      </c>
      <c r="D152" s="21">
        <v>101.6</v>
      </c>
      <c r="E152" s="7">
        <v>98.8</v>
      </c>
      <c r="F152" s="7">
        <v>101.3</v>
      </c>
      <c r="G152" s="7">
        <v>98.9</v>
      </c>
      <c r="I152" s="22">
        <v>98.8</v>
      </c>
      <c r="J152" s="21">
        <v>101.3</v>
      </c>
      <c r="K152" s="21">
        <v>98.9</v>
      </c>
      <c r="M152" s="9">
        <f t="shared" si="6"/>
        <v>0</v>
      </c>
      <c r="N152" s="9">
        <f t="shared" si="7"/>
        <v>0</v>
      </c>
      <c r="O152" s="9">
        <f t="shared" si="8"/>
        <v>0</v>
      </c>
    </row>
    <row r="153" spans="1:15" x14ac:dyDescent="0.25">
      <c r="A153" s="14">
        <v>41791</v>
      </c>
      <c r="B153" s="21">
        <v>94.9</v>
      </c>
      <c r="C153" s="21">
        <v>101.1</v>
      </c>
      <c r="D153" s="21">
        <v>94.1</v>
      </c>
      <c r="E153" s="7">
        <v>96.1</v>
      </c>
      <c r="F153" s="7">
        <v>100.9</v>
      </c>
      <c r="G153" s="7">
        <v>95.3</v>
      </c>
      <c r="I153" s="22">
        <v>96.1</v>
      </c>
      <c r="J153" s="21">
        <v>100.9</v>
      </c>
      <c r="K153" s="21">
        <v>95.3</v>
      </c>
      <c r="M153" s="9">
        <f t="shared" si="6"/>
        <v>0</v>
      </c>
      <c r="N153" s="9">
        <f t="shared" si="7"/>
        <v>0</v>
      </c>
      <c r="O153" s="9">
        <f t="shared" si="8"/>
        <v>0</v>
      </c>
    </row>
    <row r="154" spans="1:15" x14ac:dyDescent="0.25">
      <c r="A154" s="14">
        <v>41821</v>
      </c>
      <c r="B154" s="21">
        <v>104.4</v>
      </c>
      <c r="C154" s="21">
        <v>107.4</v>
      </c>
      <c r="D154" s="21">
        <v>104.1</v>
      </c>
      <c r="E154" s="7">
        <v>98.3</v>
      </c>
      <c r="F154" s="7">
        <v>103.7</v>
      </c>
      <c r="G154" s="7">
        <v>97.8</v>
      </c>
      <c r="I154" s="22">
        <v>98.3</v>
      </c>
      <c r="J154" s="21">
        <v>103.7</v>
      </c>
      <c r="K154" s="21">
        <v>97.8</v>
      </c>
      <c r="M154" s="9">
        <f t="shared" si="6"/>
        <v>0</v>
      </c>
      <c r="N154" s="9">
        <f t="shared" si="7"/>
        <v>0</v>
      </c>
      <c r="O154" s="9">
        <f t="shared" si="8"/>
        <v>0</v>
      </c>
    </row>
    <row r="155" spans="1:15" x14ac:dyDescent="0.25">
      <c r="A155" s="14">
        <v>41852</v>
      </c>
      <c r="B155" s="21">
        <v>106.3</v>
      </c>
      <c r="C155" s="21">
        <v>110.9</v>
      </c>
      <c r="D155" s="21">
        <v>105.8</v>
      </c>
      <c r="E155" s="7">
        <v>99.2</v>
      </c>
      <c r="F155" s="7">
        <v>105.5</v>
      </c>
      <c r="G155" s="7">
        <v>98</v>
      </c>
      <c r="I155" s="22">
        <v>99.2</v>
      </c>
      <c r="J155" s="21">
        <v>105.5</v>
      </c>
      <c r="K155" s="21">
        <v>98</v>
      </c>
      <c r="M155" s="9">
        <f t="shared" si="6"/>
        <v>0</v>
      </c>
      <c r="N155" s="9">
        <f t="shared" si="7"/>
        <v>0</v>
      </c>
      <c r="O155" s="9">
        <f t="shared" si="8"/>
        <v>0</v>
      </c>
    </row>
    <row r="156" spans="1:15" x14ac:dyDescent="0.25">
      <c r="A156" s="14">
        <v>41883</v>
      </c>
      <c r="B156" s="21">
        <v>105.6</v>
      </c>
      <c r="C156" s="21">
        <v>107.7</v>
      </c>
      <c r="D156" s="21">
        <v>105.3</v>
      </c>
      <c r="E156" s="7">
        <v>99.4</v>
      </c>
      <c r="F156" s="7">
        <v>106.2</v>
      </c>
      <c r="G156" s="7">
        <v>98.2</v>
      </c>
      <c r="I156" s="22">
        <v>99.4</v>
      </c>
      <c r="J156" s="21">
        <v>106.2</v>
      </c>
      <c r="K156" s="21">
        <v>98.2</v>
      </c>
      <c r="M156" s="9">
        <f t="shared" si="6"/>
        <v>0</v>
      </c>
      <c r="N156" s="9">
        <f t="shared" si="7"/>
        <v>0</v>
      </c>
      <c r="O156" s="9">
        <f t="shared" si="8"/>
        <v>0</v>
      </c>
    </row>
    <row r="157" spans="1:15" x14ac:dyDescent="0.25">
      <c r="A157" s="14">
        <v>41913</v>
      </c>
      <c r="B157" s="21">
        <v>109.3</v>
      </c>
      <c r="C157" s="21">
        <v>112.2</v>
      </c>
      <c r="D157" s="21">
        <v>108.9</v>
      </c>
      <c r="E157" s="7">
        <v>99.7</v>
      </c>
      <c r="F157" s="7">
        <v>107.6</v>
      </c>
      <c r="G157" s="7">
        <v>98.1</v>
      </c>
      <c r="I157" s="22">
        <v>99.7</v>
      </c>
      <c r="J157" s="21">
        <v>107.6</v>
      </c>
      <c r="K157" s="21">
        <v>98.1</v>
      </c>
      <c r="M157" s="9">
        <f t="shared" si="6"/>
        <v>0</v>
      </c>
      <c r="N157" s="9">
        <f t="shared" si="7"/>
        <v>0</v>
      </c>
      <c r="O157" s="9">
        <f t="shared" si="8"/>
        <v>0</v>
      </c>
    </row>
    <row r="158" spans="1:15" x14ac:dyDescent="0.25">
      <c r="A158" s="14">
        <v>41944</v>
      </c>
      <c r="B158" s="21">
        <v>99.8</v>
      </c>
      <c r="C158" s="21">
        <v>105.7</v>
      </c>
      <c r="D158" s="21">
        <v>99.1</v>
      </c>
      <c r="E158" s="7">
        <v>98.6</v>
      </c>
      <c r="F158" s="7">
        <v>105.9</v>
      </c>
      <c r="G158" s="7">
        <v>97.5</v>
      </c>
      <c r="I158" s="22">
        <v>98.6</v>
      </c>
      <c r="J158" s="21">
        <v>105.9</v>
      </c>
      <c r="K158" s="21">
        <v>97.5</v>
      </c>
      <c r="M158" s="9">
        <f t="shared" si="6"/>
        <v>0</v>
      </c>
      <c r="N158" s="9">
        <f t="shared" si="7"/>
        <v>0</v>
      </c>
      <c r="O158" s="9">
        <f t="shared" si="8"/>
        <v>0</v>
      </c>
    </row>
    <row r="159" spans="1:15" x14ac:dyDescent="0.25">
      <c r="A159" s="14">
        <v>41974</v>
      </c>
      <c r="B159" s="21">
        <v>87.7</v>
      </c>
      <c r="C159" s="21">
        <v>110.6</v>
      </c>
      <c r="D159" s="21">
        <v>84.8</v>
      </c>
      <c r="E159" s="7">
        <v>95.4</v>
      </c>
      <c r="F159" s="7">
        <v>107.5</v>
      </c>
      <c r="G159" s="7">
        <v>94.5</v>
      </c>
      <c r="I159" s="22">
        <v>95.4</v>
      </c>
      <c r="J159" s="21">
        <v>107.5</v>
      </c>
      <c r="K159" s="21">
        <v>94.5</v>
      </c>
      <c r="M159" s="9">
        <f t="shared" si="6"/>
        <v>0</v>
      </c>
      <c r="N159" s="9">
        <f t="shared" si="7"/>
        <v>0</v>
      </c>
      <c r="O159" s="9">
        <f t="shared" si="8"/>
        <v>0</v>
      </c>
    </row>
    <row r="160" spans="1:15" x14ac:dyDescent="0.25">
      <c r="A160" s="14">
        <v>42005</v>
      </c>
      <c r="B160" s="21">
        <v>88.1</v>
      </c>
      <c r="C160" s="21">
        <v>107.4</v>
      </c>
      <c r="D160" s="21">
        <v>85.7</v>
      </c>
      <c r="E160" s="7">
        <v>96</v>
      </c>
      <c r="F160" s="7">
        <v>108.5</v>
      </c>
      <c r="G160" s="7">
        <v>94.7</v>
      </c>
      <c r="I160" s="22">
        <v>96</v>
      </c>
      <c r="J160" s="21">
        <v>108.5</v>
      </c>
      <c r="K160" s="21">
        <v>94.7</v>
      </c>
      <c r="M160" s="9">
        <f t="shared" si="6"/>
        <v>0</v>
      </c>
      <c r="N160" s="9">
        <f t="shared" si="7"/>
        <v>0</v>
      </c>
      <c r="O160" s="9">
        <f t="shared" si="8"/>
        <v>0</v>
      </c>
    </row>
    <row r="161" spans="1:15" x14ac:dyDescent="0.25">
      <c r="A161" s="14">
        <v>42036</v>
      </c>
      <c r="B161" s="21">
        <v>83.7</v>
      </c>
      <c r="C161" s="21">
        <v>98.1</v>
      </c>
      <c r="D161" s="21">
        <v>81.900000000000006</v>
      </c>
      <c r="E161" s="7">
        <v>95.4</v>
      </c>
      <c r="F161" s="7">
        <v>108.9</v>
      </c>
      <c r="G161" s="7">
        <v>93.4</v>
      </c>
      <c r="I161" s="22">
        <v>95.4</v>
      </c>
      <c r="J161" s="21">
        <v>108.9</v>
      </c>
      <c r="K161" s="21">
        <v>93.4</v>
      </c>
      <c r="M161" s="9">
        <f t="shared" si="6"/>
        <v>0</v>
      </c>
      <c r="N161" s="9">
        <f t="shared" si="7"/>
        <v>0</v>
      </c>
      <c r="O161" s="9">
        <f t="shared" si="8"/>
        <v>0</v>
      </c>
    </row>
    <row r="162" spans="1:15" x14ac:dyDescent="0.25">
      <c r="A162" s="14">
        <v>42064</v>
      </c>
      <c r="B162" s="21">
        <v>94.3</v>
      </c>
      <c r="C162" s="21">
        <v>107.7</v>
      </c>
      <c r="D162" s="21">
        <v>92.7</v>
      </c>
      <c r="E162" s="7">
        <v>95</v>
      </c>
      <c r="F162" s="7">
        <v>111.4</v>
      </c>
      <c r="G162" s="7">
        <v>92.8</v>
      </c>
      <c r="I162" s="22">
        <v>95</v>
      </c>
      <c r="J162" s="21">
        <v>111.4</v>
      </c>
      <c r="K162" s="21">
        <v>92.8</v>
      </c>
      <c r="M162" s="9">
        <f t="shared" si="6"/>
        <v>0</v>
      </c>
      <c r="N162" s="9">
        <f t="shared" si="7"/>
        <v>0</v>
      </c>
      <c r="O162" s="9">
        <f t="shared" si="8"/>
        <v>0</v>
      </c>
    </row>
    <row r="163" spans="1:15" x14ac:dyDescent="0.25">
      <c r="A163" s="14">
        <v>42095</v>
      </c>
      <c r="B163" s="21">
        <v>88.8</v>
      </c>
      <c r="C163" s="21">
        <v>107.1</v>
      </c>
      <c r="D163" s="21">
        <v>86.5</v>
      </c>
      <c r="E163" s="7">
        <v>93</v>
      </c>
      <c r="F163" s="7">
        <v>112.2</v>
      </c>
      <c r="G163" s="7">
        <v>90.8</v>
      </c>
      <c r="I163" s="22">
        <v>93</v>
      </c>
      <c r="J163" s="21">
        <v>112.2</v>
      </c>
      <c r="K163" s="21">
        <v>90.8</v>
      </c>
      <c r="M163" s="9">
        <f t="shared" si="6"/>
        <v>0</v>
      </c>
      <c r="N163" s="9">
        <f t="shared" si="7"/>
        <v>0</v>
      </c>
      <c r="O163" s="9">
        <f t="shared" si="8"/>
        <v>0</v>
      </c>
    </row>
    <row r="164" spans="1:15" x14ac:dyDescent="0.25">
      <c r="A164" s="14">
        <v>42125</v>
      </c>
      <c r="B164" s="21">
        <v>93.1</v>
      </c>
      <c r="C164" s="21">
        <v>110.5</v>
      </c>
      <c r="D164" s="21">
        <v>90.9</v>
      </c>
      <c r="E164" s="7">
        <v>92.2</v>
      </c>
      <c r="F164" s="7">
        <v>108.8</v>
      </c>
      <c r="G164" s="7">
        <v>90.1</v>
      </c>
      <c r="I164" s="22">
        <v>92.2</v>
      </c>
      <c r="J164" s="21">
        <v>108.8</v>
      </c>
      <c r="K164" s="21">
        <v>90.1</v>
      </c>
      <c r="M164" s="9">
        <f t="shared" si="6"/>
        <v>0</v>
      </c>
      <c r="N164" s="9">
        <f t="shared" si="7"/>
        <v>0</v>
      </c>
      <c r="O164" s="9">
        <f t="shared" si="8"/>
        <v>0</v>
      </c>
    </row>
    <row r="165" spans="1:15" x14ac:dyDescent="0.25">
      <c r="A165" s="14">
        <v>42156</v>
      </c>
      <c r="B165" s="21">
        <v>92.5</v>
      </c>
      <c r="C165" s="21">
        <v>109.8</v>
      </c>
      <c r="D165" s="21">
        <v>90.3</v>
      </c>
      <c r="E165" s="7">
        <v>91.3</v>
      </c>
      <c r="F165" s="7">
        <v>109.6</v>
      </c>
      <c r="G165" s="7">
        <v>89.1</v>
      </c>
      <c r="I165" s="22">
        <v>91.3</v>
      </c>
      <c r="J165" s="21">
        <v>109.6</v>
      </c>
      <c r="K165" s="21">
        <v>89.1</v>
      </c>
      <c r="M165" s="9">
        <f t="shared" si="6"/>
        <v>0</v>
      </c>
      <c r="N165" s="9">
        <f t="shared" si="7"/>
        <v>0</v>
      </c>
      <c r="O165" s="9">
        <f t="shared" si="8"/>
        <v>0</v>
      </c>
    </row>
    <row r="166" spans="1:15" x14ac:dyDescent="0.25">
      <c r="A166" s="14">
        <v>42186</v>
      </c>
      <c r="B166" s="21">
        <v>95.5</v>
      </c>
      <c r="C166" s="21">
        <v>111.3</v>
      </c>
      <c r="D166" s="21">
        <v>93.5</v>
      </c>
      <c r="E166" s="7">
        <v>89.5</v>
      </c>
      <c r="F166" s="7">
        <v>107.5</v>
      </c>
      <c r="G166" s="7">
        <v>87.6</v>
      </c>
      <c r="I166" s="22">
        <v>89.5</v>
      </c>
      <c r="J166" s="21">
        <v>107.5</v>
      </c>
      <c r="K166" s="21">
        <v>87.6</v>
      </c>
      <c r="M166" s="9">
        <f t="shared" si="6"/>
        <v>0</v>
      </c>
      <c r="N166" s="9">
        <f t="shared" si="7"/>
        <v>0</v>
      </c>
      <c r="O166" s="9">
        <f t="shared" si="8"/>
        <v>0</v>
      </c>
    </row>
    <row r="167" spans="1:15" x14ac:dyDescent="0.25">
      <c r="A167" s="14">
        <v>42217</v>
      </c>
      <c r="B167" s="21">
        <v>97.6</v>
      </c>
      <c r="C167" s="21">
        <v>115</v>
      </c>
      <c r="D167" s="21">
        <v>95.4</v>
      </c>
      <c r="E167" s="7">
        <v>90.3</v>
      </c>
      <c r="F167" s="7">
        <v>109.6</v>
      </c>
      <c r="G167" s="7">
        <v>88.1</v>
      </c>
      <c r="I167" s="22">
        <v>90.3</v>
      </c>
      <c r="J167" s="21">
        <v>109.6</v>
      </c>
      <c r="K167" s="21">
        <v>88.1</v>
      </c>
      <c r="M167" s="9">
        <f t="shared" si="6"/>
        <v>0</v>
      </c>
      <c r="N167" s="9">
        <f t="shared" si="7"/>
        <v>0</v>
      </c>
      <c r="O167" s="9">
        <f t="shared" si="8"/>
        <v>0</v>
      </c>
    </row>
    <row r="168" spans="1:15" x14ac:dyDescent="0.25">
      <c r="A168" s="14">
        <v>42248</v>
      </c>
      <c r="B168" s="21">
        <v>94.3</v>
      </c>
      <c r="C168" s="21">
        <v>110.7</v>
      </c>
      <c r="D168" s="21">
        <v>92.3</v>
      </c>
      <c r="E168" s="7">
        <v>88.2</v>
      </c>
      <c r="F168" s="7">
        <v>109</v>
      </c>
      <c r="G168" s="7">
        <v>86.2</v>
      </c>
      <c r="I168" s="22">
        <v>88.2</v>
      </c>
      <c r="J168" s="21">
        <v>109</v>
      </c>
      <c r="K168" s="21">
        <v>86.2</v>
      </c>
      <c r="M168" s="9">
        <f t="shared" si="6"/>
        <v>0</v>
      </c>
      <c r="N168" s="9">
        <f t="shared" si="7"/>
        <v>0</v>
      </c>
      <c r="O168" s="9">
        <f t="shared" si="8"/>
        <v>0</v>
      </c>
    </row>
    <row r="169" spans="1:15" x14ac:dyDescent="0.25">
      <c r="A169" s="14">
        <v>42278</v>
      </c>
      <c r="B169" s="21">
        <v>97.2</v>
      </c>
      <c r="C169" s="21">
        <v>111.5</v>
      </c>
      <c r="D169" s="21">
        <v>95.5</v>
      </c>
      <c r="E169" s="7">
        <v>88.1</v>
      </c>
      <c r="F169" s="7">
        <v>106.9</v>
      </c>
      <c r="G169" s="7">
        <v>86.5</v>
      </c>
      <c r="I169" s="22">
        <v>88.1</v>
      </c>
      <c r="J169" s="21">
        <v>106.9</v>
      </c>
      <c r="K169" s="21">
        <v>86.5</v>
      </c>
      <c r="M169" s="9">
        <f t="shared" si="6"/>
        <v>0</v>
      </c>
      <c r="N169" s="9">
        <f t="shared" si="7"/>
        <v>0</v>
      </c>
      <c r="O169" s="9">
        <f t="shared" si="8"/>
        <v>0</v>
      </c>
    </row>
    <row r="170" spans="1:15" x14ac:dyDescent="0.25">
      <c r="A170" s="14">
        <v>42309</v>
      </c>
      <c r="B170" s="21">
        <v>87.6</v>
      </c>
      <c r="C170" s="21">
        <v>95.2</v>
      </c>
      <c r="D170" s="21">
        <v>86.6</v>
      </c>
      <c r="E170" s="7">
        <v>86.4</v>
      </c>
      <c r="F170" s="7">
        <v>95.5</v>
      </c>
      <c r="G170" s="7">
        <v>85.1</v>
      </c>
      <c r="I170" s="22">
        <v>86.4</v>
      </c>
      <c r="J170" s="21">
        <v>95.5</v>
      </c>
      <c r="K170" s="21">
        <v>85.1</v>
      </c>
      <c r="M170" s="9">
        <f t="shared" si="6"/>
        <v>0</v>
      </c>
      <c r="N170" s="9">
        <f t="shared" si="7"/>
        <v>0</v>
      </c>
      <c r="O170" s="9">
        <f t="shared" si="8"/>
        <v>0</v>
      </c>
    </row>
    <row r="171" spans="1:15" x14ac:dyDescent="0.25">
      <c r="A171" s="14">
        <v>42339</v>
      </c>
      <c r="B171" s="21">
        <v>77.2</v>
      </c>
      <c r="C171" s="21">
        <v>98.3</v>
      </c>
      <c r="D171" s="21">
        <v>74.599999999999994</v>
      </c>
      <c r="E171" s="7">
        <v>84.8</v>
      </c>
      <c r="F171" s="7">
        <v>95.4</v>
      </c>
      <c r="G171" s="7">
        <v>83.4</v>
      </c>
      <c r="I171" s="22">
        <v>84.8</v>
      </c>
      <c r="J171" s="21">
        <v>95.4</v>
      </c>
      <c r="K171" s="21">
        <v>83.5</v>
      </c>
      <c r="M171" s="9">
        <f t="shared" si="6"/>
        <v>0</v>
      </c>
      <c r="N171" s="9">
        <f t="shared" si="7"/>
        <v>0</v>
      </c>
      <c r="O171" s="9">
        <f t="shared" si="8"/>
        <v>1.199040767386023E-3</v>
      </c>
    </row>
    <row r="172" spans="1:15" x14ac:dyDescent="0.25">
      <c r="A172" s="14">
        <v>42370</v>
      </c>
      <c r="B172" s="21">
        <v>76.3</v>
      </c>
      <c r="C172" s="21">
        <v>89.5</v>
      </c>
      <c r="D172" s="21">
        <v>74.599999999999994</v>
      </c>
      <c r="E172" s="7">
        <v>86.1</v>
      </c>
      <c r="F172" s="7">
        <v>90</v>
      </c>
      <c r="G172" s="7">
        <v>84.3</v>
      </c>
      <c r="I172" s="22">
        <v>86.1</v>
      </c>
      <c r="J172" s="21">
        <v>90</v>
      </c>
      <c r="K172" s="21">
        <v>84.3</v>
      </c>
      <c r="M172" s="9">
        <f t="shared" si="6"/>
        <v>0</v>
      </c>
      <c r="N172" s="9">
        <f t="shared" si="7"/>
        <v>0</v>
      </c>
      <c r="O172" s="9">
        <f t="shared" si="8"/>
        <v>0</v>
      </c>
    </row>
    <row r="173" spans="1:15" x14ac:dyDescent="0.25">
      <c r="A173" s="14">
        <v>42401</v>
      </c>
      <c r="B173" s="21">
        <v>75.8</v>
      </c>
      <c r="C173" s="21">
        <v>87</v>
      </c>
      <c r="D173" s="21">
        <v>74.400000000000006</v>
      </c>
      <c r="E173" s="7">
        <v>84.8</v>
      </c>
      <c r="F173" s="7">
        <v>96.6</v>
      </c>
      <c r="G173" s="7">
        <v>81.599999999999994</v>
      </c>
      <c r="I173" s="22">
        <v>84.8</v>
      </c>
      <c r="J173" s="21">
        <v>96.6</v>
      </c>
      <c r="K173" s="21">
        <v>81.599999999999994</v>
      </c>
      <c r="M173" s="9">
        <f t="shared" si="6"/>
        <v>0</v>
      </c>
      <c r="N173" s="9">
        <f t="shared" si="7"/>
        <v>0</v>
      </c>
      <c r="O173" s="9">
        <f t="shared" si="8"/>
        <v>0</v>
      </c>
    </row>
    <row r="174" spans="1:15" x14ac:dyDescent="0.25">
      <c r="A174" s="14">
        <v>42430</v>
      </c>
      <c r="B174" s="21">
        <v>83.7</v>
      </c>
      <c r="C174" s="21">
        <v>90.5</v>
      </c>
      <c r="D174" s="21">
        <v>82.8</v>
      </c>
      <c r="E174" s="7">
        <v>85.6</v>
      </c>
      <c r="F174" s="7">
        <v>94.2</v>
      </c>
      <c r="G174" s="7">
        <v>84.2</v>
      </c>
      <c r="I174" s="22">
        <v>85.6</v>
      </c>
      <c r="J174" s="21">
        <v>94.2</v>
      </c>
      <c r="K174" s="21">
        <v>84.2</v>
      </c>
      <c r="M174" s="9">
        <f t="shared" si="6"/>
        <v>0</v>
      </c>
      <c r="N174" s="9">
        <f t="shared" si="7"/>
        <v>0</v>
      </c>
      <c r="O174" s="9">
        <f t="shared" si="8"/>
        <v>0</v>
      </c>
    </row>
    <row r="175" spans="1:15" x14ac:dyDescent="0.25">
      <c r="A175" s="14">
        <v>42461</v>
      </c>
      <c r="B175" s="21">
        <v>83</v>
      </c>
      <c r="C175" s="21">
        <v>90.5</v>
      </c>
      <c r="D175" s="21">
        <v>82.1</v>
      </c>
      <c r="E175" s="7">
        <v>85.4</v>
      </c>
      <c r="F175" s="7">
        <v>94.7</v>
      </c>
      <c r="G175" s="7">
        <v>84.5</v>
      </c>
      <c r="I175" s="22">
        <v>85.4</v>
      </c>
      <c r="J175" s="21">
        <v>94.7</v>
      </c>
      <c r="K175" s="21">
        <v>84.5</v>
      </c>
      <c r="M175" s="9">
        <f t="shared" si="6"/>
        <v>0</v>
      </c>
      <c r="N175" s="9">
        <f t="shared" si="7"/>
        <v>0</v>
      </c>
      <c r="O175" s="9">
        <f t="shared" si="8"/>
        <v>0</v>
      </c>
    </row>
    <row r="176" spans="1:15" x14ac:dyDescent="0.25">
      <c r="A176" s="14">
        <v>42491</v>
      </c>
      <c r="B176" s="21">
        <v>86.3</v>
      </c>
      <c r="C176" s="21">
        <v>98.1</v>
      </c>
      <c r="D176" s="21">
        <v>84.8</v>
      </c>
      <c r="E176" s="7">
        <v>85.8</v>
      </c>
      <c r="F176" s="7">
        <v>96.8</v>
      </c>
      <c r="G176" s="7">
        <v>84.3</v>
      </c>
      <c r="I176" s="22">
        <v>85.8</v>
      </c>
      <c r="J176" s="21">
        <v>96.8</v>
      </c>
      <c r="K176" s="21">
        <v>84.3</v>
      </c>
      <c r="M176" s="9">
        <f t="shared" si="6"/>
        <v>0</v>
      </c>
      <c r="N176" s="9">
        <f t="shared" si="7"/>
        <v>0</v>
      </c>
      <c r="O176" s="9">
        <f t="shared" si="8"/>
        <v>0</v>
      </c>
    </row>
    <row r="177" spans="1:15" x14ac:dyDescent="0.25">
      <c r="A177" s="14">
        <v>42522</v>
      </c>
      <c r="B177" s="21">
        <v>87.7</v>
      </c>
      <c r="C177" s="21">
        <v>96.2</v>
      </c>
      <c r="D177" s="21">
        <v>86.6</v>
      </c>
      <c r="E177" s="7">
        <v>84.8</v>
      </c>
      <c r="F177" s="7">
        <v>96</v>
      </c>
      <c r="G177" s="7">
        <v>83.7</v>
      </c>
      <c r="I177" s="22">
        <v>84.8</v>
      </c>
      <c r="J177" s="21">
        <v>96</v>
      </c>
      <c r="K177" s="21">
        <v>83.7</v>
      </c>
      <c r="M177" s="9">
        <f t="shared" si="6"/>
        <v>0</v>
      </c>
      <c r="N177" s="9">
        <f t="shared" si="7"/>
        <v>0</v>
      </c>
      <c r="O177" s="9">
        <f t="shared" si="8"/>
        <v>0</v>
      </c>
    </row>
    <row r="178" spans="1:15" x14ac:dyDescent="0.25">
      <c r="A178" s="14">
        <v>42552</v>
      </c>
      <c r="B178" s="21">
        <v>89.6</v>
      </c>
      <c r="C178" s="21">
        <v>101</v>
      </c>
      <c r="D178" s="21">
        <v>88.2</v>
      </c>
      <c r="E178" s="7">
        <v>85.5</v>
      </c>
      <c r="F178" s="7">
        <v>97.5</v>
      </c>
      <c r="G178" s="7">
        <v>84</v>
      </c>
      <c r="I178" s="22">
        <v>85.5</v>
      </c>
      <c r="J178" s="21">
        <v>97.5</v>
      </c>
      <c r="K178" s="21">
        <v>84</v>
      </c>
      <c r="M178" s="9">
        <f t="shared" si="6"/>
        <v>0</v>
      </c>
      <c r="N178" s="9">
        <f t="shared" si="7"/>
        <v>0</v>
      </c>
      <c r="O178" s="9">
        <f t="shared" si="8"/>
        <v>0</v>
      </c>
    </row>
    <row r="179" spans="1:15" x14ac:dyDescent="0.25">
      <c r="A179" s="14">
        <v>42583</v>
      </c>
      <c r="B179" s="21">
        <v>93</v>
      </c>
      <c r="C179" s="21">
        <v>101.8</v>
      </c>
      <c r="D179" s="21">
        <v>91.9</v>
      </c>
      <c r="E179" s="7">
        <v>83.5</v>
      </c>
      <c r="F179" s="7">
        <v>97.3</v>
      </c>
      <c r="G179" s="7">
        <v>82.6</v>
      </c>
      <c r="I179" s="22">
        <v>83.5</v>
      </c>
      <c r="J179" s="21">
        <v>97.3</v>
      </c>
      <c r="K179" s="21">
        <v>82.6</v>
      </c>
      <c r="M179" s="9">
        <f t="shared" si="6"/>
        <v>0</v>
      </c>
      <c r="N179" s="9">
        <f t="shared" si="7"/>
        <v>0</v>
      </c>
      <c r="O179" s="9">
        <f t="shared" si="8"/>
        <v>0</v>
      </c>
    </row>
    <row r="180" spans="1:15" x14ac:dyDescent="0.25">
      <c r="A180" s="14">
        <v>42614</v>
      </c>
      <c r="B180" s="21">
        <v>90.7</v>
      </c>
      <c r="C180" s="21">
        <v>100.4</v>
      </c>
      <c r="D180" s="21">
        <v>89.4</v>
      </c>
      <c r="E180" s="7">
        <v>84.4</v>
      </c>
      <c r="F180" s="7">
        <v>98.5</v>
      </c>
      <c r="G180" s="7">
        <v>83.4</v>
      </c>
      <c r="I180" s="22">
        <v>84.4</v>
      </c>
      <c r="J180" s="21">
        <v>98.5</v>
      </c>
      <c r="K180" s="21">
        <v>83.4</v>
      </c>
      <c r="M180" s="9">
        <f t="shared" si="6"/>
        <v>0</v>
      </c>
      <c r="N180" s="9">
        <f t="shared" si="7"/>
        <v>0</v>
      </c>
      <c r="O180" s="9">
        <f t="shared" si="8"/>
        <v>0</v>
      </c>
    </row>
    <row r="181" spans="1:15" x14ac:dyDescent="0.25">
      <c r="A181" s="14">
        <v>42644</v>
      </c>
      <c r="B181" s="21">
        <v>90.2</v>
      </c>
      <c r="C181" s="21">
        <v>101.8</v>
      </c>
      <c r="D181" s="21">
        <v>88.7</v>
      </c>
      <c r="E181" s="7">
        <v>83.4</v>
      </c>
      <c r="F181" s="7">
        <v>97.6</v>
      </c>
      <c r="G181" s="7">
        <v>82.3</v>
      </c>
      <c r="I181" s="22">
        <v>83.4</v>
      </c>
      <c r="J181" s="21">
        <v>97.6</v>
      </c>
      <c r="K181" s="21">
        <v>82.3</v>
      </c>
      <c r="M181" s="9">
        <f t="shared" si="6"/>
        <v>0</v>
      </c>
      <c r="N181" s="9">
        <f t="shared" si="7"/>
        <v>0</v>
      </c>
      <c r="O181" s="9">
        <f t="shared" si="8"/>
        <v>0</v>
      </c>
    </row>
    <row r="182" spans="1:15" x14ac:dyDescent="0.25">
      <c r="A182" s="14">
        <v>42675</v>
      </c>
      <c r="B182" s="21">
        <v>86.5</v>
      </c>
      <c r="C182" s="21">
        <v>99.4</v>
      </c>
      <c r="D182" s="21">
        <v>84.8</v>
      </c>
      <c r="E182" s="7">
        <v>84</v>
      </c>
      <c r="F182" s="7">
        <v>99.5</v>
      </c>
      <c r="G182" s="7">
        <v>82.3</v>
      </c>
      <c r="I182" s="22">
        <v>84</v>
      </c>
      <c r="J182" s="21">
        <v>99.5</v>
      </c>
      <c r="K182" s="21">
        <v>82.3</v>
      </c>
      <c r="M182" s="9">
        <f t="shared" si="6"/>
        <v>0</v>
      </c>
      <c r="N182" s="9">
        <f t="shared" si="7"/>
        <v>0</v>
      </c>
      <c r="O182" s="9">
        <f t="shared" si="8"/>
        <v>0</v>
      </c>
    </row>
    <row r="183" spans="1:15" x14ac:dyDescent="0.25">
      <c r="A183" s="14">
        <v>42705</v>
      </c>
      <c r="B183" s="21">
        <v>77.2</v>
      </c>
      <c r="C183" s="21">
        <v>105.3</v>
      </c>
      <c r="D183" s="21">
        <v>73.7</v>
      </c>
      <c r="E183" s="7">
        <v>85.5</v>
      </c>
      <c r="F183" s="7">
        <v>102</v>
      </c>
      <c r="G183" s="7">
        <v>83.2</v>
      </c>
      <c r="I183" s="22">
        <v>85.5</v>
      </c>
      <c r="J183" s="21">
        <v>102</v>
      </c>
      <c r="K183" s="21">
        <v>83.2</v>
      </c>
      <c r="M183" s="9">
        <f t="shared" si="6"/>
        <v>0</v>
      </c>
      <c r="N183" s="9">
        <f t="shared" si="7"/>
        <v>0</v>
      </c>
      <c r="O183" s="9">
        <f t="shared" si="8"/>
        <v>0</v>
      </c>
    </row>
    <row r="184" spans="1:15" x14ac:dyDescent="0.25">
      <c r="A184" s="14">
        <v>42736</v>
      </c>
      <c r="B184" s="21">
        <v>77.900000000000006</v>
      </c>
      <c r="C184" s="21">
        <v>101.9</v>
      </c>
      <c r="D184" s="21">
        <v>74.900000000000006</v>
      </c>
      <c r="E184" s="7">
        <v>86.4</v>
      </c>
      <c r="F184" s="7">
        <v>102.1</v>
      </c>
      <c r="G184" s="7">
        <v>83.7</v>
      </c>
      <c r="I184" s="22">
        <v>86.4</v>
      </c>
      <c r="J184" s="21">
        <v>102.1</v>
      </c>
      <c r="K184" s="21">
        <v>83.7</v>
      </c>
      <c r="M184" s="9">
        <f t="shared" si="6"/>
        <v>0</v>
      </c>
      <c r="N184" s="9">
        <f t="shared" si="7"/>
        <v>0</v>
      </c>
      <c r="O184" s="9">
        <f t="shared" si="8"/>
        <v>0</v>
      </c>
    </row>
    <row r="185" spans="1:15" x14ac:dyDescent="0.25">
      <c r="A185" s="14">
        <v>42767</v>
      </c>
      <c r="B185" s="21">
        <v>75.900000000000006</v>
      </c>
      <c r="C185" s="21">
        <v>93.2</v>
      </c>
      <c r="D185" s="21">
        <v>73.7</v>
      </c>
      <c r="E185" s="7">
        <v>87.4</v>
      </c>
      <c r="F185" s="7">
        <v>103.5</v>
      </c>
      <c r="G185" s="7">
        <v>83.9</v>
      </c>
      <c r="I185" s="22">
        <v>87.4</v>
      </c>
      <c r="J185" s="21">
        <v>103.5</v>
      </c>
      <c r="K185" s="21">
        <v>83.9</v>
      </c>
      <c r="M185" s="9">
        <f t="shared" si="6"/>
        <v>0</v>
      </c>
      <c r="N185" s="9">
        <f t="shared" si="7"/>
        <v>0</v>
      </c>
      <c r="O185" s="9">
        <f t="shared" si="8"/>
        <v>0</v>
      </c>
    </row>
    <row r="186" spans="1:15" x14ac:dyDescent="0.25">
      <c r="A186" s="14">
        <v>42795</v>
      </c>
      <c r="B186" s="21">
        <v>85.4</v>
      </c>
      <c r="C186" s="21">
        <v>99.2</v>
      </c>
      <c r="D186" s="21">
        <v>83.7</v>
      </c>
      <c r="E186" s="7">
        <v>85.6</v>
      </c>
      <c r="F186" s="7">
        <v>102.8</v>
      </c>
      <c r="G186" s="7">
        <v>83.6</v>
      </c>
      <c r="I186" s="22">
        <v>85.6</v>
      </c>
      <c r="J186" s="21">
        <v>102.8</v>
      </c>
      <c r="K186" s="21">
        <v>83.6</v>
      </c>
      <c r="M186" s="9">
        <f t="shared" si="6"/>
        <v>0</v>
      </c>
      <c r="N186" s="9">
        <f t="shared" si="7"/>
        <v>0</v>
      </c>
      <c r="O186" s="9">
        <f t="shared" si="8"/>
        <v>0</v>
      </c>
    </row>
    <row r="187" spans="1:15" x14ac:dyDescent="0.25">
      <c r="A187" s="14">
        <v>42826</v>
      </c>
      <c r="B187" s="21">
        <v>79.3</v>
      </c>
      <c r="C187" s="21">
        <v>96.5</v>
      </c>
      <c r="D187" s="21">
        <v>77.2</v>
      </c>
      <c r="E187" s="7">
        <v>85.9</v>
      </c>
      <c r="F187" s="7">
        <v>102.6</v>
      </c>
      <c r="G187" s="7">
        <v>83.4</v>
      </c>
      <c r="I187" s="22">
        <v>85.9</v>
      </c>
      <c r="J187" s="21">
        <v>102.6</v>
      </c>
      <c r="K187" s="21">
        <v>83.4</v>
      </c>
      <c r="M187" s="9">
        <f t="shared" si="6"/>
        <v>0</v>
      </c>
      <c r="N187" s="9">
        <f t="shared" si="7"/>
        <v>0</v>
      </c>
      <c r="O187" s="9">
        <f t="shared" si="8"/>
        <v>0</v>
      </c>
    </row>
    <row r="188" spans="1:15" x14ac:dyDescent="0.25">
      <c r="A188" s="14">
        <v>42856</v>
      </c>
      <c r="B188" s="21">
        <v>90.1</v>
      </c>
      <c r="C188" s="21">
        <v>103.5</v>
      </c>
      <c r="D188" s="21">
        <v>88.4</v>
      </c>
      <c r="E188" s="7">
        <v>86.2</v>
      </c>
      <c r="F188" s="7">
        <v>102.3</v>
      </c>
      <c r="G188" s="7">
        <v>84.2</v>
      </c>
      <c r="I188" s="22">
        <v>86.2</v>
      </c>
      <c r="J188" s="21">
        <v>102.3</v>
      </c>
      <c r="K188" s="21">
        <v>84.2</v>
      </c>
      <c r="M188" s="9">
        <f t="shared" si="6"/>
        <v>0</v>
      </c>
      <c r="N188" s="9">
        <f t="shared" si="7"/>
        <v>0</v>
      </c>
      <c r="O188" s="9">
        <f t="shared" si="8"/>
        <v>0</v>
      </c>
    </row>
    <row r="189" spans="1:15" x14ac:dyDescent="0.25">
      <c r="A189" s="14">
        <v>42887</v>
      </c>
      <c r="B189" s="21">
        <v>88.4</v>
      </c>
      <c r="C189" s="21">
        <v>102.5</v>
      </c>
      <c r="D189" s="21">
        <v>86.7</v>
      </c>
      <c r="E189" s="7">
        <v>87</v>
      </c>
      <c r="F189" s="7">
        <v>102.2</v>
      </c>
      <c r="G189" s="7">
        <v>85</v>
      </c>
      <c r="I189" s="22">
        <v>87</v>
      </c>
      <c r="J189" s="21">
        <v>102.2</v>
      </c>
      <c r="K189" s="21">
        <v>85</v>
      </c>
      <c r="M189" s="9">
        <f t="shared" si="6"/>
        <v>0</v>
      </c>
      <c r="N189" s="9">
        <f t="shared" si="7"/>
        <v>0</v>
      </c>
      <c r="O189" s="9">
        <f t="shared" si="8"/>
        <v>0</v>
      </c>
    </row>
    <row r="190" spans="1:15" x14ac:dyDescent="0.25">
      <c r="A190" s="14">
        <v>42917</v>
      </c>
      <c r="B190" s="21">
        <v>92.1</v>
      </c>
      <c r="C190" s="21">
        <v>104.4</v>
      </c>
      <c r="D190" s="21">
        <v>90.6</v>
      </c>
      <c r="E190" s="7">
        <v>87.3</v>
      </c>
      <c r="F190" s="7">
        <v>100.7</v>
      </c>
      <c r="G190" s="7">
        <v>85.6</v>
      </c>
      <c r="I190" s="22">
        <v>87.3</v>
      </c>
      <c r="J190" s="21">
        <v>100.7</v>
      </c>
      <c r="K190" s="21">
        <v>85.6</v>
      </c>
      <c r="M190" s="9">
        <f t="shared" si="6"/>
        <v>0</v>
      </c>
      <c r="N190" s="9">
        <f t="shared" si="7"/>
        <v>0</v>
      </c>
      <c r="O190" s="9">
        <f t="shared" si="8"/>
        <v>0</v>
      </c>
    </row>
    <row r="191" spans="1:15" x14ac:dyDescent="0.25">
      <c r="A191" s="14">
        <v>42948</v>
      </c>
      <c r="B191" s="21">
        <v>96.7</v>
      </c>
      <c r="C191" s="21">
        <v>104.2</v>
      </c>
      <c r="D191" s="21">
        <v>95.7</v>
      </c>
      <c r="E191" s="7">
        <v>87</v>
      </c>
      <c r="F191" s="7">
        <v>99.5</v>
      </c>
      <c r="G191" s="7">
        <v>85.7</v>
      </c>
      <c r="I191" s="22">
        <v>87</v>
      </c>
      <c r="J191" s="21">
        <v>99.5</v>
      </c>
      <c r="K191" s="21">
        <v>85.7</v>
      </c>
      <c r="M191" s="9">
        <f t="shared" si="6"/>
        <v>0</v>
      </c>
      <c r="N191" s="9">
        <f t="shared" si="7"/>
        <v>0</v>
      </c>
      <c r="O191" s="9">
        <f t="shared" si="8"/>
        <v>0</v>
      </c>
    </row>
    <row r="192" spans="1:15" x14ac:dyDescent="0.25">
      <c r="A192" s="14">
        <v>42979</v>
      </c>
      <c r="B192" s="21">
        <v>93</v>
      </c>
      <c r="C192" s="21">
        <v>102.3</v>
      </c>
      <c r="D192" s="21">
        <v>91.8</v>
      </c>
      <c r="E192" s="7">
        <v>87.4</v>
      </c>
      <c r="F192" s="7">
        <v>99.9</v>
      </c>
      <c r="G192" s="7">
        <v>86.5</v>
      </c>
      <c r="I192" s="22">
        <v>87.4</v>
      </c>
      <c r="J192" s="21">
        <v>99.9</v>
      </c>
      <c r="K192" s="21">
        <v>86.5</v>
      </c>
      <c r="M192" s="9">
        <f t="shared" si="6"/>
        <v>0</v>
      </c>
      <c r="N192" s="9">
        <f t="shared" si="7"/>
        <v>0</v>
      </c>
      <c r="O192" s="9">
        <f t="shared" si="8"/>
        <v>0</v>
      </c>
    </row>
    <row r="193" spans="1:15" x14ac:dyDescent="0.25">
      <c r="A193" s="14">
        <v>43009</v>
      </c>
      <c r="B193" s="21">
        <v>95.1</v>
      </c>
      <c r="C193" s="21">
        <v>104.2</v>
      </c>
      <c r="D193" s="21">
        <v>94</v>
      </c>
      <c r="E193" s="7">
        <v>88.1</v>
      </c>
      <c r="F193" s="7">
        <v>99.7</v>
      </c>
      <c r="G193" s="7">
        <v>86.7</v>
      </c>
      <c r="I193" s="22">
        <v>88.1</v>
      </c>
      <c r="J193" s="21">
        <v>99.7</v>
      </c>
      <c r="K193" s="21">
        <v>86.7</v>
      </c>
      <c r="M193" s="9">
        <f t="shared" si="6"/>
        <v>0</v>
      </c>
      <c r="N193" s="9">
        <f t="shared" si="7"/>
        <v>0</v>
      </c>
      <c r="O193" s="9">
        <f t="shared" si="8"/>
        <v>0</v>
      </c>
    </row>
    <row r="194" spans="1:15" x14ac:dyDescent="0.25">
      <c r="A194" s="14">
        <v>43040</v>
      </c>
      <c r="B194" s="21">
        <v>90.6</v>
      </c>
      <c r="C194" s="21">
        <v>100.5</v>
      </c>
      <c r="D194" s="21">
        <v>89.4</v>
      </c>
      <c r="E194" s="7">
        <v>88.4</v>
      </c>
      <c r="F194" s="7">
        <v>100.5</v>
      </c>
      <c r="G194" s="7">
        <v>87.2</v>
      </c>
      <c r="I194" s="22">
        <v>88.4</v>
      </c>
      <c r="J194" s="21">
        <v>100.5</v>
      </c>
      <c r="K194" s="21">
        <v>87.2</v>
      </c>
      <c r="M194" s="9">
        <f t="shared" si="6"/>
        <v>0</v>
      </c>
      <c r="N194" s="9">
        <f t="shared" si="7"/>
        <v>0</v>
      </c>
      <c r="O194" s="9">
        <f t="shared" si="8"/>
        <v>0</v>
      </c>
    </row>
    <row r="195" spans="1:15" x14ac:dyDescent="0.25">
      <c r="A195" s="14">
        <v>43070</v>
      </c>
      <c r="B195" s="21">
        <v>81</v>
      </c>
      <c r="C195" s="21">
        <v>101.7</v>
      </c>
      <c r="D195" s="21">
        <v>78.400000000000006</v>
      </c>
      <c r="E195" s="7">
        <v>91.3</v>
      </c>
      <c r="F195" s="7">
        <v>98.4</v>
      </c>
      <c r="G195" s="7">
        <v>90.4</v>
      </c>
      <c r="I195" s="22">
        <v>91.3</v>
      </c>
      <c r="J195" s="21">
        <v>98.4</v>
      </c>
      <c r="K195" s="21">
        <v>90.4</v>
      </c>
      <c r="M195" s="9">
        <f t="shared" si="6"/>
        <v>0</v>
      </c>
      <c r="N195" s="9">
        <f t="shared" si="7"/>
        <v>0</v>
      </c>
      <c r="O195" s="9">
        <f t="shared" si="8"/>
        <v>0</v>
      </c>
    </row>
    <row r="196" spans="1:15" x14ac:dyDescent="0.25">
      <c r="A196" s="14">
        <v>43101</v>
      </c>
      <c r="B196" s="21">
        <v>82.3</v>
      </c>
      <c r="C196" s="21">
        <v>101.7</v>
      </c>
      <c r="D196" s="21">
        <v>79.8</v>
      </c>
      <c r="E196" s="7">
        <v>88.9</v>
      </c>
      <c r="F196" s="7">
        <v>101.7</v>
      </c>
      <c r="G196" s="7">
        <v>87.8</v>
      </c>
      <c r="I196" s="22">
        <v>88.9</v>
      </c>
      <c r="J196" s="21">
        <v>101.7</v>
      </c>
      <c r="K196" s="21">
        <v>87.8</v>
      </c>
      <c r="M196" s="9">
        <f t="shared" ref="M196:M243" si="9">(I196-E196)/E196</f>
        <v>0</v>
      </c>
      <c r="N196" s="9">
        <f t="shared" ref="N196:N243" si="10">(J196-F196)/F196</f>
        <v>0</v>
      </c>
      <c r="O196" s="9">
        <f t="shared" ref="O196:O243" si="11">(K196-G196)/G196</f>
        <v>0</v>
      </c>
    </row>
    <row r="197" spans="1:15" x14ac:dyDescent="0.25">
      <c r="A197" s="14">
        <v>43132</v>
      </c>
      <c r="B197" s="21">
        <v>77.3</v>
      </c>
      <c r="C197" s="21">
        <v>88</v>
      </c>
      <c r="D197" s="21">
        <v>75.900000000000006</v>
      </c>
      <c r="E197" s="7">
        <v>88.5</v>
      </c>
      <c r="F197" s="7">
        <v>97.7</v>
      </c>
      <c r="G197" s="7">
        <v>86.3</v>
      </c>
      <c r="I197" s="22">
        <v>88.5</v>
      </c>
      <c r="J197" s="21">
        <v>97.7</v>
      </c>
      <c r="K197" s="21">
        <v>86.3</v>
      </c>
      <c r="M197" s="9">
        <f t="shared" si="9"/>
        <v>0</v>
      </c>
      <c r="N197" s="9">
        <f t="shared" si="10"/>
        <v>0</v>
      </c>
      <c r="O197" s="9">
        <f t="shared" si="11"/>
        <v>0</v>
      </c>
    </row>
    <row r="198" spans="1:15" x14ac:dyDescent="0.25">
      <c r="A198" s="14">
        <v>43160</v>
      </c>
      <c r="B198" s="21">
        <v>86.2</v>
      </c>
      <c r="C198" s="21">
        <v>96.5</v>
      </c>
      <c r="D198" s="21">
        <v>85</v>
      </c>
      <c r="E198" s="7">
        <v>89.7</v>
      </c>
      <c r="F198" s="7">
        <v>101.6</v>
      </c>
      <c r="G198" s="7">
        <v>88.2</v>
      </c>
      <c r="I198" s="22">
        <v>89.7</v>
      </c>
      <c r="J198" s="21">
        <v>101.6</v>
      </c>
      <c r="K198" s="21">
        <v>88.2</v>
      </c>
      <c r="M198" s="9">
        <f t="shared" si="9"/>
        <v>0</v>
      </c>
      <c r="N198" s="9">
        <f t="shared" si="10"/>
        <v>0</v>
      </c>
      <c r="O198" s="9">
        <f t="shared" si="11"/>
        <v>0</v>
      </c>
    </row>
    <row r="199" spans="1:15" x14ac:dyDescent="0.25">
      <c r="A199" s="14">
        <v>43191</v>
      </c>
      <c r="B199" s="21">
        <v>86.5</v>
      </c>
      <c r="C199" s="21">
        <v>95.3</v>
      </c>
      <c r="D199" s="21">
        <v>85.4</v>
      </c>
      <c r="E199" s="7">
        <v>90.1</v>
      </c>
      <c r="F199" s="7">
        <v>101</v>
      </c>
      <c r="G199" s="7">
        <v>88.9</v>
      </c>
      <c r="I199" s="22">
        <v>90.1</v>
      </c>
      <c r="J199" s="21">
        <v>101</v>
      </c>
      <c r="K199" s="21">
        <v>88.9</v>
      </c>
      <c r="M199" s="9">
        <f t="shared" si="9"/>
        <v>0</v>
      </c>
      <c r="N199" s="9">
        <f t="shared" si="10"/>
        <v>0</v>
      </c>
      <c r="O199" s="9">
        <f t="shared" si="11"/>
        <v>0</v>
      </c>
    </row>
    <row r="200" spans="1:15" x14ac:dyDescent="0.25">
      <c r="A200" s="14">
        <v>43221</v>
      </c>
      <c r="B200" s="21">
        <v>84.4</v>
      </c>
      <c r="C200" s="21">
        <v>104.1</v>
      </c>
      <c r="D200" s="21">
        <v>81.900000000000006</v>
      </c>
      <c r="E200" s="7">
        <v>80.2</v>
      </c>
      <c r="F200" s="7">
        <v>103.3</v>
      </c>
      <c r="G200" s="7">
        <v>77.8</v>
      </c>
      <c r="I200" s="22">
        <v>80.2</v>
      </c>
      <c r="J200" s="21">
        <v>103.3</v>
      </c>
      <c r="K200" s="21">
        <v>77.8</v>
      </c>
      <c r="M200" s="9">
        <f t="shared" si="9"/>
        <v>0</v>
      </c>
      <c r="N200" s="9">
        <f t="shared" si="10"/>
        <v>0</v>
      </c>
      <c r="O200" s="9">
        <f t="shared" si="11"/>
        <v>0</v>
      </c>
    </row>
    <row r="201" spans="1:15" x14ac:dyDescent="0.25">
      <c r="A201" s="14">
        <v>43252</v>
      </c>
      <c r="B201" s="21">
        <v>91.1</v>
      </c>
      <c r="C201" s="21">
        <v>102.5</v>
      </c>
      <c r="D201" s="21">
        <v>89.6</v>
      </c>
      <c r="E201" s="7">
        <v>90.3</v>
      </c>
      <c r="F201" s="7">
        <v>102.3</v>
      </c>
      <c r="G201" s="7">
        <v>88.6</v>
      </c>
      <c r="I201" s="22">
        <v>90.3</v>
      </c>
      <c r="J201" s="21">
        <v>102.3</v>
      </c>
      <c r="K201" s="21">
        <v>88.6</v>
      </c>
      <c r="M201" s="9">
        <f t="shared" si="9"/>
        <v>0</v>
      </c>
      <c r="N201" s="9">
        <f t="shared" si="10"/>
        <v>0</v>
      </c>
      <c r="O201" s="9">
        <f t="shared" si="11"/>
        <v>0</v>
      </c>
    </row>
    <row r="202" spans="1:15" x14ac:dyDescent="0.25">
      <c r="A202" s="14">
        <v>43282</v>
      </c>
      <c r="B202" s="21">
        <v>95.8</v>
      </c>
      <c r="C202" s="21">
        <v>105.5</v>
      </c>
      <c r="D202" s="21">
        <v>94.6</v>
      </c>
      <c r="E202" s="7">
        <v>90.1</v>
      </c>
      <c r="F202" s="7">
        <v>101.7</v>
      </c>
      <c r="G202" s="7">
        <v>88.2</v>
      </c>
      <c r="I202" s="22">
        <v>90.1</v>
      </c>
      <c r="J202" s="21">
        <v>101.7</v>
      </c>
      <c r="K202" s="21">
        <v>88.2</v>
      </c>
      <c r="M202" s="9">
        <f t="shared" si="9"/>
        <v>0</v>
      </c>
      <c r="N202" s="9">
        <f t="shared" si="10"/>
        <v>0</v>
      </c>
      <c r="O202" s="9">
        <f t="shared" si="11"/>
        <v>0</v>
      </c>
    </row>
    <row r="203" spans="1:15" x14ac:dyDescent="0.25">
      <c r="A203" s="14">
        <v>43313</v>
      </c>
      <c r="B203" s="21">
        <v>98.2</v>
      </c>
      <c r="C203" s="21">
        <v>104.2</v>
      </c>
      <c r="D203" s="21">
        <v>97.5</v>
      </c>
      <c r="E203" s="7">
        <v>88.9</v>
      </c>
      <c r="F203" s="7">
        <v>99.2</v>
      </c>
      <c r="G203" s="7">
        <v>87.6</v>
      </c>
      <c r="I203" s="22">
        <v>88.9</v>
      </c>
      <c r="J203" s="21">
        <v>99.2</v>
      </c>
      <c r="K203" s="21">
        <v>87.6</v>
      </c>
      <c r="M203" s="9">
        <f t="shared" si="9"/>
        <v>0</v>
      </c>
      <c r="N203" s="9">
        <f t="shared" si="10"/>
        <v>0</v>
      </c>
      <c r="O203" s="9">
        <f t="shared" si="11"/>
        <v>0</v>
      </c>
    </row>
    <row r="204" spans="1:15" x14ac:dyDescent="0.25">
      <c r="A204" s="14">
        <v>43344</v>
      </c>
      <c r="B204" s="21">
        <v>90.7</v>
      </c>
      <c r="C204" s="21">
        <v>100.9</v>
      </c>
      <c r="D204" s="21">
        <v>89.5</v>
      </c>
      <c r="E204" s="7">
        <v>86.5</v>
      </c>
      <c r="F204" s="7">
        <v>98</v>
      </c>
      <c r="G204" s="7">
        <v>85.8</v>
      </c>
      <c r="I204" s="22">
        <v>86.5</v>
      </c>
      <c r="J204" s="21">
        <v>98</v>
      </c>
      <c r="K204" s="21">
        <v>85.8</v>
      </c>
      <c r="M204" s="9">
        <f t="shared" si="9"/>
        <v>0</v>
      </c>
      <c r="N204" s="9">
        <f t="shared" si="10"/>
        <v>0</v>
      </c>
      <c r="O204" s="9">
        <f t="shared" si="11"/>
        <v>0</v>
      </c>
    </row>
    <row r="205" spans="1:15" x14ac:dyDescent="0.25">
      <c r="A205" s="14">
        <v>43374</v>
      </c>
      <c r="B205" s="21">
        <v>95.8</v>
      </c>
      <c r="C205" s="21">
        <v>106.7</v>
      </c>
      <c r="D205" s="21">
        <v>94.4</v>
      </c>
      <c r="E205" s="7">
        <v>87.5</v>
      </c>
      <c r="F205" s="7">
        <v>101.7</v>
      </c>
      <c r="G205" s="7">
        <v>85.9</v>
      </c>
      <c r="I205" s="22">
        <v>87.5</v>
      </c>
      <c r="J205" s="21">
        <v>101.7</v>
      </c>
      <c r="K205" s="21">
        <v>85.9</v>
      </c>
      <c r="M205" s="9">
        <f t="shared" si="9"/>
        <v>0</v>
      </c>
      <c r="N205" s="9">
        <f t="shared" si="10"/>
        <v>0</v>
      </c>
      <c r="O205" s="9">
        <f t="shared" si="11"/>
        <v>0</v>
      </c>
    </row>
    <row r="206" spans="1:15" x14ac:dyDescent="0.25">
      <c r="A206" s="14">
        <v>43405</v>
      </c>
      <c r="B206" s="21">
        <v>89.5</v>
      </c>
      <c r="C206" s="21">
        <v>102</v>
      </c>
      <c r="D206" s="21">
        <v>87.9</v>
      </c>
      <c r="E206" s="7">
        <v>87.5</v>
      </c>
      <c r="F206" s="7">
        <v>101.7</v>
      </c>
      <c r="G206" s="7">
        <v>85.8</v>
      </c>
      <c r="I206" s="22">
        <v>87.5</v>
      </c>
      <c r="J206" s="21">
        <v>101.7</v>
      </c>
      <c r="K206" s="21">
        <v>85.8</v>
      </c>
      <c r="M206" s="9">
        <f t="shared" si="9"/>
        <v>0</v>
      </c>
      <c r="N206" s="9">
        <f t="shared" si="10"/>
        <v>0</v>
      </c>
      <c r="O206" s="9">
        <f t="shared" si="11"/>
        <v>0</v>
      </c>
    </row>
    <row r="207" spans="1:15" x14ac:dyDescent="0.25">
      <c r="A207" s="14">
        <v>43435</v>
      </c>
      <c r="B207" s="21">
        <v>78</v>
      </c>
      <c r="C207" s="21">
        <v>106.8</v>
      </c>
      <c r="D207" s="21">
        <v>74.3</v>
      </c>
      <c r="E207" s="7">
        <v>87.8</v>
      </c>
      <c r="F207" s="7">
        <v>103.4</v>
      </c>
      <c r="G207" s="7">
        <v>85.3</v>
      </c>
      <c r="I207" s="22">
        <v>87.8</v>
      </c>
      <c r="J207" s="21">
        <v>103.4</v>
      </c>
      <c r="K207" s="21">
        <v>85.3</v>
      </c>
      <c r="M207" s="9">
        <f t="shared" si="9"/>
        <v>0</v>
      </c>
      <c r="N207" s="9">
        <f t="shared" si="10"/>
        <v>0</v>
      </c>
      <c r="O207" s="9">
        <f t="shared" si="11"/>
        <v>0</v>
      </c>
    </row>
    <row r="208" spans="1:15" x14ac:dyDescent="0.25">
      <c r="A208" s="14">
        <v>43466</v>
      </c>
      <c r="B208" s="21">
        <v>80.7</v>
      </c>
      <c r="C208" s="21">
        <v>103.4</v>
      </c>
      <c r="D208" s="21">
        <v>77.8</v>
      </c>
      <c r="E208" s="7">
        <v>86.8</v>
      </c>
      <c r="F208" s="7">
        <v>103.5</v>
      </c>
      <c r="G208" s="7">
        <v>85.3</v>
      </c>
      <c r="I208" s="22">
        <v>86.8</v>
      </c>
      <c r="J208" s="21">
        <v>103.5</v>
      </c>
      <c r="K208" s="21">
        <v>85.3</v>
      </c>
      <c r="M208" s="9">
        <f t="shared" si="9"/>
        <v>0</v>
      </c>
      <c r="N208" s="9">
        <f t="shared" si="10"/>
        <v>0</v>
      </c>
      <c r="O208" s="9">
        <f t="shared" si="11"/>
        <v>0</v>
      </c>
    </row>
    <row r="209" spans="1:15" x14ac:dyDescent="0.25">
      <c r="A209" s="14">
        <v>43497</v>
      </c>
      <c r="B209" s="21">
        <v>79.099999999999994</v>
      </c>
      <c r="C209" s="21">
        <v>79.8</v>
      </c>
      <c r="D209" s="21">
        <v>79</v>
      </c>
      <c r="E209" s="7">
        <v>87.3</v>
      </c>
      <c r="F209" s="7">
        <v>88.8</v>
      </c>
      <c r="G209" s="7">
        <v>86.3</v>
      </c>
      <c r="I209" s="22">
        <v>87.3</v>
      </c>
      <c r="J209" s="21">
        <v>88.8</v>
      </c>
      <c r="K209" s="21">
        <v>86.3</v>
      </c>
      <c r="M209" s="9">
        <f t="shared" si="9"/>
        <v>0</v>
      </c>
      <c r="N209" s="9">
        <f t="shared" si="10"/>
        <v>0</v>
      </c>
      <c r="O209" s="9">
        <f t="shared" si="11"/>
        <v>0</v>
      </c>
    </row>
    <row r="210" spans="1:15" x14ac:dyDescent="0.25">
      <c r="A210" s="14">
        <v>43525</v>
      </c>
      <c r="B210" s="21">
        <v>81</v>
      </c>
      <c r="C210" s="21">
        <v>83.6</v>
      </c>
      <c r="D210" s="21">
        <v>80.7</v>
      </c>
      <c r="E210" s="7">
        <v>87.1</v>
      </c>
      <c r="F210" s="7">
        <v>87.7</v>
      </c>
      <c r="G210" s="7">
        <v>86.8</v>
      </c>
      <c r="I210" s="22">
        <v>87.1</v>
      </c>
      <c r="J210" s="21">
        <v>87.7</v>
      </c>
      <c r="K210" s="21">
        <v>86.8</v>
      </c>
      <c r="M210" s="9">
        <f t="shared" si="9"/>
        <v>0</v>
      </c>
      <c r="N210" s="9">
        <f t="shared" si="10"/>
        <v>0</v>
      </c>
      <c r="O210" s="9">
        <f t="shared" si="11"/>
        <v>0</v>
      </c>
    </row>
    <row r="211" spans="1:15" x14ac:dyDescent="0.25">
      <c r="A211" s="14">
        <v>43556</v>
      </c>
      <c r="B211" s="21">
        <v>83.3</v>
      </c>
      <c r="C211" s="21">
        <v>73.599999999999994</v>
      </c>
      <c r="D211" s="21">
        <v>84.6</v>
      </c>
      <c r="E211" s="7">
        <v>87.5</v>
      </c>
      <c r="F211" s="7">
        <v>79.099999999999994</v>
      </c>
      <c r="G211" s="7">
        <v>88.8</v>
      </c>
      <c r="I211" s="22">
        <v>87.5</v>
      </c>
      <c r="J211" s="21">
        <v>79.099999999999994</v>
      </c>
      <c r="K211" s="21">
        <v>88.8</v>
      </c>
      <c r="M211" s="9">
        <f t="shared" si="9"/>
        <v>0</v>
      </c>
      <c r="N211" s="9">
        <f t="shared" si="10"/>
        <v>0</v>
      </c>
      <c r="O211" s="9">
        <f t="shared" si="11"/>
        <v>0</v>
      </c>
    </row>
    <row r="212" spans="1:15" x14ac:dyDescent="0.25">
      <c r="A212" s="14">
        <v>43586</v>
      </c>
      <c r="B212" s="21">
        <v>91</v>
      </c>
      <c r="C212" s="21">
        <v>86.7</v>
      </c>
      <c r="D212" s="21">
        <v>91.5</v>
      </c>
      <c r="E212" s="7">
        <v>87.4</v>
      </c>
      <c r="F212" s="7">
        <v>86.3</v>
      </c>
      <c r="G212" s="7">
        <v>87.3</v>
      </c>
      <c r="I212" s="22">
        <v>87.4</v>
      </c>
      <c r="J212" s="21">
        <v>86.3</v>
      </c>
      <c r="K212" s="21">
        <v>87.3</v>
      </c>
      <c r="M212" s="9">
        <f t="shared" si="9"/>
        <v>0</v>
      </c>
      <c r="N212" s="9">
        <f t="shared" si="10"/>
        <v>0</v>
      </c>
      <c r="O212" s="9">
        <f t="shared" si="11"/>
        <v>0</v>
      </c>
    </row>
    <row r="213" spans="1:15" x14ac:dyDescent="0.25">
      <c r="A213" s="14">
        <v>43617</v>
      </c>
      <c r="B213" s="21">
        <v>85.8</v>
      </c>
      <c r="C213" s="21">
        <v>87.5</v>
      </c>
      <c r="D213" s="21">
        <v>85.6</v>
      </c>
      <c r="E213" s="7">
        <v>86.6</v>
      </c>
      <c r="F213" s="7">
        <v>87.4</v>
      </c>
      <c r="G213" s="7">
        <v>86.2</v>
      </c>
      <c r="I213" s="22">
        <v>86.6</v>
      </c>
      <c r="J213" s="21">
        <v>87.4</v>
      </c>
      <c r="K213" s="21">
        <v>86.2</v>
      </c>
      <c r="M213" s="9">
        <f t="shared" si="9"/>
        <v>0</v>
      </c>
      <c r="N213" s="9">
        <f t="shared" si="10"/>
        <v>0</v>
      </c>
      <c r="O213" s="9">
        <f t="shared" si="11"/>
        <v>0</v>
      </c>
    </row>
    <row r="214" spans="1:15" x14ac:dyDescent="0.25">
      <c r="A214" s="14">
        <v>43647</v>
      </c>
      <c r="B214" s="21">
        <v>93.4</v>
      </c>
      <c r="C214" s="21">
        <v>96.3</v>
      </c>
      <c r="D214" s="21">
        <v>93.1</v>
      </c>
      <c r="E214" s="7">
        <v>86</v>
      </c>
      <c r="F214" s="7">
        <v>92.7</v>
      </c>
      <c r="G214" s="7">
        <v>85.4</v>
      </c>
      <c r="I214" s="22">
        <v>86</v>
      </c>
      <c r="J214" s="21">
        <v>92.7</v>
      </c>
      <c r="K214" s="21">
        <v>85.4</v>
      </c>
      <c r="M214" s="9">
        <f t="shared" si="9"/>
        <v>0</v>
      </c>
      <c r="N214" s="9">
        <f t="shared" si="10"/>
        <v>0</v>
      </c>
      <c r="O214" s="9">
        <f t="shared" si="11"/>
        <v>0</v>
      </c>
    </row>
    <row r="215" spans="1:15" x14ac:dyDescent="0.25">
      <c r="A215" s="14">
        <v>43678</v>
      </c>
      <c r="B215" s="21">
        <v>96.2</v>
      </c>
      <c r="C215" s="21">
        <v>102.3</v>
      </c>
      <c r="D215" s="21">
        <v>95.5</v>
      </c>
      <c r="E215" s="7">
        <v>87</v>
      </c>
      <c r="F215" s="7">
        <v>96.8</v>
      </c>
      <c r="G215" s="7">
        <v>86</v>
      </c>
      <c r="I215" s="22">
        <v>87</v>
      </c>
      <c r="J215" s="21">
        <v>96.8</v>
      </c>
      <c r="K215" s="21">
        <v>86</v>
      </c>
      <c r="M215" s="9">
        <f t="shared" si="9"/>
        <v>0</v>
      </c>
      <c r="N215" s="9">
        <f t="shared" si="10"/>
        <v>0</v>
      </c>
      <c r="O215" s="9">
        <f t="shared" si="11"/>
        <v>0</v>
      </c>
    </row>
    <row r="216" spans="1:15" x14ac:dyDescent="0.25">
      <c r="A216" s="14">
        <v>43709</v>
      </c>
      <c r="B216" s="21">
        <v>91.8</v>
      </c>
      <c r="C216" s="21">
        <v>98.1</v>
      </c>
      <c r="D216" s="21">
        <v>91</v>
      </c>
      <c r="E216" s="7">
        <v>86.9</v>
      </c>
      <c r="F216" s="7">
        <v>94.8</v>
      </c>
      <c r="G216" s="7">
        <v>86.3</v>
      </c>
      <c r="I216" s="22">
        <v>86.9</v>
      </c>
      <c r="J216" s="21">
        <v>94.8</v>
      </c>
      <c r="K216" s="21">
        <v>86.3</v>
      </c>
      <c r="M216" s="9">
        <f t="shared" si="9"/>
        <v>0</v>
      </c>
      <c r="N216" s="9">
        <f t="shared" si="10"/>
        <v>0</v>
      </c>
      <c r="O216" s="9">
        <f t="shared" si="11"/>
        <v>0</v>
      </c>
    </row>
    <row r="217" spans="1:15" x14ac:dyDescent="0.25">
      <c r="A217" s="14">
        <v>43739</v>
      </c>
      <c r="B217" s="21">
        <v>97</v>
      </c>
      <c r="C217" s="21">
        <v>98.9</v>
      </c>
      <c r="D217" s="21">
        <v>96.8</v>
      </c>
      <c r="E217" s="7">
        <v>88.7</v>
      </c>
      <c r="F217" s="7">
        <v>94</v>
      </c>
      <c r="G217" s="7">
        <v>88</v>
      </c>
      <c r="I217" s="22">
        <v>88.7</v>
      </c>
      <c r="J217" s="21">
        <v>94</v>
      </c>
      <c r="K217" s="21">
        <v>88</v>
      </c>
      <c r="M217" s="9">
        <f t="shared" si="9"/>
        <v>0</v>
      </c>
      <c r="N217" s="9">
        <f t="shared" si="10"/>
        <v>0</v>
      </c>
      <c r="O217" s="9">
        <f t="shared" si="11"/>
        <v>0</v>
      </c>
    </row>
    <row r="218" spans="1:15" x14ac:dyDescent="0.25">
      <c r="A218" s="14">
        <v>43770</v>
      </c>
      <c r="B218" s="21">
        <v>88</v>
      </c>
      <c r="C218" s="21">
        <v>92.4</v>
      </c>
      <c r="D218" s="21">
        <v>87.4</v>
      </c>
      <c r="E218" s="7">
        <v>86.9</v>
      </c>
      <c r="F218" s="7">
        <v>92.1</v>
      </c>
      <c r="G218" s="7">
        <v>86.3</v>
      </c>
      <c r="I218" s="22">
        <v>86.9</v>
      </c>
      <c r="J218" s="21">
        <v>92.1</v>
      </c>
      <c r="K218" s="21">
        <v>86.3</v>
      </c>
      <c r="M218" s="9">
        <f t="shared" si="9"/>
        <v>0</v>
      </c>
      <c r="N218" s="9">
        <f t="shared" si="10"/>
        <v>0</v>
      </c>
      <c r="O218" s="9">
        <f t="shared" si="11"/>
        <v>0</v>
      </c>
    </row>
    <row r="219" spans="1:15" x14ac:dyDescent="0.25">
      <c r="A219" s="14">
        <v>43800</v>
      </c>
      <c r="B219" s="21">
        <v>76.900000000000006</v>
      </c>
      <c r="C219" s="21">
        <v>93.9</v>
      </c>
      <c r="D219" s="21">
        <v>74.8</v>
      </c>
      <c r="E219" s="7">
        <v>85.8</v>
      </c>
      <c r="F219" s="7">
        <v>90.9</v>
      </c>
      <c r="G219" s="7">
        <v>84.6</v>
      </c>
      <c r="I219" s="22">
        <v>85.8</v>
      </c>
      <c r="J219" s="21">
        <v>90.9</v>
      </c>
      <c r="K219" s="21">
        <v>84.6</v>
      </c>
      <c r="M219" s="9">
        <f t="shared" si="9"/>
        <v>0</v>
      </c>
      <c r="N219" s="9">
        <f t="shared" si="10"/>
        <v>0</v>
      </c>
      <c r="O219" s="9">
        <f t="shared" si="11"/>
        <v>0</v>
      </c>
    </row>
    <row r="220" spans="1:15" x14ac:dyDescent="0.25">
      <c r="A220" s="14">
        <v>43831</v>
      </c>
      <c r="B220" s="21">
        <v>80</v>
      </c>
      <c r="C220" s="21">
        <v>87.8</v>
      </c>
      <c r="D220" s="21">
        <v>79.099999999999994</v>
      </c>
      <c r="E220" s="7">
        <v>86.4</v>
      </c>
      <c r="F220" s="7">
        <v>88.1</v>
      </c>
      <c r="G220" s="7">
        <v>86.6</v>
      </c>
      <c r="I220" s="22">
        <v>86.4</v>
      </c>
      <c r="J220" s="21">
        <v>88.1</v>
      </c>
      <c r="K220" s="21">
        <v>86.6</v>
      </c>
      <c r="M220" s="9">
        <f t="shared" si="9"/>
        <v>0</v>
      </c>
      <c r="N220" s="9">
        <f t="shared" si="10"/>
        <v>0</v>
      </c>
      <c r="O220" s="9">
        <f t="shared" si="11"/>
        <v>0</v>
      </c>
    </row>
    <row r="221" spans="1:15" x14ac:dyDescent="0.25">
      <c r="A221" s="14">
        <v>43862</v>
      </c>
      <c r="B221" s="21">
        <v>78.900000000000006</v>
      </c>
      <c r="C221" s="21">
        <v>80.099999999999994</v>
      </c>
      <c r="D221" s="21">
        <v>78.7</v>
      </c>
      <c r="E221" s="7">
        <v>87.4</v>
      </c>
      <c r="F221" s="7">
        <v>89.3</v>
      </c>
      <c r="G221" s="7">
        <v>86.5</v>
      </c>
      <c r="I221" s="22">
        <v>87.4</v>
      </c>
      <c r="J221" s="21">
        <v>89.3</v>
      </c>
      <c r="K221" s="21">
        <v>86.5</v>
      </c>
      <c r="M221" s="9">
        <f t="shared" si="9"/>
        <v>0</v>
      </c>
      <c r="N221" s="9">
        <f t="shared" si="10"/>
        <v>0</v>
      </c>
      <c r="O221" s="9">
        <f t="shared" si="11"/>
        <v>0</v>
      </c>
    </row>
    <row r="222" spans="1:15" x14ac:dyDescent="0.25">
      <c r="A222" s="14">
        <v>43891</v>
      </c>
      <c r="B222" s="21">
        <v>77.900000000000006</v>
      </c>
      <c r="C222" s="21">
        <v>83.2</v>
      </c>
      <c r="D222" s="21">
        <v>77.2</v>
      </c>
      <c r="E222" s="7">
        <v>80.7</v>
      </c>
      <c r="F222" s="7">
        <v>87.6</v>
      </c>
      <c r="G222" s="7">
        <v>79.3</v>
      </c>
      <c r="I222" s="22">
        <v>80.7</v>
      </c>
      <c r="J222" s="21">
        <v>87.6</v>
      </c>
      <c r="K222" s="21">
        <v>79.3</v>
      </c>
      <c r="M222" s="9">
        <f t="shared" si="9"/>
        <v>0</v>
      </c>
      <c r="N222" s="9">
        <f t="shared" si="10"/>
        <v>0</v>
      </c>
      <c r="O222" s="9">
        <f t="shared" si="11"/>
        <v>0</v>
      </c>
    </row>
    <row r="223" spans="1:15" x14ac:dyDescent="0.25">
      <c r="A223" s="14">
        <v>43922</v>
      </c>
      <c r="B223" s="21">
        <v>60.3</v>
      </c>
      <c r="C223" s="21">
        <v>80.8</v>
      </c>
      <c r="D223" s="21">
        <v>57.7</v>
      </c>
      <c r="E223" s="7">
        <v>64.900000000000006</v>
      </c>
      <c r="F223" s="7">
        <v>87</v>
      </c>
      <c r="G223" s="7">
        <v>61</v>
      </c>
      <c r="I223" s="22">
        <v>64.900000000000006</v>
      </c>
      <c r="J223" s="21">
        <v>87</v>
      </c>
      <c r="K223" s="21">
        <v>61</v>
      </c>
      <c r="M223" s="9">
        <f t="shared" si="9"/>
        <v>0</v>
      </c>
      <c r="N223" s="9">
        <f t="shared" si="10"/>
        <v>0</v>
      </c>
      <c r="O223" s="9">
        <f t="shared" si="11"/>
        <v>0</v>
      </c>
    </row>
    <row r="224" spans="1:15" x14ac:dyDescent="0.25">
      <c r="A224" s="14">
        <v>43952</v>
      </c>
      <c r="B224" s="21">
        <v>71.2</v>
      </c>
      <c r="C224" s="21">
        <v>81.7</v>
      </c>
      <c r="D224" s="21">
        <v>69.900000000000006</v>
      </c>
      <c r="E224" s="7">
        <v>70.099999999999994</v>
      </c>
      <c r="F224" s="7">
        <v>81.7</v>
      </c>
      <c r="G224" s="7">
        <v>68.8</v>
      </c>
      <c r="I224" s="22">
        <v>70.099999999999994</v>
      </c>
      <c r="J224" s="21">
        <v>81.7</v>
      </c>
      <c r="K224" s="21">
        <v>68.8</v>
      </c>
      <c r="M224" s="9">
        <f t="shared" si="9"/>
        <v>0</v>
      </c>
      <c r="N224" s="9">
        <f t="shared" si="10"/>
        <v>0</v>
      </c>
      <c r="O224" s="9">
        <f t="shared" si="11"/>
        <v>0</v>
      </c>
    </row>
    <row r="225" spans="1:15" x14ac:dyDescent="0.25">
      <c r="A225" s="14">
        <v>43983</v>
      </c>
      <c r="B225" s="21">
        <v>78.400000000000006</v>
      </c>
      <c r="C225" s="21">
        <v>86.5</v>
      </c>
      <c r="D225" s="21">
        <v>77.400000000000006</v>
      </c>
      <c r="E225" s="7">
        <v>76.8</v>
      </c>
      <c r="F225" s="7">
        <v>86.6</v>
      </c>
      <c r="G225" s="7">
        <v>75.8</v>
      </c>
      <c r="I225" s="22">
        <v>76.8</v>
      </c>
      <c r="J225" s="21">
        <v>86.6</v>
      </c>
      <c r="K225" s="21">
        <v>75.8</v>
      </c>
      <c r="M225" s="9">
        <f t="shared" si="9"/>
        <v>0</v>
      </c>
      <c r="N225" s="9">
        <f t="shared" si="10"/>
        <v>0</v>
      </c>
      <c r="O225" s="9">
        <f t="shared" si="11"/>
        <v>0</v>
      </c>
    </row>
    <row r="226" spans="1:15" x14ac:dyDescent="0.25">
      <c r="A226" s="14">
        <v>44013</v>
      </c>
      <c r="B226" s="21">
        <v>91</v>
      </c>
      <c r="C226" s="21">
        <v>97.6</v>
      </c>
      <c r="D226" s="21">
        <v>90.2</v>
      </c>
      <c r="E226" s="7">
        <v>83.9</v>
      </c>
      <c r="F226" s="7">
        <v>93.9</v>
      </c>
      <c r="G226" s="7">
        <v>82.9</v>
      </c>
      <c r="I226" s="22">
        <v>83.9</v>
      </c>
      <c r="J226" s="21">
        <v>93.9</v>
      </c>
      <c r="K226" s="21">
        <v>82.9</v>
      </c>
      <c r="M226" s="9">
        <f t="shared" si="9"/>
        <v>0</v>
      </c>
      <c r="N226" s="9">
        <f t="shared" si="10"/>
        <v>0</v>
      </c>
      <c r="O226" s="9">
        <f t="shared" si="11"/>
        <v>0</v>
      </c>
    </row>
    <row r="227" spans="1:15" x14ac:dyDescent="0.25">
      <c r="A227" s="14">
        <v>44044</v>
      </c>
      <c r="B227" s="21">
        <v>93.9</v>
      </c>
      <c r="C227" s="21">
        <v>100.4</v>
      </c>
      <c r="D227" s="21">
        <v>93.1</v>
      </c>
      <c r="E227" s="7">
        <v>86.3</v>
      </c>
      <c r="F227" s="7">
        <v>94.4</v>
      </c>
      <c r="G227" s="7">
        <v>85.6</v>
      </c>
      <c r="I227" s="22">
        <v>86.3</v>
      </c>
      <c r="J227" s="21">
        <v>94.4</v>
      </c>
      <c r="K227" s="21">
        <v>85.6</v>
      </c>
      <c r="M227" s="9">
        <f t="shared" si="9"/>
        <v>0</v>
      </c>
      <c r="N227" s="9">
        <f t="shared" si="10"/>
        <v>0</v>
      </c>
      <c r="O227" s="9">
        <f t="shared" si="11"/>
        <v>0</v>
      </c>
    </row>
    <row r="228" spans="1:15" x14ac:dyDescent="0.25">
      <c r="A228" s="14">
        <v>44075</v>
      </c>
      <c r="B228" s="21">
        <v>95.4</v>
      </c>
      <c r="C228" s="21">
        <v>94.1</v>
      </c>
      <c r="D228" s="21">
        <v>95.5</v>
      </c>
      <c r="E228" s="7">
        <v>88.7</v>
      </c>
      <c r="F228" s="7">
        <v>90.4</v>
      </c>
      <c r="G228" s="7">
        <v>88.7</v>
      </c>
      <c r="I228" s="22">
        <v>88.7</v>
      </c>
      <c r="J228" s="7">
        <v>90.4</v>
      </c>
      <c r="K228" s="7">
        <v>88.7</v>
      </c>
      <c r="M228" s="9">
        <f t="shared" si="9"/>
        <v>0</v>
      </c>
      <c r="N228" s="9">
        <f t="shared" si="10"/>
        <v>0</v>
      </c>
      <c r="O228" s="9">
        <f t="shared" si="11"/>
        <v>0</v>
      </c>
    </row>
    <row r="229" spans="1:15" x14ac:dyDescent="0.25">
      <c r="A229" s="14">
        <v>44105</v>
      </c>
      <c r="B229" s="21">
        <v>97.3</v>
      </c>
      <c r="C229" s="21">
        <v>92.8</v>
      </c>
      <c r="D229" s="21">
        <v>97.9</v>
      </c>
      <c r="E229" s="7">
        <v>89.7</v>
      </c>
      <c r="F229" s="7">
        <v>87.9</v>
      </c>
      <c r="G229" s="7">
        <v>89.8</v>
      </c>
      <c r="I229" s="22">
        <v>89.7</v>
      </c>
      <c r="J229" s="7">
        <v>87.9</v>
      </c>
      <c r="K229" s="7">
        <v>89.8</v>
      </c>
      <c r="M229" s="9">
        <f t="shared" si="9"/>
        <v>0</v>
      </c>
      <c r="N229" s="9">
        <f t="shared" si="10"/>
        <v>0</v>
      </c>
      <c r="O229" s="9">
        <f t="shared" si="11"/>
        <v>0</v>
      </c>
    </row>
    <row r="230" spans="1:15" x14ac:dyDescent="0.25">
      <c r="A230" s="14">
        <v>44136</v>
      </c>
      <c r="B230" s="21">
        <v>90.2</v>
      </c>
      <c r="C230" s="21">
        <v>84.1</v>
      </c>
      <c r="D230" s="21">
        <v>91</v>
      </c>
      <c r="E230" s="7">
        <v>90.2</v>
      </c>
      <c r="F230" s="7">
        <v>83.7</v>
      </c>
      <c r="G230" s="7">
        <v>90.9</v>
      </c>
      <c r="I230" s="22">
        <v>90.2</v>
      </c>
      <c r="J230" s="7">
        <v>83.7</v>
      </c>
      <c r="K230" s="7">
        <v>90.9</v>
      </c>
      <c r="M230" s="9">
        <f t="shared" si="9"/>
        <v>0</v>
      </c>
      <c r="N230" s="9">
        <f t="shared" si="10"/>
        <v>0</v>
      </c>
      <c r="O230" s="9">
        <f t="shared" si="11"/>
        <v>0</v>
      </c>
    </row>
    <row r="231" spans="1:15" x14ac:dyDescent="0.25">
      <c r="A231" s="14">
        <v>44166</v>
      </c>
      <c r="B231">
        <v>83.3</v>
      </c>
      <c r="C231">
        <v>90.2</v>
      </c>
      <c r="D231">
        <v>82.5</v>
      </c>
      <c r="E231" s="7">
        <v>90.3</v>
      </c>
      <c r="F231" s="7">
        <v>87.4</v>
      </c>
      <c r="G231" s="7">
        <v>91.1</v>
      </c>
      <c r="I231" s="22">
        <v>90.3</v>
      </c>
      <c r="J231" s="7">
        <v>87.4</v>
      </c>
      <c r="K231" s="7">
        <v>91.1</v>
      </c>
      <c r="M231" s="9">
        <f t="shared" si="9"/>
        <v>0</v>
      </c>
      <c r="N231" s="9">
        <f t="shared" si="10"/>
        <v>0</v>
      </c>
      <c r="O231" s="9">
        <f t="shared" si="11"/>
        <v>0</v>
      </c>
    </row>
    <row r="232" spans="1:15" x14ac:dyDescent="0.25">
      <c r="A232" s="14">
        <v>44197</v>
      </c>
      <c r="B232">
        <v>81.900000000000006</v>
      </c>
      <c r="C232">
        <v>88</v>
      </c>
      <c r="D232">
        <v>81.099999999999994</v>
      </c>
      <c r="E232" s="7">
        <v>90.5</v>
      </c>
      <c r="F232" s="7">
        <v>88.6</v>
      </c>
      <c r="G232" s="7">
        <v>90.7</v>
      </c>
      <c r="I232" s="22">
        <v>90.5</v>
      </c>
      <c r="J232" s="7">
        <v>88.6</v>
      </c>
      <c r="K232" s="7">
        <v>90.7</v>
      </c>
      <c r="M232" s="9">
        <f t="shared" si="9"/>
        <v>0</v>
      </c>
      <c r="N232" s="9">
        <f t="shared" si="10"/>
        <v>0</v>
      </c>
      <c r="O232" s="9">
        <f t="shared" si="11"/>
        <v>0</v>
      </c>
    </row>
    <row r="233" spans="1:15" x14ac:dyDescent="0.25">
      <c r="A233" s="14">
        <v>44228</v>
      </c>
      <c r="B233">
        <v>79.099999999999994</v>
      </c>
      <c r="C233">
        <v>74.8</v>
      </c>
      <c r="D233">
        <v>79.7</v>
      </c>
      <c r="E233" s="7">
        <v>89.6</v>
      </c>
      <c r="F233" s="7">
        <v>83.5</v>
      </c>
      <c r="G233" s="7">
        <v>90.2</v>
      </c>
      <c r="I233" s="22">
        <v>89.6</v>
      </c>
      <c r="J233" s="7">
        <v>83.5</v>
      </c>
      <c r="K233" s="7">
        <v>90.2</v>
      </c>
      <c r="M233" s="9">
        <f t="shared" si="9"/>
        <v>0</v>
      </c>
      <c r="N233" s="9">
        <f t="shared" si="10"/>
        <v>0</v>
      </c>
      <c r="O233" s="9">
        <f t="shared" si="11"/>
        <v>0</v>
      </c>
    </row>
    <row r="234" spans="1:15" x14ac:dyDescent="0.25">
      <c r="A234" s="14">
        <v>44256</v>
      </c>
      <c r="B234">
        <v>86.1</v>
      </c>
      <c r="C234">
        <v>83.3</v>
      </c>
      <c r="D234">
        <v>86.5</v>
      </c>
      <c r="E234" s="7">
        <v>87.5</v>
      </c>
      <c r="F234" s="7">
        <v>88.4</v>
      </c>
      <c r="G234" s="7">
        <v>87.7</v>
      </c>
      <c r="I234" s="22">
        <v>87.5</v>
      </c>
      <c r="J234" s="7">
        <v>88.4</v>
      </c>
      <c r="K234" s="7">
        <v>87.7</v>
      </c>
      <c r="M234" s="9">
        <f t="shared" si="9"/>
        <v>0</v>
      </c>
      <c r="N234" s="9">
        <f t="shared" si="10"/>
        <v>0</v>
      </c>
      <c r="O234" s="9">
        <f t="shared" si="11"/>
        <v>0</v>
      </c>
    </row>
    <row r="235" spans="1:15" x14ac:dyDescent="0.25">
      <c r="A235" s="14">
        <v>44287</v>
      </c>
      <c r="B235">
        <v>81.3</v>
      </c>
      <c r="C235">
        <v>83.8</v>
      </c>
      <c r="D235">
        <v>81</v>
      </c>
      <c r="E235" s="7">
        <v>86.1</v>
      </c>
      <c r="F235" s="7">
        <v>89.8</v>
      </c>
      <c r="G235" s="7">
        <v>85.8</v>
      </c>
      <c r="I235" s="22">
        <v>86.1</v>
      </c>
      <c r="J235" s="7">
        <v>89.8</v>
      </c>
      <c r="K235" s="7">
        <v>85.8</v>
      </c>
      <c r="M235" s="9">
        <f t="shared" si="9"/>
        <v>0</v>
      </c>
      <c r="N235" s="9">
        <f t="shared" si="10"/>
        <v>0</v>
      </c>
      <c r="O235" s="9">
        <f t="shared" si="11"/>
        <v>0</v>
      </c>
    </row>
    <row r="236" spans="1:15" x14ac:dyDescent="0.25">
      <c r="A236" s="14">
        <v>44317</v>
      </c>
      <c r="B236">
        <v>88.4</v>
      </c>
      <c r="C236">
        <v>91.2</v>
      </c>
      <c r="D236">
        <v>88</v>
      </c>
      <c r="E236" s="7">
        <v>87.1</v>
      </c>
      <c r="F236" s="7">
        <v>91.4</v>
      </c>
      <c r="G236" s="7">
        <v>86.7</v>
      </c>
      <c r="I236" s="22">
        <v>87.1</v>
      </c>
      <c r="J236" s="7">
        <v>91.4</v>
      </c>
      <c r="K236" s="7">
        <v>86.7</v>
      </c>
      <c r="M236" s="9">
        <f t="shared" si="9"/>
        <v>0</v>
      </c>
      <c r="N236" s="9">
        <f t="shared" si="10"/>
        <v>0</v>
      </c>
      <c r="O236" s="9">
        <f t="shared" si="11"/>
        <v>0</v>
      </c>
    </row>
    <row r="237" spans="1:15" x14ac:dyDescent="0.25">
      <c r="A237" s="14">
        <v>44348</v>
      </c>
      <c r="B237">
        <v>87.9</v>
      </c>
      <c r="C237">
        <v>90.1</v>
      </c>
      <c r="D237">
        <v>87.6</v>
      </c>
      <c r="E237" s="7">
        <v>86.7</v>
      </c>
      <c r="F237" s="7">
        <v>90.4</v>
      </c>
      <c r="G237" s="7">
        <v>86.1</v>
      </c>
      <c r="I237" s="22">
        <v>86.7</v>
      </c>
      <c r="J237" s="7">
        <v>90.4</v>
      </c>
      <c r="K237" s="7">
        <v>86.1</v>
      </c>
      <c r="M237" s="9">
        <f t="shared" si="9"/>
        <v>0</v>
      </c>
      <c r="N237" s="9">
        <f t="shared" si="10"/>
        <v>0</v>
      </c>
      <c r="O237" s="9">
        <f t="shared" si="11"/>
        <v>0</v>
      </c>
    </row>
    <row r="238" spans="1:15" x14ac:dyDescent="0.25">
      <c r="A238" s="14">
        <v>44378</v>
      </c>
      <c r="B238">
        <v>92.2</v>
      </c>
      <c r="C238">
        <v>94.9</v>
      </c>
      <c r="D238">
        <v>91.9</v>
      </c>
      <c r="E238" s="7">
        <v>85.3</v>
      </c>
      <c r="F238" s="7">
        <v>91.3</v>
      </c>
      <c r="G238" s="7">
        <v>84.9</v>
      </c>
      <c r="I238" s="22">
        <v>85.3</v>
      </c>
      <c r="J238" s="7">
        <v>91.3</v>
      </c>
      <c r="K238" s="7">
        <v>84.9</v>
      </c>
      <c r="M238" s="9">
        <f t="shared" si="9"/>
        <v>0</v>
      </c>
      <c r="N238" s="9">
        <f t="shared" si="10"/>
        <v>0</v>
      </c>
      <c r="O238" s="9">
        <f t="shared" si="11"/>
        <v>0</v>
      </c>
    </row>
    <row r="239" spans="1:15" x14ac:dyDescent="0.25">
      <c r="A239" s="14">
        <v>44409</v>
      </c>
      <c r="B239">
        <v>93.4</v>
      </c>
      <c r="C239">
        <v>99</v>
      </c>
      <c r="D239">
        <v>92.7</v>
      </c>
      <c r="E239" s="7">
        <v>85.1</v>
      </c>
      <c r="F239" s="7">
        <v>92.5</v>
      </c>
      <c r="G239" s="7">
        <v>84.5</v>
      </c>
      <c r="I239" s="22">
        <v>85.1</v>
      </c>
      <c r="J239" s="7">
        <v>92.5</v>
      </c>
      <c r="K239" s="7">
        <v>84.5</v>
      </c>
      <c r="M239" s="9">
        <f t="shared" si="9"/>
        <v>0</v>
      </c>
      <c r="N239" s="9">
        <f t="shared" si="10"/>
        <v>0</v>
      </c>
      <c r="O239" s="9">
        <f t="shared" si="11"/>
        <v>0</v>
      </c>
    </row>
    <row r="240" spans="1:15" x14ac:dyDescent="0.25">
      <c r="A240" s="14">
        <v>44440</v>
      </c>
      <c r="B240">
        <v>91.5</v>
      </c>
      <c r="C240">
        <v>97</v>
      </c>
      <c r="D240">
        <v>90.8</v>
      </c>
      <c r="E240" s="7">
        <v>84.6</v>
      </c>
      <c r="F240" s="7">
        <v>92.9</v>
      </c>
      <c r="G240" s="7">
        <v>84.2</v>
      </c>
      <c r="I240" s="22">
        <v>84.6</v>
      </c>
      <c r="J240" s="7">
        <v>92.9</v>
      </c>
      <c r="K240" s="7">
        <v>84.2</v>
      </c>
      <c r="M240" s="9">
        <f t="shared" si="9"/>
        <v>0</v>
      </c>
      <c r="N240" s="9">
        <f t="shared" si="10"/>
        <v>0</v>
      </c>
      <c r="O240" s="9">
        <f t="shared" si="11"/>
        <v>0</v>
      </c>
    </row>
    <row r="241" spans="1:15" x14ac:dyDescent="0.25">
      <c r="A241" s="14">
        <v>44470</v>
      </c>
      <c r="B241">
        <v>89.7</v>
      </c>
      <c r="C241">
        <v>88.4</v>
      </c>
      <c r="D241">
        <v>89.9</v>
      </c>
      <c r="E241" s="7">
        <v>84.2</v>
      </c>
      <c r="F241" s="7">
        <v>83.7</v>
      </c>
      <c r="G241" s="7">
        <v>84.1</v>
      </c>
      <c r="I241" s="22">
        <v>84.2</v>
      </c>
      <c r="J241" s="7">
        <v>83.7</v>
      </c>
      <c r="K241" s="7">
        <v>84.1</v>
      </c>
      <c r="M241" s="9">
        <f t="shared" si="9"/>
        <v>0</v>
      </c>
      <c r="N241" s="9">
        <f t="shared" si="10"/>
        <v>0</v>
      </c>
      <c r="O241" s="9">
        <f t="shared" si="11"/>
        <v>0</v>
      </c>
    </row>
    <row r="242" spans="1:15" x14ac:dyDescent="0.25">
      <c r="A242" s="14">
        <v>44501</v>
      </c>
      <c r="B242">
        <v>86.2</v>
      </c>
      <c r="C242">
        <v>88.3</v>
      </c>
      <c r="D242">
        <v>85.9</v>
      </c>
      <c r="E242" s="7">
        <v>84.2</v>
      </c>
      <c r="F242" s="7">
        <v>87.9</v>
      </c>
      <c r="G242" s="7">
        <v>84</v>
      </c>
      <c r="I242" s="22">
        <v>84.2</v>
      </c>
      <c r="J242" s="7">
        <v>87.9</v>
      </c>
      <c r="K242" s="7">
        <v>84</v>
      </c>
      <c r="M242" s="9">
        <f t="shared" si="9"/>
        <v>0</v>
      </c>
      <c r="N242" s="9">
        <f t="shared" si="10"/>
        <v>0</v>
      </c>
      <c r="O242" s="9">
        <f t="shared" si="11"/>
        <v>0</v>
      </c>
    </row>
    <row r="243" spans="1:15" x14ac:dyDescent="0.25">
      <c r="A243" s="14">
        <v>44531</v>
      </c>
      <c r="B243">
        <v>79.2</v>
      </c>
      <c r="C243">
        <v>92.1</v>
      </c>
      <c r="D243">
        <v>77.599999999999994</v>
      </c>
      <c r="E243" s="7">
        <v>86.6</v>
      </c>
      <c r="F243" s="7">
        <v>89.3</v>
      </c>
      <c r="G243" s="7">
        <v>85.7</v>
      </c>
      <c r="I243" s="22">
        <v>86.6</v>
      </c>
      <c r="J243" s="7">
        <v>89.3</v>
      </c>
      <c r="K243" s="7">
        <v>85.7</v>
      </c>
      <c r="M243" s="9">
        <f t="shared" si="9"/>
        <v>0</v>
      </c>
      <c r="N243" s="9">
        <f t="shared" si="10"/>
        <v>0</v>
      </c>
      <c r="O243" s="9">
        <f t="shared" si="11"/>
        <v>0</v>
      </c>
    </row>
    <row r="244" spans="1:15" x14ac:dyDescent="0.25">
      <c r="A244" s="1"/>
    </row>
    <row r="245" spans="1:15" x14ac:dyDescent="0.25">
      <c r="A245" s="1"/>
    </row>
    <row r="246" spans="1:15" x14ac:dyDescent="0.25">
      <c r="A246" s="1"/>
    </row>
    <row r="247" spans="1:15" x14ac:dyDescent="0.25">
      <c r="A247" s="1"/>
    </row>
  </sheetData>
  <pageMargins left="0.511811024" right="0.511811024" top="0.78740157499999996" bottom="0.78740157499999996" header="0.31496062000000002" footer="0.31496062000000002"/>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6D150-FF77-435B-AEB5-C133A796D423}">
  <sheetPr codeName="Planilha11"/>
  <dimension ref="A1:S246"/>
  <sheetViews>
    <sheetView zoomScale="115" zoomScaleNormal="115" workbookViewId="0"/>
  </sheetViews>
  <sheetFormatPr defaultRowHeight="15" x14ac:dyDescent="0.25"/>
  <cols>
    <col min="1" max="1" width="11.85546875" bestFit="1" customWidth="1"/>
    <col min="2" max="2" width="19.85546875" bestFit="1" customWidth="1"/>
    <col min="3" max="3" width="15.140625" bestFit="1" customWidth="1"/>
    <col min="4" max="4" width="5.140625" customWidth="1"/>
    <col min="5" max="5" width="9.7109375" customWidth="1"/>
    <col min="6" max="6" width="12.28515625" bestFit="1" customWidth="1"/>
    <col min="7" max="7" width="7.28515625" bestFit="1" customWidth="1"/>
    <col min="15" max="15" width="5" customWidth="1"/>
    <col min="16" max="16" width="12.42578125" bestFit="1" customWidth="1"/>
    <col min="17" max="17" width="11.140625" bestFit="1" customWidth="1"/>
    <col min="18" max="18" width="5" customWidth="1"/>
    <col min="19" max="19" width="10.42578125" bestFit="1" customWidth="1"/>
  </cols>
  <sheetData>
    <row r="1" spans="1:19" x14ac:dyDescent="0.25">
      <c r="A1" s="12" t="s">
        <v>17</v>
      </c>
      <c r="E1" s="12" t="s">
        <v>18</v>
      </c>
      <c r="F1" s="12"/>
      <c r="G1" s="62" t="s">
        <v>132</v>
      </c>
    </row>
    <row r="2" spans="1:19" x14ac:dyDescent="0.25">
      <c r="A2" s="13" t="s">
        <v>9</v>
      </c>
      <c r="B2" s="13" t="s">
        <v>28</v>
      </c>
      <c r="C2" s="13" t="s">
        <v>19</v>
      </c>
      <c r="E2" s="13" t="s">
        <v>7</v>
      </c>
      <c r="F2" s="13" t="s">
        <v>25</v>
      </c>
      <c r="G2" s="13" t="s">
        <v>26</v>
      </c>
      <c r="H2" s="13" t="s">
        <v>121</v>
      </c>
      <c r="I2" s="13" t="s">
        <v>122</v>
      </c>
      <c r="J2" s="63" t="s">
        <v>26</v>
      </c>
      <c r="K2" s="63" t="s">
        <v>121</v>
      </c>
      <c r="L2" s="63" t="s">
        <v>122</v>
      </c>
      <c r="M2" s="63" t="s">
        <v>134</v>
      </c>
      <c r="N2" s="63" t="s">
        <v>133</v>
      </c>
      <c r="P2" s="13" t="s">
        <v>123</v>
      </c>
      <c r="Q2" s="13" t="s">
        <v>124</v>
      </c>
      <c r="S2" s="13" t="s">
        <v>21</v>
      </c>
    </row>
    <row r="3" spans="1:19" x14ac:dyDescent="0.25">
      <c r="A3" s="14">
        <v>37257</v>
      </c>
      <c r="B3" s="21">
        <v>72.400000000000006</v>
      </c>
      <c r="C3" s="7">
        <v>77.7</v>
      </c>
      <c r="E3" s="22" cm="1">
        <f t="array" ref="E3:I242">ROUND(xlDESSAZ($A$3:$A$242,$B$3:$B$242,$E$2:$I$2,,,Specs!$B$5),1)</f>
        <v>77.7</v>
      </c>
      <c r="F3" s="21">
        <v>79.7</v>
      </c>
      <c r="G3" s="20">
        <v>-2</v>
      </c>
      <c r="H3" s="7">
        <v>-6.5</v>
      </c>
      <c r="I3" s="7">
        <v>1.2</v>
      </c>
      <c r="J3" s="64">
        <f t="shared" ref="J3:J66" si="0">G3/$B3</f>
        <v>-2.7624309392265192E-2</v>
      </c>
      <c r="K3" s="64">
        <f t="shared" ref="K3:K66" si="1">H3/$B3</f>
        <v>-8.9779005524861871E-2</v>
      </c>
      <c r="L3" s="64">
        <f t="shared" ref="L3:L66" si="2">I3/$B3</f>
        <v>1.6574585635359115E-2</v>
      </c>
      <c r="M3" s="64" t="e">
        <f t="shared" ref="M3:M66" si="3">IF($A3&gt;=DATE(2020,3,1),99999999,NA())</f>
        <v>#N/A</v>
      </c>
      <c r="N3" s="64" t="e">
        <f t="shared" ref="N3:N66" si="4">IF($A3&gt;=DATE(2020,3,1),-99999999,NA())</f>
        <v>#N/A</v>
      </c>
      <c r="O3" s="7"/>
      <c r="P3" s="7">
        <f t="shared" ref="P3:P66" si="5">F3+G3+H3+I3</f>
        <v>72.400000000000006</v>
      </c>
      <c r="Q3" s="7">
        <f t="shared" ref="Q3:Q66" si="6">G3+F3</f>
        <v>77.7</v>
      </c>
      <c r="R3" s="7"/>
      <c r="S3" s="9">
        <f t="shared" ref="S3:S66" si="7">(E3-C3)/C3</f>
        <v>0</v>
      </c>
    </row>
    <row r="4" spans="1:19" x14ac:dyDescent="0.25">
      <c r="A4" s="14">
        <v>37288</v>
      </c>
      <c r="B4" s="21">
        <v>69.7</v>
      </c>
      <c r="C4" s="7">
        <v>80.2</v>
      </c>
      <c r="E4" s="22">
        <v>80.2</v>
      </c>
      <c r="F4" s="21">
        <v>79.7</v>
      </c>
      <c r="G4" s="20">
        <v>0.4</v>
      </c>
      <c r="H4" s="7">
        <v>-9.4</v>
      </c>
      <c r="I4" s="7">
        <v>-1.1000000000000001</v>
      </c>
      <c r="J4" s="64">
        <f t="shared" si="0"/>
        <v>5.7388809182209472E-3</v>
      </c>
      <c r="K4" s="64">
        <f t="shared" si="1"/>
        <v>-0.13486370157819225</v>
      </c>
      <c r="L4" s="64">
        <f t="shared" si="2"/>
        <v>-1.5781922525107604E-2</v>
      </c>
      <c r="M4" s="64" t="e">
        <f t="shared" si="3"/>
        <v>#N/A</v>
      </c>
      <c r="N4" s="64" t="e">
        <f t="shared" si="4"/>
        <v>#N/A</v>
      </c>
      <c r="P4" s="7">
        <f t="shared" si="5"/>
        <v>69.600000000000009</v>
      </c>
      <c r="Q4" s="7">
        <f t="shared" si="6"/>
        <v>80.100000000000009</v>
      </c>
      <c r="S4" s="9">
        <f t="shared" si="7"/>
        <v>0</v>
      </c>
    </row>
    <row r="5" spans="1:19" x14ac:dyDescent="0.25">
      <c r="A5" s="14">
        <v>37316</v>
      </c>
      <c r="B5" s="21">
        <v>77.400000000000006</v>
      </c>
      <c r="C5" s="7">
        <v>79.8</v>
      </c>
      <c r="E5" s="22">
        <v>79.8</v>
      </c>
      <c r="F5" s="21">
        <v>79.7</v>
      </c>
      <c r="G5" s="20">
        <v>0.2</v>
      </c>
      <c r="H5" s="7">
        <v>0.6</v>
      </c>
      <c r="I5" s="7">
        <v>-3</v>
      </c>
      <c r="J5" s="64">
        <f t="shared" si="0"/>
        <v>2.5839793281653748E-3</v>
      </c>
      <c r="K5" s="64">
        <f t="shared" si="1"/>
        <v>7.7519379844961231E-3</v>
      </c>
      <c r="L5" s="64">
        <f t="shared" si="2"/>
        <v>-3.875968992248062E-2</v>
      </c>
      <c r="M5" s="64" t="e">
        <f t="shared" si="3"/>
        <v>#N/A</v>
      </c>
      <c r="N5" s="64" t="e">
        <f t="shared" si="4"/>
        <v>#N/A</v>
      </c>
      <c r="P5" s="7">
        <f t="shared" si="5"/>
        <v>77.5</v>
      </c>
      <c r="Q5" s="7">
        <f t="shared" si="6"/>
        <v>79.900000000000006</v>
      </c>
      <c r="S5" s="9">
        <f t="shared" si="7"/>
        <v>0</v>
      </c>
    </row>
    <row r="6" spans="1:19" x14ac:dyDescent="0.25">
      <c r="A6" s="14">
        <v>37347</v>
      </c>
      <c r="B6" s="21">
        <v>79.599999999999994</v>
      </c>
      <c r="C6" s="7">
        <v>79.599999999999994</v>
      </c>
      <c r="E6" s="22">
        <v>79.599999999999994</v>
      </c>
      <c r="F6" s="21">
        <v>79.599999999999994</v>
      </c>
      <c r="G6" s="20">
        <v>0</v>
      </c>
      <c r="H6" s="7">
        <v>-2.8</v>
      </c>
      <c r="I6" s="7">
        <v>2.8</v>
      </c>
      <c r="J6" s="64">
        <f t="shared" si="0"/>
        <v>0</v>
      </c>
      <c r="K6" s="64">
        <f t="shared" si="1"/>
        <v>-3.5175879396984924E-2</v>
      </c>
      <c r="L6" s="64">
        <f t="shared" si="2"/>
        <v>3.5175879396984924E-2</v>
      </c>
      <c r="M6" s="64" t="e">
        <f t="shared" si="3"/>
        <v>#N/A</v>
      </c>
      <c r="N6" s="64" t="e">
        <f t="shared" si="4"/>
        <v>#N/A</v>
      </c>
      <c r="P6" s="7">
        <f t="shared" si="5"/>
        <v>79.599999999999994</v>
      </c>
      <c r="Q6" s="7">
        <f t="shared" si="6"/>
        <v>79.599999999999994</v>
      </c>
      <c r="S6" s="9">
        <f t="shared" si="7"/>
        <v>0</v>
      </c>
    </row>
    <row r="7" spans="1:19" x14ac:dyDescent="0.25">
      <c r="A7" s="14">
        <v>37377</v>
      </c>
      <c r="B7" s="21">
        <v>80.400000000000006</v>
      </c>
      <c r="C7" s="7">
        <v>79.099999999999994</v>
      </c>
      <c r="E7" s="22">
        <v>79.099999999999994</v>
      </c>
      <c r="F7" s="21">
        <v>79.400000000000006</v>
      </c>
      <c r="G7" s="20">
        <v>-0.4</v>
      </c>
      <c r="H7" s="7">
        <v>0.9</v>
      </c>
      <c r="I7" s="7">
        <v>0.4</v>
      </c>
      <c r="J7" s="64">
        <f t="shared" si="0"/>
        <v>-4.9751243781094526E-3</v>
      </c>
      <c r="K7" s="64">
        <f t="shared" si="1"/>
        <v>1.1194029850746268E-2</v>
      </c>
      <c r="L7" s="64">
        <f t="shared" si="2"/>
        <v>4.9751243781094526E-3</v>
      </c>
      <c r="M7" s="64" t="e">
        <f t="shared" si="3"/>
        <v>#N/A</v>
      </c>
      <c r="N7" s="64" t="e">
        <f t="shared" si="4"/>
        <v>#N/A</v>
      </c>
      <c r="P7" s="7">
        <f t="shared" si="5"/>
        <v>80.300000000000011</v>
      </c>
      <c r="Q7" s="7">
        <f t="shared" si="6"/>
        <v>79</v>
      </c>
      <c r="S7" s="9">
        <f t="shared" si="7"/>
        <v>0</v>
      </c>
    </row>
    <row r="8" spans="1:19" x14ac:dyDescent="0.25">
      <c r="A8" s="14">
        <v>37408</v>
      </c>
      <c r="B8" s="21">
        <v>77.5</v>
      </c>
      <c r="C8" s="7">
        <v>79.400000000000006</v>
      </c>
      <c r="E8" s="22">
        <v>79.400000000000006</v>
      </c>
      <c r="F8" s="21">
        <v>79.400000000000006</v>
      </c>
      <c r="G8" s="20">
        <v>0.1</v>
      </c>
      <c r="H8" s="7">
        <v>-0.6</v>
      </c>
      <c r="I8" s="7">
        <v>-1.4</v>
      </c>
      <c r="J8" s="64">
        <f t="shared" si="0"/>
        <v>1.2903225806451613E-3</v>
      </c>
      <c r="K8" s="64">
        <f t="shared" si="1"/>
        <v>-7.7419354838709677E-3</v>
      </c>
      <c r="L8" s="64">
        <f t="shared" si="2"/>
        <v>-1.8064516129032256E-2</v>
      </c>
      <c r="M8" s="64" t="e">
        <f t="shared" si="3"/>
        <v>#N/A</v>
      </c>
      <c r="N8" s="64" t="e">
        <f t="shared" si="4"/>
        <v>#N/A</v>
      </c>
      <c r="P8" s="7">
        <f t="shared" si="5"/>
        <v>77.5</v>
      </c>
      <c r="Q8" s="7">
        <f t="shared" si="6"/>
        <v>79.5</v>
      </c>
      <c r="S8" s="9">
        <f t="shared" si="7"/>
        <v>0</v>
      </c>
    </row>
    <row r="9" spans="1:19" x14ac:dyDescent="0.25">
      <c r="A9" s="14">
        <v>37438</v>
      </c>
      <c r="B9" s="21">
        <v>83.3</v>
      </c>
      <c r="C9" s="7">
        <v>79.7</v>
      </c>
      <c r="E9" s="22">
        <v>79.7</v>
      </c>
      <c r="F9" s="21">
        <v>79.400000000000006</v>
      </c>
      <c r="G9" s="20">
        <v>0.4</v>
      </c>
      <c r="H9" s="7">
        <v>2.6</v>
      </c>
      <c r="I9" s="7">
        <v>1</v>
      </c>
      <c r="J9" s="64">
        <f t="shared" si="0"/>
        <v>4.8019207683073235E-3</v>
      </c>
      <c r="K9" s="64">
        <f t="shared" si="1"/>
        <v>3.1212484993997602E-2</v>
      </c>
      <c r="L9" s="64">
        <f t="shared" si="2"/>
        <v>1.2004801920768308E-2</v>
      </c>
      <c r="M9" s="64" t="e">
        <f t="shared" si="3"/>
        <v>#N/A</v>
      </c>
      <c r="N9" s="64" t="e">
        <f t="shared" si="4"/>
        <v>#N/A</v>
      </c>
      <c r="P9" s="7">
        <f t="shared" si="5"/>
        <v>83.4</v>
      </c>
      <c r="Q9" s="7">
        <f t="shared" si="6"/>
        <v>79.800000000000011</v>
      </c>
      <c r="S9" s="9">
        <f t="shared" si="7"/>
        <v>0</v>
      </c>
    </row>
    <row r="10" spans="1:19" x14ac:dyDescent="0.25">
      <c r="A10" s="14">
        <v>37469</v>
      </c>
      <c r="B10" s="21">
        <v>83.6</v>
      </c>
      <c r="C10" s="7">
        <v>78.599999999999994</v>
      </c>
      <c r="E10" s="22">
        <v>78.599999999999994</v>
      </c>
      <c r="F10" s="21">
        <v>79.5</v>
      </c>
      <c r="G10" s="20">
        <v>-0.9</v>
      </c>
      <c r="H10" s="7">
        <v>4.5</v>
      </c>
      <c r="I10" s="7">
        <v>0.5</v>
      </c>
      <c r="J10" s="64">
        <f t="shared" si="0"/>
        <v>-1.076555023923445E-2</v>
      </c>
      <c r="K10" s="64">
        <f t="shared" si="1"/>
        <v>5.3827751196172252E-2</v>
      </c>
      <c r="L10" s="64">
        <f t="shared" si="2"/>
        <v>5.9808612440191387E-3</v>
      </c>
      <c r="M10" s="64" t="e">
        <f t="shared" si="3"/>
        <v>#N/A</v>
      </c>
      <c r="N10" s="64" t="e">
        <f t="shared" si="4"/>
        <v>#N/A</v>
      </c>
      <c r="P10" s="7">
        <f t="shared" si="5"/>
        <v>83.6</v>
      </c>
      <c r="Q10" s="7">
        <f t="shared" si="6"/>
        <v>78.599999999999994</v>
      </c>
      <c r="S10" s="9">
        <f t="shared" si="7"/>
        <v>0</v>
      </c>
    </row>
    <row r="11" spans="1:19" x14ac:dyDescent="0.25">
      <c r="A11" s="14">
        <v>37500</v>
      </c>
      <c r="B11" s="21">
        <v>82.1</v>
      </c>
      <c r="C11" s="7">
        <v>79.599999999999994</v>
      </c>
      <c r="E11" s="22">
        <v>79.599999999999994</v>
      </c>
      <c r="F11" s="21">
        <v>79.599999999999994</v>
      </c>
      <c r="G11" s="20">
        <v>0</v>
      </c>
      <c r="H11" s="7">
        <v>3.6</v>
      </c>
      <c r="I11" s="7">
        <v>-1.1000000000000001</v>
      </c>
      <c r="J11" s="64">
        <f t="shared" si="0"/>
        <v>0</v>
      </c>
      <c r="K11" s="64">
        <f t="shared" si="1"/>
        <v>4.38489646772229E-2</v>
      </c>
      <c r="L11" s="64">
        <f t="shared" si="2"/>
        <v>-1.3398294762484777E-2</v>
      </c>
      <c r="M11" s="64" t="e">
        <f t="shared" si="3"/>
        <v>#N/A</v>
      </c>
      <c r="N11" s="64" t="e">
        <f t="shared" si="4"/>
        <v>#N/A</v>
      </c>
      <c r="P11" s="7">
        <f t="shared" si="5"/>
        <v>82.1</v>
      </c>
      <c r="Q11" s="7">
        <f t="shared" si="6"/>
        <v>79.599999999999994</v>
      </c>
      <c r="S11" s="9">
        <f t="shared" si="7"/>
        <v>0</v>
      </c>
    </row>
    <row r="12" spans="1:19" x14ac:dyDescent="0.25">
      <c r="A12" s="14">
        <v>37530</v>
      </c>
      <c r="B12" s="21">
        <v>89.2</v>
      </c>
      <c r="C12" s="7">
        <v>80.099999999999994</v>
      </c>
      <c r="E12" s="22">
        <v>80.099999999999994</v>
      </c>
      <c r="F12" s="21">
        <v>79.8</v>
      </c>
      <c r="G12" s="20">
        <v>0.4</v>
      </c>
      <c r="H12" s="7">
        <v>7.8</v>
      </c>
      <c r="I12" s="7">
        <v>1.2</v>
      </c>
      <c r="J12" s="64">
        <f t="shared" si="0"/>
        <v>4.4843049327354259E-3</v>
      </c>
      <c r="K12" s="64">
        <f t="shared" si="1"/>
        <v>8.7443946188340796E-2</v>
      </c>
      <c r="L12" s="64">
        <f t="shared" si="2"/>
        <v>1.3452914798206277E-2</v>
      </c>
      <c r="M12" s="64" t="e">
        <f t="shared" si="3"/>
        <v>#N/A</v>
      </c>
      <c r="N12" s="64" t="e">
        <f t="shared" si="4"/>
        <v>#N/A</v>
      </c>
      <c r="P12" s="7">
        <f t="shared" si="5"/>
        <v>89.2</v>
      </c>
      <c r="Q12" s="7">
        <f t="shared" si="6"/>
        <v>80.2</v>
      </c>
      <c r="S12" s="9">
        <f t="shared" si="7"/>
        <v>0</v>
      </c>
    </row>
    <row r="13" spans="1:19" x14ac:dyDescent="0.25">
      <c r="A13" s="14">
        <v>37561</v>
      </c>
      <c r="B13" s="21">
        <v>83.9</v>
      </c>
      <c r="C13" s="7">
        <v>80.3</v>
      </c>
      <c r="E13" s="22">
        <v>80.3</v>
      </c>
      <c r="F13" s="21">
        <v>79.900000000000006</v>
      </c>
      <c r="G13" s="20">
        <v>0.4</v>
      </c>
      <c r="H13" s="7">
        <v>3.7</v>
      </c>
      <c r="I13" s="7">
        <v>-0.1</v>
      </c>
      <c r="J13" s="64">
        <f t="shared" si="0"/>
        <v>4.7675804529201428E-3</v>
      </c>
      <c r="K13" s="64">
        <f t="shared" si="1"/>
        <v>4.4100119189511323E-2</v>
      </c>
      <c r="L13" s="64">
        <f t="shared" si="2"/>
        <v>-1.1918951132300357E-3</v>
      </c>
      <c r="M13" s="64" t="e">
        <f t="shared" si="3"/>
        <v>#N/A</v>
      </c>
      <c r="N13" s="64" t="e">
        <f t="shared" si="4"/>
        <v>#N/A</v>
      </c>
      <c r="P13" s="7">
        <f t="shared" si="5"/>
        <v>83.90000000000002</v>
      </c>
      <c r="Q13" s="7">
        <f t="shared" si="6"/>
        <v>80.300000000000011</v>
      </c>
      <c r="S13" s="9">
        <f t="shared" si="7"/>
        <v>0</v>
      </c>
    </row>
    <row r="14" spans="1:19" x14ac:dyDescent="0.25">
      <c r="A14" s="14">
        <v>37591</v>
      </c>
      <c r="B14" s="21">
        <v>74.599999999999994</v>
      </c>
      <c r="C14" s="7">
        <v>79.599999999999994</v>
      </c>
      <c r="E14" s="22">
        <v>79.599999999999994</v>
      </c>
      <c r="F14" s="21">
        <v>79.900000000000006</v>
      </c>
      <c r="G14" s="20">
        <v>-0.4</v>
      </c>
      <c r="H14" s="7">
        <v>-4.4000000000000004</v>
      </c>
      <c r="I14" s="7">
        <v>-0.6</v>
      </c>
      <c r="J14" s="64">
        <f t="shared" si="0"/>
        <v>-5.3619302949061672E-3</v>
      </c>
      <c r="K14" s="64">
        <f t="shared" si="1"/>
        <v>-5.898123324396784E-2</v>
      </c>
      <c r="L14" s="64">
        <f t="shared" si="2"/>
        <v>-8.0428954423592495E-3</v>
      </c>
      <c r="M14" s="64" t="e">
        <f t="shared" si="3"/>
        <v>#N/A</v>
      </c>
      <c r="N14" s="64" t="e">
        <f t="shared" si="4"/>
        <v>#N/A</v>
      </c>
      <c r="P14" s="7">
        <f t="shared" si="5"/>
        <v>74.5</v>
      </c>
      <c r="Q14" s="7">
        <f t="shared" si="6"/>
        <v>79.5</v>
      </c>
      <c r="S14" s="9">
        <f t="shared" si="7"/>
        <v>0</v>
      </c>
    </row>
    <row r="15" spans="1:19" x14ac:dyDescent="0.25">
      <c r="A15" s="14">
        <v>37622</v>
      </c>
      <c r="B15" s="21">
        <v>74</v>
      </c>
      <c r="C15" s="7">
        <v>79.7</v>
      </c>
      <c r="E15" s="22">
        <v>79.7</v>
      </c>
      <c r="F15" s="21">
        <v>79.900000000000006</v>
      </c>
      <c r="G15" s="20">
        <v>-0.1</v>
      </c>
      <c r="H15" s="7">
        <v>-6.4</v>
      </c>
      <c r="I15" s="7">
        <v>0.7</v>
      </c>
      <c r="J15" s="64">
        <f t="shared" si="0"/>
        <v>-1.3513513513513514E-3</v>
      </c>
      <c r="K15" s="64">
        <f t="shared" si="1"/>
        <v>-8.6486486486486491E-2</v>
      </c>
      <c r="L15" s="64">
        <f t="shared" si="2"/>
        <v>9.4594594594594582E-3</v>
      </c>
      <c r="M15" s="64" t="e">
        <f t="shared" si="3"/>
        <v>#N/A</v>
      </c>
      <c r="N15" s="64" t="e">
        <f t="shared" si="4"/>
        <v>#N/A</v>
      </c>
      <c r="P15" s="7">
        <f t="shared" si="5"/>
        <v>74.100000000000009</v>
      </c>
      <c r="Q15" s="7">
        <f t="shared" si="6"/>
        <v>79.800000000000011</v>
      </c>
      <c r="S15" s="9">
        <f t="shared" si="7"/>
        <v>0</v>
      </c>
    </row>
    <row r="16" spans="1:19" x14ac:dyDescent="0.25">
      <c r="A16" s="14">
        <v>37653</v>
      </c>
      <c r="B16" s="21">
        <v>71.8</v>
      </c>
      <c r="C16" s="7">
        <v>79.7</v>
      </c>
      <c r="E16" s="22">
        <v>79.7</v>
      </c>
      <c r="F16" s="21">
        <v>79.7</v>
      </c>
      <c r="G16" s="20">
        <v>0</v>
      </c>
      <c r="H16" s="7">
        <v>-9.5</v>
      </c>
      <c r="I16" s="7">
        <v>1.6</v>
      </c>
      <c r="J16" s="64">
        <f t="shared" si="0"/>
        <v>0</v>
      </c>
      <c r="K16" s="64">
        <f t="shared" si="1"/>
        <v>-0.13231197771587744</v>
      </c>
      <c r="L16" s="64">
        <f t="shared" si="2"/>
        <v>2.2284122562674098E-2</v>
      </c>
      <c r="M16" s="64" t="e">
        <f t="shared" si="3"/>
        <v>#N/A</v>
      </c>
      <c r="N16" s="64" t="e">
        <f t="shared" si="4"/>
        <v>#N/A</v>
      </c>
      <c r="P16" s="7">
        <f t="shared" si="5"/>
        <v>71.8</v>
      </c>
      <c r="Q16" s="7">
        <f t="shared" si="6"/>
        <v>79.7</v>
      </c>
      <c r="S16" s="9">
        <f t="shared" si="7"/>
        <v>0</v>
      </c>
    </row>
    <row r="17" spans="1:19" x14ac:dyDescent="0.25">
      <c r="A17" s="14">
        <v>37681</v>
      </c>
      <c r="B17" s="21">
        <v>77.400000000000006</v>
      </c>
      <c r="C17" s="7">
        <v>79.8</v>
      </c>
      <c r="E17" s="22">
        <v>79.8</v>
      </c>
      <c r="F17" s="21">
        <v>79.3</v>
      </c>
      <c r="G17" s="20">
        <v>0.5</v>
      </c>
      <c r="H17" s="7">
        <v>0.4</v>
      </c>
      <c r="I17" s="7">
        <v>-2.8</v>
      </c>
      <c r="J17" s="64">
        <f t="shared" si="0"/>
        <v>6.4599483204134363E-3</v>
      </c>
      <c r="K17" s="64">
        <f t="shared" si="1"/>
        <v>5.1679586563307496E-3</v>
      </c>
      <c r="L17" s="64">
        <f t="shared" si="2"/>
        <v>-3.6175710594315243E-2</v>
      </c>
      <c r="M17" s="64" t="e">
        <f t="shared" si="3"/>
        <v>#N/A</v>
      </c>
      <c r="N17" s="64" t="e">
        <f t="shared" si="4"/>
        <v>#N/A</v>
      </c>
      <c r="P17" s="7">
        <f t="shared" si="5"/>
        <v>77.400000000000006</v>
      </c>
      <c r="Q17" s="7">
        <f t="shared" si="6"/>
        <v>79.8</v>
      </c>
      <c r="S17" s="9">
        <f t="shared" si="7"/>
        <v>0</v>
      </c>
    </row>
    <row r="18" spans="1:19" x14ac:dyDescent="0.25">
      <c r="A18" s="14">
        <v>37712</v>
      </c>
      <c r="B18" s="21">
        <v>76.5</v>
      </c>
      <c r="C18" s="7">
        <v>79.400000000000006</v>
      </c>
      <c r="E18" s="22">
        <v>79.400000000000006</v>
      </c>
      <c r="F18" s="21">
        <v>78.8</v>
      </c>
      <c r="G18" s="20">
        <v>0.6</v>
      </c>
      <c r="H18" s="7">
        <v>-2.8</v>
      </c>
      <c r="I18" s="7">
        <v>-0.1</v>
      </c>
      <c r="J18" s="64">
        <f t="shared" si="0"/>
        <v>7.8431372549019607E-3</v>
      </c>
      <c r="K18" s="64">
        <f t="shared" si="1"/>
        <v>-3.6601307189542479E-2</v>
      </c>
      <c r="L18" s="64">
        <f t="shared" si="2"/>
        <v>-1.3071895424836603E-3</v>
      </c>
      <c r="M18" s="64" t="e">
        <f t="shared" si="3"/>
        <v>#N/A</v>
      </c>
      <c r="N18" s="64" t="e">
        <f t="shared" si="4"/>
        <v>#N/A</v>
      </c>
      <c r="P18" s="7">
        <f t="shared" si="5"/>
        <v>76.5</v>
      </c>
      <c r="Q18" s="7">
        <f t="shared" si="6"/>
        <v>79.399999999999991</v>
      </c>
      <c r="S18" s="9">
        <f t="shared" si="7"/>
        <v>0</v>
      </c>
    </row>
    <row r="19" spans="1:19" x14ac:dyDescent="0.25">
      <c r="A19" s="14">
        <v>37742</v>
      </c>
      <c r="B19" s="21">
        <v>79.7</v>
      </c>
      <c r="C19" s="7">
        <v>77.8</v>
      </c>
      <c r="E19" s="22">
        <v>77.8</v>
      </c>
      <c r="F19" s="21">
        <v>78.5</v>
      </c>
      <c r="G19" s="20">
        <v>-0.6</v>
      </c>
      <c r="H19" s="7">
        <v>1.1000000000000001</v>
      </c>
      <c r="I19" s="7">
        <v>0.8</v>
      </c>
      <c r="J19" s="64">
        <f t="shared" si="0"/>
        <v>-7.5282308657465494E-3</v>
      </c>
      <c r="K19" s="64">
        <f t="shared" si="1"/>
        <v>1.3801756587202008E-2</v>
      </c>
      <c r="L19" s="64">
        <f t="shared" si="2"/>
        <v>1.0037641154328734E-2</v>
      </c>
      <c r="M19" s="64" t="e">
        <f t="shared" si="3"/>
        <v>#N/A</v>
      </c>
      <c r="N19" s="64" t="e">
        <f t="shared" si="4"/>
        <v>#N/A</v>
      </c>
      <c r="P19" s="7">
        <f t="shared" si="5"/>
        <v>79.8</v>
      </c>
      <c r="Q19" s="7">
        <f t="shared" si="6"/>
        <v>77.900000000000006</v>
      </c>
      <c r="S19" s="9">
        <f t="shared" si="7"/>
        <v>0</v>
      </c>
    </row>
    <row r="20" spans="1:19" x14ac:dyDescent="0.25">
      <c r="A20" s="14">
        <v>37773</v>
      </c>
      <c r="B20" s="21">
        <v>76.3</v>
      </c>
      <c r="C20" s="7">
        <v>78.2</v>
      </c>
      <c r="E20" s="22">
        <v>78.2</v>
      </c>
      <c r="F20" s="21">
        <v>78.3</v>
      </c>
      <c r="G20" s="20">
        <v>-0.2</v>
      </c>
      <c r="H20" s="7">
        <v>-0.5</v>
      </c>
      <c r="I20" s="7">
        <v>-1.4</v>
      </c>
      <c r="J20" s="64">
        <f t="shared" si="0"/>
        <v>-2.6212319790301446E-3</v>
      </c>
      <c r="K20" s="64">
        <f t="shared" si="1"/>
        <v>-6.5530799475753609E-3</v>
      </c>
      <c r="L20" s="64">
        <f t="shared" si="2"/>
        <v>-1.834862385321101E-2</v>
      </c>
      <c r="M20" s="64" t="e">
        <f t="shared" si="3"/>
        <v>#N/A</v>
      </c>
      <c r="N20" s="64" t="e">
        <f t="shared" si="4"/>
        <v>#N/A</v>
      </c>
      <c r="P20" s="7">
        <f t="shared" si="5"/>
        <v>76.199999999999989</v>
      </c>
      <c r="Q20" s="7">
        <f t="shared" si="6"/>
        <v>78.099999999999994</v>
      </c>
      <c r="S20" s="9">
        <f t="shared" si="7"/>
        <v>0</v>
      </c>
    </row>
    <row r="21" spans="1:19" x14ac:dyDescent="0.25">
      <c r="A21" s="14">
        <v>37803</v>
      </c>
      <c r="B21" s="21">
        <v>81.3</v>
      </c>
      <c r="C21" s="7">
        <v>77.400000000000006</v>
      </c>
      <c r="E21" s="22">
        <v>77.400000000000006</v>
      </c>
      <c r="F21" s="21">
        <v>78.599999999999994</v>
      </c>
      <c r="G21" s="20">
        <v>-1.2</v>
      </c>
      <c r="H21" s="7">
        <v>2.7</v>
      </c>
      <c r="I21" s="7">
        <v>1.2</v>
      </c>
      <c r="J21" s="64">
        <f t="shared" si="0"/>
        <v>-1.4760147601476014E-2</v>
      </c>
      <c r="K21" s="64">
        <f t="shared" si="1"/>
        <v>3.3210332103321034E-2</v>
      </c>
      <c r="L21" s="64">
        <f t="shared" si="2"/>
        <v>1.4760147601476014E-2</v>
      </c>
      <c r="M21" s="64" t="e">
        <f t="shared" si="3"/>
        <v>#N/A</v>
      </c>
      <c r="N21" s="64" t="e">
        <f t="shared" si="4"/>
        <v>#N/A</v>
      </c>
      <c r="P21" s="7">
        <f t="shared" si="5"/>
        <v>81.3</v>
      </c>
      <c r="Q21" s="7">
        <f t="shared" si="6"/>
        <v>77.399999999999991</v>
      </c>
      <c r="S21" s="9">
        <f t="shared" si="7"/>
        <v>0</v>
      </c>
    </row>
    <row r="22" spans="1:19" x14ac:dyDescent="0.25">
      <c r="A22" s="14">
        <v>37834</v>
      </c>
      <c r="B22" s="21">
        <v>81.599999999999994</v>
      </c>
      <c r="C22" s="7">
        <v>78.5</v>
      </c>
      <c r="E22" s="22">
        <v>78.5</v>
      </c>
      <c r="F22" s="21">
        <v>79.2</v>
      </c>
      <c r="G22" s="20">
        <v>-0.7</v>
      </c>
      <c r="H22" s="7">
        <v>4.7</v>
      </c>
      <c r="I22" s="7">
        <v>-1.6</v>
      </c>
      <c r="J22" s="64">
        <f t="shared" si="0"/>
        <v>-8.5784313725490204E-3</v>
      </c>
      <c r="K22" s="64">
        <f t="shared" si="1"/>
        <v>5.7598039215686278E-2</v>
      </c>
      <c r="L22" s="64">
        <f t="shared" si="2"/>
        <v>-1.9607843137254905E-2</v>
      </c>
      <c r="M22" s="64" t="e">
        <f t="shared" si="3"/>
        <v>#N/A</v>
      </c>
      <c r="N22" s="64" t="e">
        <f t="shared" si="4"/>
        <v>#N/A</v>
      </c>
      <c r="P22" s="7">
        <f t="shared" si="5"/>
        <v>81.600000000000009</v>
      </c>
      <c r="Q22" s="7">
        <f t="shared" si="6"/>
        <v>78.5</v>
      </c>
      <c r="S22" s="9">
        <f t="shared" si="7"/>
        <v>0</v>
      </c>
    </row>
    <row r="23" spans="1:19" x14ac:dyDescent="0.25">
      <c r="A23" s="14">
        <v>37865</v>
      </c>
      <c r="B23" s="21">
        <v>85.7</v>
      </c>
      <c r="C23" s="7">
        <v>81.3</v>
      </c>
      <c r="E23" s="22">
        <v>81.3</v>
      </c>
      <c r="F23" s="21">
        <v>80.099999999999994</v>
      </c>
      <c r="G23" s="20">
        <v>1.2</v>
      </c>
      <c r="H23" s="7">
        <v>3.5</v>
      </c>
      <c r="I23" s="7">
        <v>0.9</v>
      </c>
      <c r="J23" s="64">
        <f t="shared" si="0"/>
        <v>1.4002333722287047E-2</v>
      </c>
      <c r="K23" s="64">
        <f t="shared" si="1"/>
        <v>4.0840140023337225E-2</v>
      </c>
      <c r="L23" s="64">
        <f t="shared" si="2"/>
        <v>1.0501750291715286E-2</v>
      </c>
      <c r="M23" s="64" t="e">
        <f t="shared" si="3"/>
        <v>#N/A</v>
      </c>
      <c r="N23" s="64" t="e">
        <f t="shared" si="4"/>
        <v>#N/A</v>
      </c>
      <c r="P23" s="7">
        <f t="shared" si="5"/>
        <v>85.7</v>
      </c>
      <c r="Q23" s="7">
        <f t="shared" si="6"/>
        <v>81.3</v>
      </c>
      <c r="S23" s="9">
        <f t="shared" si="7"/>
        <v>0</v>
      </c>
    </row>
    <row r="24" spans="1:19" x14ac:dyDescent="0.25">
      <c r="A24" s="14">
        <v>37895</v>
      </c>
      <c r="B24" s="21">
        <v>90</v>
      </c>
      <c r="C24" s="7">
        <v>81.599999999999994</v>
      </c>
      <c r="E24" s="22">
        <v>81.599999999999994</v>
      </c>
      <c r="F24" s="21">
        <v>81</v>
      </c>
      <c r="G24" s="20">
        <v>0.6</v>
      </c>
      <c r="H24" s="7">
        <v>7.7</v>
      </c>
      <c r="I24" s="7">
        <v>0.7</v>
      </c>
      <c r="J24" s="64">
        <f t="shared" si="0"/>
        <v>6.6666666666666662E-3</v>
      </c>
      <c r="K24" s="64">
        <f t="shared" si="1"/>
        <v>8.5555555555555551E-2</v>
      </c>
      <c r="L24" s="64">
        <f t="shared" si="2"/>
        <v>7.7777777777777776E-3</v>
      </c>
      <c r="M24" s="64" t="e">
        <f t="shared" si="3"/>
        <v>#N/A</v>
      </c>
      <c r="N24" s="64" t="e">
        <f t="shared" si="4"/>
        <v>#N/A</v>
      </c>
      <c r="P24" s="7">
        <f t="shared" si="5"/>
        <v>90</v>
      </c>
      <c r="Q24" s="7">
        <f t="shared" si="6"/>
        <v>81.599999999999994</v>
      </c>
      <c r="S24" s="9">
        <f t="shared" si="7"/>
        <v>0</v>
      </c>
    </row>
    <row r="25" spans="1:19" x14ac:dyDescent="0.25">
      <c r="A25" s="14">
        <v>37926</v>
      </c>
      <c r="B25" s="21">
        <v>84.6</v>
      </c>
      <c r="C25" s="7">
        <v>82.6</v>
      </c>
      <c r="E25" s="22">
        <v>82.6</v>
      </c>
      <c r="F25" s="21">
        <v>81.8</v>
      </c>
      <c r="G25" s="20">
        <v>0.8</v>
      </c>
      <c r="H25" s="7">
        <v>3.6</v>
      </c>
      <c r="I25" s="7">
        <v>-1.6</v>
      </c>
      <c r="J25" s="64">
        <f t="shared" si="0"/>
        <v>9.4562647754137131E-3</v>
      </c>
      <c r="K25" s="64">
        <f t="shared" si="1"/>
        <v>4.2553191489361708E-2</v>
      </c>
      <c r="L25" s="64">
        <f t="shared" si="2"/>
        <v>-1.8912529550827426E-2</v>
      </c>
      <c r="M25" s="64" t="e">
        <f t="shared" si="3"/>
        <v>#N/A</v>
      </c>
      <c r="N25" s="64" t="e">
        <f t="shared" si="4"/>
        <v>#N/A</v>
      </c>
      <c r="P25" s="7">
        <f t="shared" si="5"/>
        <v>84.6</v>
      </c>
      <c r="Q25" s="7">
        <f t="shared" si="6"/>
        <v>82.6</v>
      </c>
      <c r="S25" s="9">
        <f t="shared" si="7"/>
        <v>0</v>
      </c>
    </row>
    <row r="26" spans="1:19" x14ac:dyDescent="0.25">
      <c r="A26" s="14">
        <v>37956</v>
      </c>
      <c r="B26" s="21">
        <v>77.900000000000006</v>
      </c>
      <c r="C26" s="7">
        <v>81.2</v>
      </c>
      <c r="E26" s="22">
        <v>81.2</v>
      </c>
      <c r="F26" s="21">
        <v>82.5</v>
      </c>
      <c r="G26" s="20">
        <v>-1.3</v>
      </c>
      <c r="H26" s="7">
        <v>-4.3</v>
      </c>
      <c r="I26" s="7">
        <v>1</v>
      </c>
      <c r="J26" s="64">
        <f t="shared" si="0"/>
        <v>-1.668806161745828E-2</v>
      </c>
      <c r="K26" s="64">
        <f t="shared" si="1"/>
        <v>-5.5198973042361994E-2</v>
      </c>
      <c r="L26" s="64">
        <f t="shared" si="2"/>
        <v>1.2836970474967907E-2</v>
      </c>
      <c r="M26" s="64" t="e">
        <f t="shared" si="3"/>
        <v>#N/A</v>
      </c>
      <c r="N26" s="64" t="e">
        <f t="shared" si="4"/>
        <v>#N/A</v>
      </c>
      <c r="P26" s="7">
        <f t="shared" si="5"/>
        <v>77.900000000000006</v>
      </c>
      <c r="Q26" s="7">
        <f t="shared" si="6"/>
        <v>81.2</v>
      </c>
      <c r="S26" s="9">
        <f t="shared" si="7"/>
        <v>0</v>
      </c>
    </row>
    <row r="27" spans="1:19" x14ac:dyDescent="0.25">
      <c r="A27" s="14">
        <v>37987</v>
      </c>
      <c r="B27" s="21">
        <v>76.8</v>
      </c>
      <c r="C27" s="7">
        <v>82.7</v>
      </c>
      <c r="E27" s="22">
        <v>82.7</v>
      </c>
      <c r="F27" s="21">
        <v>83.1</v>
      </c>
      <c r="G27" s="20">
        <v>-0.5</v>
      </c>
      <c r="H27" s="7">
        <v>-6.4</v>
      </c>
      <c r="I27" s="7">
        <v>0.5</v>
      </c>
      <c r="J27" s="64">
        <f t="shared" si="0"/>
        <v>-6.510416666666667E-3</v>
      </c>
      <c r="K27" s="64">
        <f t="shared" si="1"/>
        <v>-8.3333333333333343E-2</v>
      </c>
      <c r="L27" s="64">
        <f t="shared" si="2"/>
        <v>6.510416666666667E-3</v>
      </c>
      <c r="M27" s="64" t="e">
        <f t="shared" si="3"/>
        <v>#N/A</v>
      </c>
      <c r="N27" s="64" t="e">
        <f t="shared" si="4"/>
        <v>#N/A</v>
      </c>
      <c r="P27" s="7">
        <f t="shared" si="5"/>
        <v>76.699999999999989</v>
      </c>
      <c r="Q27" s="7">
        <f t="shared" si="6"/>
        <v>82.6</v>
      </c>
      <c r="S27" s="9">
        <f t="shared" si="7"/>
        <v>0</v>
      </c>
    </row>
    <row r="28" spans="1:19" x14ac:dyDescent="0.25">
      <c r="A28" s="14">
        <v>38018</v>
      </c>
      <c r="B28" s="21">
        <v>74</v>
      </c>
      <c r="C28" s="7">
        <v>84</v>
      </c>
      <c r="E28" s="22">
        <v>84</v>
      </c>
      <c r="F28" s="21">
        <v>83.8</v>
      </c>
      <c r="G28" s="20">
        <v>0.3</v>
      </c>
      <c r="H28" s="7">
        <v>-9.6999999999999993</v>
      </c>
      <c r="I28" s="7">
        <v>-0.3</v>
      </c>
      <c r="J28" s="64">
        <f t="shared" si="0"/>
        <v>4.0540540540540543E-3</v>
      </c>
      <c r="K28" s="64">
        <f t="shared" si="1"/>
        <v>-0.13108108108108107</v>
      </c>
      <c r="L28" s="64">
        <f t="shared" si="2"/>
        <v>-4.0540540540540543E-3</v>
      </c>
      <c r="M28" s="64" t="e">
        <f t="shared" si="3"/>
        <v>#N/A</v>
      </c>
      <c r="N28" s="64" t="e">
        <f t="shared" si="4"/>
        <v>#N/A</v>
      </c>
      <c r="P28" s="7">
        <f t="shared" si="5"/>
        <v>74.099999999999994</v>
      </c>
      <c r="Q28" s="7">
        <f t="shared" si="6"/>
        <v>84.1</v>
      </c>
      <c r="S28" s="9">
        <f t="shared" si="7"/>
        <v>0</v>
      </c>
    </row>
    <row r="29" spans="1:19" x14ac:dyDescent="0.25">
      <c r="A29" s="14">
        <v>38047</v>
      </c>
      <c r="B29" s="21">
        <v>86.9</v>
      </c>
      <c r="C29" s="7">
        <v>84.5</v>
      </c>
      <c r="E29" s="22">
        <v>84.5</v>
      </c>
      <c r="F29" s="21">
        <v>84.4</v>
      </c>
      <c r="G29" s="20">
        <v>0.1</v>
      </c>
      <c r="H29" s="7">
        <v>0.2</v>
      </c>
      <c r="I29" s="7">
        <v>2.1</v>
      </c>
      <c r="J29" s="64">
        <f t="shared" si="0"/>
        <v>1.1507479861910242E-3</v>
      </c>
      <c r="K29" s="64">
        <f t="shared" si="1"/>
        <v>2.3014959723820483E-3</v>
      </c>
      <c r="L29" s="64">
        <f t="shared" si="2"/>
        <v>2.4165707710011506E-2</v>
      </c>
      <c r="M29" s="64" t="e">
        <f t="shared" si="3"/>
        <v>#N/A</v>
      </c>
      <c r="N29" s="64" t="e">
        <f t="shared" si="4"/>
        <v>#N/A</v>
      </c>
      <c r="P29" s="7">
        <f t="shared" si="5"/>
        <v>86.8</v>
      </c>
      <c r="Q29" s="7">
        <f t="shared" si="6"/>
        <v>84.5</v>
      </c>
      <c r="S29" s="9">
        <f t="shared" si="7"/>
        <v>0</v>
      </c>
    </row>
    <row r="30" spans="1:19" x14ac:dyDescent="0.25">
      <c r="A30" s="14">
        <v>38078</v>
      </c>
      <c r="B30" s="21">
        <v>82.2</v>
      </c>
      <c r="C30" s="7">
        <v>85.1</v>
      </c>
      <c r="E30" s="22">
        <v>85.1</v>
      </c>
      <c r="F30" s="21">
        <v>85.1</v>
      </c>
      <c r="G30" s="20">
        <v>0</v>
      </c>
      <c r="H30" s="7">
        <v>-2.9</v>
      </c>
      <c r="I30" s="7">
        <v>0</v>
      </c>
      <c r="J30" s="64">
        <f t="shared" si="0"/>
        <v>0</v>
      </c>
      <c r="K30" s="64">
        <f t="shared" si="1"/>
        <v>-3.5279805352798052E-2</v>
      </c>
      <c r="L30" s="64">
        <f t="shared" si="2"/>
        <v>0</v>
      </c>
      <c r="M30" s="64" t="e">
        <f t="shared" si="3"/>
        <v>#N/A</v>
      </c>
      <c r="N30" s="64" t="e">
        <f t="shared" si="4"/>
        <v>#N/A</v>
      </c>
      <c r="P30" s="7">
        <f t="shared" si="5"/>
        <v>82.199999999999989</v>
      </c>
      <c r="Q30" s="7">
        <f t="shared" si="6"/>
        <v>85.1</v>
      </c>
      <c r="S30" s="9">
        <f t="shared" si="7"/>
        <v>0</v>
      </c>
    </row>
    <row r="31" spans="1:19" x14ac:dyDescent="0.25">
      <c r="A31" s="14">
        <v>38108</v>
      </c>
      <c r="B31" s="21">
        <v>86.3</v>
      </c>
      <c r="C31" s="7">
        <v>85.9</v>
      </c>
      <c r="E31" s="22">
        <v>85.9</v>
      </c>
      <c r="F31" s="21">
        <v>85.8</v>
      </c>
      <c r="G31" s="20">
        <v>0.1</v>
      </c>
      <c r="H31" s="7">
        <v>1.4</v>
      </c>
      <c r="I31" s="7">
        <v>-1</v>
      </c>
      <c r="J31" s="64">
        <f t="shared" si="0"/>
        <v>1.1587485515643107E-3</v>
      </c>
      <c r="K31" s="64">
        <f t="shared" si="1"/>
        <v>1.6222479721900347E-2</v>
      </c>
      <c r="L31" s="64">
        <f t="shared" si="2"/>
        <v>-1.1587485515643106E-2</v>
      </c>
      <c r="M31" s="64" t="e">
        <f t="shared" si="3"/>
        <v>#N/A</v>
      </c>
      <c r="N31" s="64" t="e">
        <f t="shared" si="4"/>
        <v>#N/A</v>
      </c>
      <c r="P31" s="7">
        <f t="shared" si="5"/>
        <v>86.3</v>
      </c>
      <c r="Q31" s="7">
        <f t="shared" si="6"/>
        <v>85.899999999999991</v>
      </c>
      <c r="S31" s="9">
        <f t="shared" si="7"/>
        <v>0</v>
      </c>
    </row>
    <row r="32" spans="1:19" x14ac:dyDescent="0.25">
      <c r="A32" s="14">
        <v>38139</v>
      </c>
      <c r="B32" s="21">
        <v>86.1</v>
      </c>
      <c r="C32" s="7">
        <v>86.1</v>
      </c>
      <c r="E32" s="22">
        <v>86.1</v>
      </c>
      <c r="F32" s="21">
        <v>86.4</v>
      </c>
      <c r="G32" s="20">
        <v>-0.3</v>
      </c>
      <c r="H32" s="7">
        <v>-0.3</v>
      </c>
      <c r="I32" s="7">
        <v>0.3</v>
      </c>
      <c r="J32" s="64">
        <f t="shared" si="0"/>
        <v>-3.4843205574912892E-3</v>
      </c>
      <c r="K32" s="64">
        <f t="shared" si="1"/>
        <v>-3.4843205574912892E-3</v>
      </c>
      <c r="L32" s="64">
        <f t="shared" si="2"/>
        <v>3.4843205574912892E-3</v>
      </c>
      <c r="M32" s="64" t="e">
        <f t="shared" si="3"/>
        <v>#N/A</v>
      </c>
      <c r="N32" s="64" t="e">
        <f t="shared" si="4"/>
        <v>#N/A</v>
      </c>
      <c r="P32" s="7">
        <f t="shared" si="5"/>
        <v>86.100000000000009</v>
      </c>
      <c r="Q32" s="7">
        <f t="shared" si="6"/>
        <v>86.100000000000009</v>
      </c>
      <c r="S32" s="9">
        <f t="shared" si="7"/>
        <v>0</v>
      </c>
    </row>
    <row r="33" spans="1:19" x14ac:dyDescent="0.25">
      <c r="A33" s="14">
        <v>38169</v>
      </c>
      <c r="B33" s="21">
        <v>90.1</v>
      </c>
      <c r="C33" s="7">
        <v>86.7</v>
      </c>
      <c r="E33" s="22">
        <v>86.7</v>
      </c>
      <c r="F33" s="21">
        <v>86.9</v>
      </c>
      <c r="G33" s="20">
        <v>-0.2</v>
      </c>
      <c r="H33" s="7">
        <v>2.9</v>
      </c>
      <c r="I33" s="7">
        <v>0.5</v>
      </c>
      <c r="J33" s="64">
        <f t="shared" si="0"/>
        <v>-2.219755826859046E-3</v>
      </c>
      <c r="K33" s="64">
        <f t="shared" si="1"/>
        <v>3.2186459489456164E-2</v>
      </c>
      <c r="L33" s="64">
        <f t="shared" si="2"/>
        <v>5.5493895671476145E-3</v>
      </c>
      <c r="M33" s="64" t="e">
        <f t="shared" si="3"/>
        <v>#N/A</v>
      </c>
      <c r="N33" s="64" t="e">
        <f t="shared" si="4"/>
        <v>#N/A</v>
      </c>
      <c r="P33" s="7">
        <f t="shared" si="5"/>
        <v>90.100000000000009</v>
      </c>
      <c r="Q33" s="7">
        <f t="shared" si="6"/>
        <v>86.7</v>
      </c>
      <c r="S33" s="9">
        <f t="shared" si="7"/>
        <v>0</v>
      </c>
    </row>
    <row r="34" spans="1:19" x14ac:dyDescent="0.25">
      <c r="A34" s="14">
        <v>38200</v>
      </c>
      <c r="B34" s="21">
        <v>92.1</v>
      </c>
      <c r="C34" s="7">
        <v>87.6</v>
      </c>
      <c r="E34" s="22">
        <v>87.6</v>
      </c>
      <c r="F34" s="21">
        <v>87.3</v>
      </c>
      <c r="G34" s="20">
        <v>0.3</v>
      </c>
      <c r="H34" s="7">
        <v>5</v>
      </c>
      <c r="I34" s="7">
        <v>-0.6</v>
      </c>
      <c r="J34" s="64">
        <f t="shared" si="0"/>
        <v>3.2573289902280132E-3</v>
      </c>
      <c r="K34" s="64">
        <f t="shared" si="1"/>
        <v>5.428881650380022E-2</v>
      </c>
      <c r="L34" s="64">
        <f t="shared" si="2"/>
        <v>-6.5146579804560263E-3</v>
      </c>
      <c r="M34" s="64" t="e">
        <f t="shared" si="3"/>
        <v>#N/A</v>
      </c>
      <c r="N34" s="64" t="e">
        <f t="shared" si="4"/>
        <v>#N/A</v>
      </c>
      <c r="P34" s="7">
        <f t="shared" si="5"/>
        <v>92</v>
      </c>
      <c r="Q34" s="7">
        <f t="shared" si="6"/>
        <v>87.6</v>
      </c>
      <c r="S34" s="9">
        <f t="shared" si="7"/>
        <v>0</v>
      </c>
    </row>
    <row r="35" spans="1:19" x14ac:dyDescent="0.25">
      <c r="A35" s="14">
        <v>38231</v>
      </c>
      <c r="B35" s="21">
        <v>92.1</v>
      </c>
      <c r="C35" s="7">
        <v>88.2</v>
      </c>
      <c r="E35" s="22">
        <v>88.2</v>
      </c>
      <c r="F35" s="21">
        <v>87.7</v>
      </c>
      <c r="G35" s="20">
        <v>0.5</v>
      </c>
      <c r="H35" s="7">
        <v>3.2</v>
      </c>
      <c r="I35" s="7">
        <v>0.7</v>
      </c>
      <c r="J35" s="64">
        <f t="shared" si="0"/>
        <v>5.4288816503800224E-3</v>
      </c>
      <c r="K35" s="64">
        <f t="shared" si="1"/>
        <v>3.4744842562432141E-2</v>
      </c>
      <c r="L35" s="64">
        <f t="shared" si="2"/>
        <v>7.6004343105320303E-3</v>
      </c>
      <c r="M35" s="64" t="e">
        <f t="shared" si="3"/>
        <v>#N/A</v>
      </c>
      <c r="N35" s="64" t="e">
        <f t="shared" si="4"/>
        <v>#N/A</v>
      </c>
      <c r="P35" s="7">
        <f t="shared" si="5"/>
        <v>92.100000000000009</v>
      </c>
      <c r="Q35" s="7">
        <f t="shared" si="6"/>
        <v>88.2</v>
      </c>
      <c r="S35" s="9">
        <f t="shared" si="7"/>
        <v>0</v>
      </c>
    </row>
    <row r="36" spans="1:19" x14ac:dyDescent="0.25">
      <c r="A36" s="14">
        <v>38261</v>
      </c>
      <c r="B36" s="21">
        <v>93.5</v>
      </c>
      <c r="C36" s="7">
        <v>87.5</v>
      </c>
      <c r="E36" s="22">
        <v>87.5</v>
      </c>
      <c r="F36" s="21">
        <v>87.9</v>
      </c>
      <c r="G36" s="20">
        <v>-0.3</v>
      </c>
      <c r="H36" s="7">
        <v>7.6</v>
      </c>
      <c r="I36" s="7">
        <v>-1.6</v>
      </c>
      <c r="J36" s="64">
        <f t="shared" si="0"/>
        <v>-3.2085561497326204E-3</v>
      </c>
      <c r="K36" s="64">
        <f t="shared" si="1"/>
        <v>8.1283422459893048E-2</v>
      </c>
      <c r="L36" s="64">
        <f t="shared" si="2"/>
        <v>-1.7112299465240642E-2</v>
      </c>
      <c r="M36" s="64" t="e">
        <f t="shared" si="3"/>
        <v>#N/A</v>
      </c>
      <c r="N36" s="64" t="e">
        <f t="shared" si="4"/>
        <v>#N/A</v>
      </c>
      <c r="P36" s="7">
        <f t="shared" si="5"/>
        <v>93.600000000000009</v>
      </c>
      <c r="Q36" s="7">
        <f t="shared" si="6"/>
        <v>87.600000000000009</v>
      </c>
      <c r="S36" s="9">
        <f t="shared" si="7"/>
        <v>0</v>
      </c>
    </row>
    <row r="37" spans="1:19" x14ac:dyDescent="0.25">
      <c r="A37" s="14">
        <v>38292</v>
      </c>
      <c r="B37" s="21">
        <v>91.8</v>
      </c>
      <c r="C37" s="7">
        <v>87.5</v>
      </c>
      <c r="E37" s="22">
        <v>87.5</v>
      </c>
      <c r="F37" s="21">
        <v>88</v>
      </c>
      <c r="G37" s="20">
        <v>-0.5</v>
      </c>
      <c r="H37" s="7">
        <v>3.4</v>
      </c>
      <c r="I37" s="7">
        <v>0.9</v>
      </c>
      <c r="J37" s="64">
        <f t="shared" si="0"/>
        <v>-5.4466230936819175E-3</v>
      </c>
      <c r="K37" s="64">
        <f t="shared" si="1"/>
        <v>3.7037037037037035E-2</v>
      </c>
      <c r="L37" s="64">
        <f t="shared" si="2"/>
        <v>9.8039215686274508E-3</v>
      </c>
      <c r="M37" s="64" t="e">
        <f t="shared" si="3"/>
        <v>#N/A</v>
      </c>
      <c r="N37" s="64" t="e">
        <f t="shared" si="4"/>
        <v>#N/A</v>
      </c>
      <c r="P37" s="7">
        <f t="shared" si="5"/>
        <v>91.800000000000011</v>
      </c>
      <c r="Q37" s="7">
        <f t="shared" si="6"/>
        <v>87.5</v>
      </c>
      <c r="S37" s="9">
        <f t="shared" si="7"/>
        <v>0</v>
      </c>
    </row>
    <row r="38" spans="1:19" x14ac:dyDescent="0.25">
      <c r="A38" s="14">
        <v>38322</v>
      </c>
      <c r="B38" s="21">
        <v>84.7</v>
      </c>
      <c r="C38" s="7">
        <v>88.3</v>
      </c>
      <c r="E38" s="22">
        <v>88.3</v>
      </c>
      <c r="F38" s="21">
        <v>88</v>
      </c>
      <c r="G38" s="20">
        <v>0.3</v>
      </c>
      <c r="H38" s="7">
        <v>-4.3</v>
      </c>
      <c r="I38" s="7">
        <v>0.7</v>
      </c>
      <c r="J38" s="64">
        <f t="shared" si="0"/>
        <v>3.5419126328217233E-3</v>
      </c>
      <c r="K38" s="64">
        <f t="shared" si="1"/>
        <v>-5.0767414403778036E-2</v>
      </c>
      <c r="L38" s="64">
        <f t="shared" si="2"/>
        <v>8.2644628099173539E-3</v>
      </c>
      <c r="M38" s="64" t="e">
        <f t="shared" si="3"/>
        <v>#N/A</v>
      </c>
      <c r="N38" s="64" t="e">
        <f t="shared" si="4"/>
        <v>#N/A</v>
      </c>
      <c r="P38" s="7">
        <f t="shared" si="5"/>
        <v>84.7</v>
      </c>
      <c r="Q38" s="7">
        <f t="shared" si="6"/>
        <v>88.3</v>
      </c>
      <c r="S38" s="9">
        <f t="shared" si="7"/>
        <v>0</v>
      </c>
    </row>
    <row r="39" spans="1:19" x14ac:dyDescent="0.25">
      <c r="A39" s="14">
        <v>38353</v>
      </c>
      <c r="B39" s="21">
        <v>81</v>
      </c>
      <c r="C39" s="7">
        <v>88.7</v>
      </c>
      <c r="E39" s="22">
        <v>88.7</v>
      </c>
      <c r="F39" s="21">
        <v>88</v>
      </c>
      <c r="G39" s="20">
        <v>0.7</v>
      </c>
      <c r="H39" s="7">
        <v>-6.4</v>
      </c>
      <c r="I39" s="7">
        <v>-1.3</v>
      </c>
      <c r="J39" s="64">
        <f t="shared" si="0"/>
        <v>8.6419753086419745E-3</v>
      </c>
      <c r="K39" s="64">
        <f t="shared" si="1"/>
        <v>-7.9012345679012344E-2</v>
      </c>
      <c r="L39" s="64">
        <f t="shared" si="2"/>
        <v>-1.6049382716049384E-2</v>
      </c>
      <c r="M39" s="64" t="e">
        <f t="shared" si="3"/>
        <v>#N/A</v>
      </c>
      <c r="N39" s="64" t="e">
        <f t="shared" si="4"/>
        <v>#N/A</v>
      </c>
      <c r="P39" s="7">
        <f t="shared" si="5"/>
        <v>81</v>
      </c>
      <c r="Q39" s="7">
        <f t="shared" si="6"/>
        <v>88.7</v>
      </c>
      <c r="S39" s="9">
        <f t="shared" si="7"/>
        <v>0</v>
      </c>
    </row>
    <row r="40" spans="1:19" x14ac:dyDescent="0.25">
      <c r="A40" s="14">
        <v>38384</v>
      </c>
      <c r="B40" s="21">
        <v>76.400000000000006</v>
      </c>
      <c r="C40" s="7">
        <v>87.4</v>
      </c>
      <c r="E40" s="22">
        <v>87.4</v>
      </c>
      <c r="F40" s="21">
        <v>88.1</v>
      </c>
      <c r="G40" s="20">
        <v>-0.7</v>
      </c>
      <c r="H40" s="7">
        <v>-9.9</v>
      </c>
      <c r="I40" s="7">
        <v>-1.1000000000000001</v>
      </c>
      <c r="J40" s="64">
        <f t="shared" si="0"/>
        <v>-9.1623036649214652E-3</v>
      </c>
      <c r="K40" s="64">
        <f t="shared" si="1"/>
        <v>-0.12958115183246072</v>
      </c>
      <c r="L40" s="64">
        <f t="shared" si="2"/>
        <v>-1.4397905759162303E-2</v>
      </c>
      <c r="M40" s="64" t="e">
        <f t="shared" si="3"/>
        <v>#N/A</v>
      </c>
      <c r="N40" s="64" t="e">
        <f t="shared" si="4"/>
        <v>#N/A</v>
      </c>
      <c r="P40" s="7">
        <f t="shared" si="5"/>
        <v>76.399999999999991</v>
      </c>
      <c r="Q40" s="7">
        <f t="shared" si="6"/>
        <v>87.399999999999991</v>
      </c>
      <c r="S40" s="9">
        <f t="shared" si="7"/>
        <v>0</v>
      </c>
    </row>
    <row r="41" spans="1:19" x14ac:dyDescent="0.25">
      <c r="A41" s="14">
        <v>38412</v>
      </c>
      <c r="B41" s="21">
        <v>88</v>
      </c>
      <c r="C41" s="7">
        <v>88.2</v>
      </c>
      <c r="E41" s="22">
        <v>88.2</v>
      </c>
      <c r="F41" s="21">
        <v>88.3</v>
      </c>
      <c r="G41" s="20">
        <v>-0.1</v>
      </c>
      <c r="H41" s="7">
        <v>0</v>
      </c>
      <c r="I41" s="7">
        <v>-0.2</v>
      </c>
      <c r="J41" s="64">
        <f t="shared" si="0"/>
        <v>-1.1363636363636365E-3</v>
      </c>
      <c r="K41" s="64">
        <f t="shared" si="1"/>
        <v>0</v>
      </c>
      <c r="L41" s="64">
        <f t="shared" si="2"/>
        <v>-2.2727272727272731E-3</v>
      </c>
      <c r="M41" s="64" t="e">
        <f t="shared" si="3"/>
        <v>#N/A</v>
      </c>
      <c r="N41" s="64" t="e">
        <f t="shared" si="4"/>
        <v>#N/A</v>
      </c>
      <c r="P41" s="7">
        <f t="shared" si="5"/>
        <v>88</v>
      </c>
      <c r="Q41" s="7">
        <f t="shared" si="6"/>
        <v>88.2</v>
      </c>
      <c r="S41" s="9">
        <f t="shared" si="7"/>
        <v>0</v>
      </c>
    </row>
    <row r="42" spans="1:19" x14ac:dyDescent="0.25">
      <c r="A42" s="14">
        <v>38443</v>
      </c>
      <c r="B42" s="21">
        <v>87</v>
      </c>
      <c r="C42" s="7">
        <v>88.3</v>
      </c>
      <c r="E42" s="22">
        <v>88.3</v>
      </c>
      <c r="F42" s="21">
        <v>88.5</v>
      </c>
      <c r="G42" s="20">
        <v>-0.2</v>
      </c>
      <c r="H42" s="7">
        <v>-3.1</v>
      </c>
      <c r="I42" s="7">
        <v>1.8</v>
      </c>
      <c r="J42" s="64">
        <f t="shared" si="0"/>
        <v>-2.2988505747126436E-3</v>
      </c>
      <c r="K42" s="64">
        <f t="shared" si="1"/>
        <v>-3.5632183908045977E-2</v>
      </c>
      <c r="L42" s="64">
        <f t="shared" si="2"/>
        <v>2.0689655172413793E-2</v>
      </c>
      <c r="M42" s="64" t="e">
        <f t="shared" si="3"/>
        <v>#N/A</v>
      </c>
      <c r="N42" s="64" t="e">
        <f t="shared" si="4"/>
        <v>#N/A</v>
      </c>
      <c r="P42" s="7">
        <f t="shared" si="5"/>
        <v>87</v>
      </c>
      <c r="Q42" s="7">
        <f t="shared" si="6"/>
        <v>88.3</v>
      </c>
      <c r="S42" s="9">
        <f t="shared" si="7"/>
        <v>0</v>
      </c>
    </row>
    <row r="43" spans="1:19" x14ac:dyDescent="0.25">
      <c r="A43" s="14">
        <v>38473</v>
      </c>
      <c r="B43" s="21">
        <v>91.1</v>
      </c>
      <c r="C43" s="7">
        <v>91.3</v>
      </c>
      <c r="E43" s="22">
        <v>91.3</v>
      </c>
      <c r="F43" s="21">
        <v>88.8</v>
      </c>
      <c r="G43" s="20">
        <v>2.6</v>
      </c>
      <c r="H43" s="7">
        <v>1.7</v>
      </c>
      <c r="I43" s="7">
        <v>-1.9</v>
      </c>
      <c r="J43" s="64">
        <f t="shared" si="0"/>
        <v>2.8540065861690452E-2</v>
      </c>
      <c r="K43" s="64">
        <f t="shared" si="1"/>
        <v>1.8660812294182219E-2</v>
      </c>
      <c r="L43" s="64">
        <f t="shared" si="2"/>
        <v>-2.0856201975850714E-2</v>
      </c>
      <c r="M43" s="64" t="e">
        <f t="shared" si="3"/>
        <v>#N/A</v>
      </c>
      <c r="N43" s="64" t="e">
        <f t="shared" si="4"/>
        <v>#N/A</v>
      </c>
      <c r="P43" s="7">
        <f t="shared" si="5"/>
        <v>91.199999999999989</v>
      </c>
      <c r="Q43" s="7">
        <f t="shared" si="6"/>
        <v>91.399999999999991</v>
      </c>
      <c r="S43" s="9">
        <f t="shared" si="7"/>
        <v>0</v>
      </c>
    </row>
    <row r="44" spans="1:19" x14ac:dyDescent="0.25">
      <c r="A44" s="14">
        <v>38504</v>
      </c>
      <c r="B44" s="21">
        <v>91.4</v>
      </c>
      <c r="C44" s="7">
        <v>89.5</v>
      </c>
      <c r="E44" s="22">
        <v>89.5</v>
      </c>
      <c r="F44" s="21">
        <v>88.9</v>
      </c>
      <c r="G44" s="20">
        <v>0.6</v>
      </c>
      <c r="H44" s="7">
        <v>-0.1</v>
      </c>
      <c r="I44" s="7">
        <v>2</v>
      </c>
      <c r="J44" s="64">
        <f t="shared" si="0"/>
        <v>6.5645514223194746E-3</v>
      </c>
      <c r="K44" s="64">
        <f t="shared" si="1"/>
        <v>-1.0940919037199124E-3</v>
      </c>
      <c r="L44" s="64">
        <f t="shared" si="2"/>
        <v>2.1881838074398249E-2</v>
      </c>
      <c r="M44" s="64" t="e">
        <f t="shared" si="3"/>
        <v>#N/A</v>
      </c>
      <c r="N44" s="64" t="e">
        <f t="shared" si="4"/>
        <v>#N/A</v>
      </c>
      <c r="P44" s="7">
        <f t="shared" si="5"/>
        <v>91.4</v>
      </c>
      <c r="Q44" s="7">
        <f t="shared" si="6"/>
        <v>89.5</v>
      </c>
      <c r="S44" s="9">
        <f t="shared" si="7"/>
        <v>0</v>
      </c>
    </row>
    <row r="45" spans="1:19" x14ac:dyDescent="0.25">
      <c r="A45" s="14">
        <v>38534</v>
      </c>
      <c r="B45" s="21">
        <v>90.5</v>
      </c>
      <c r="C45" s="7">
        <v>88.9</v>
      </c>
      <c r="E45" s="22">
        <v>88.9</v>
      </c>
      <c r="F45" s="21">
        <v>88.9</v>
      </c>
      <c r="G45" s="20">
        <v>0</v>
      </c>
      <c r="H45" s="7">
        <v>3.2</v>
      </c>
      <c r="I45" s="7">
        <v>-1.6</v>
      </c>
      <c r="J45" s="64">
        <f t="shared" si="0"/>
        <v>0</v>
      </c>
      <c r="K45" s="64">
        <f t="shared" si="1"/>
        <v>3.535911602209945E-2</v>
      </c>
      <c r="L45" s="64">
        <f t="shared" si="2"/>
        <v>-1.7679558011049725E-2</v>
      </c>
      <c r="M45" s="64" t="e">
        <f t="shared" si="3"/>
        <v>#N/A</v>
      </c>
      <c r="N45" s="64" t="e">
        <f t="shared" si="4"/>
        <v>#N/A</v>
      </c>
      <c r="P45" s="7">
        <f t="shared" si="5"/>
        <v>90.500000000000014</v>
      </c>
      <c r="Q45" s="7">
        <f t="shared" si="6"/>
        <v>88.9</v>
      </c>
      <c r="S45" s="9">
        <f t="shared" si="7"/>
        <v>0</v>
      </c>
    </row>
    <row r="46" spans="1:19" x14ac:dyDescent="0.25">
      <c r="A46" s="14">
        <v>38565</v>
      </c>
      <c r="B46" s="21">
        <v>95.6</v>
      </c>
      <c r="C46" s="7">
        <v>89.1</v>
      </c>
      <c r="E46" s="22">
        <v>89.1</v>
      </c>
      <c r="F46" s="21">
        <v>88.8</v>
      </c>
      <c r="G46" s="20">
        <v>0.3</v>
      </c>
      <c r="H46" s="7">
        <v>5.5</v>
      </c>
      <c r="I46" s="7">
        <v>1</v>
      </c>
      <c r="J46" s="64">
        <f t="shared" si="0"/>
        <v>3.1380753138075313E-3</v>
      </c>
      <c r="K46" s="64">
        <f t="shared" si="1"/>
        <v>5.753138075313808E-2</v>
      </c>
      <c r="L46" s="64">
        <f t="shared" si="2"/>
        <v>1.0460251046025106E-2</v>
      </c>
      <c r="M46" s="64" t="e">
        <f t="shared" si="3"/>
        <v>#N/A</v>
      </c>
      <c r="N46" s="64" t="e">
        <f t="shared" si="4"/>
        <v>#N/A</v>
      </c>
      <c r="P46" s="7">
        <f t="shared" si="5"/>
        <v>95.6</v>
      </c>
      <c r="Q46" s="7">
        <f t="shared" si="6"/>
        <v>89.1</v>
      </c>
      <c r="S46" s="9">
        <f t="shared" si="7"/>
        <v>0</v>
      </c>
    </row>
    <row r="47" spans="1:19" x14ac:dyDescent="0.25">
      <c r="A47" s="14">
        <v>38596</v>
      </c>
      <c r="B47" s="21">
        <v>92</v>
      </c>
      <c r="C47" s="7">
        <v>88.3</v>
      </c>
      <c r="E47" s="22">
        <v>88.3</v>
      </c>
      <c r="F47" s="21">
        <v>88.8</v>
      </c>
      <c r="G47" s="20">
        <v>-0.5</v>
      </c>
      <c r="H47" s="7">
        <v>3.1</v>
      </c>
      <c r="I47" s="7">
        <v>0.7</v>
      </c>
      <c r="J47" s="64">
        <f t="shared" si="0"/>
        <v>-5.434782608695652E-3</v>
      </c>
      <c r="K47" s="64">
        <f t="shared" si="1"/>
        <v>3.3695652173913043E-2</v>
      </c>
      <c r="L47" s="64">
        <f t="shared" si="2"/>
        <v>7.6086956521739125E-3</v>
      </c>
      <c r="M47" s="64" t="e">
        <f t="shared" si="3"/>
        <v>#N/A</v>
      </c>
      <c r="N47" s="64" t="e">
        <f t="shared" si="4"/>
        <v>#N/A</v>
      </c>
      <c r="P47" s="7">
        <f t="shared" si="5"/>
        <v>92.1</v>
      </c>
      <c r="Q47" s="7">
        <f t="shared" si="6"/>
        <v>88.3</v>
      </c>
      <c r="S47" s="9">
        <f t="shared" si="7"/>
        <v>0</v>
      </c>
    </row>
    <row r="48" spans="1:19" x14ac:dyDescent="0.25">
      <c r="A48" s="14">
        <v>38626</v>
      </c>
      <c r="B48" s="21">
        <v>93.7</v>
      </c>
      <c r="C48" s="7">
        <v>87.6</v>
      </c>
      <c r="E48" s="22">
        <v>87.6</v>
      </c>
      <c r="F48" s="21">
        <v>88.9</v>
      </c>
      <c r="G48" s="20">
        <v>-1.4</v>
      </c>
      <c r="H48" s="7">
        <v>7.4</v>
      </c>
      <c r="I48" s="7">
        <v>-1.3</v>
      </c>
      <c r="J48" s="64">
        <f t="shared" si="0"/>
        <v>-1.494130202774813E-2</v>
      </c>
      <c r="K48" s="64">
        <f t="shared" si="1"/>
        <v>7.8975453575240134E-2</v>
      </c>
      <c r="L48" s="64">
        <f t="shared" si="2"/>
        <v>-1.3874066168623266E-2</v>
      </c>
      <c r="M48" s="64" t="e">
        <f t="shared" si="3"/>
        <v>#N/A</v>
      </c>
      <c r="N48" s="64" t="e">
        <f t="shared" si="4"/>
        <v>#N/A</v>
      </c>
      <c r="P48" s="7">
        <f t="shared" si="5"/>
        <v>93.600000000000009</v>
      </c>
      <c r="Q48" s="7">
        <f t="shared" si="6"/>
        <v>87.5</v>
      </c>
      <c r="S48" s="9">
        <f t="shared" si="7"/>
        <v>0</v>
      </c>
    </row>
    <row r="49" spans="1:19" x14ac:dyDescent="0.25">
      <c r="A49" s="14">
        <v>38657</v>
      </c>
      <c r="B49" s="21">
        <v>92.4</v>
      </c>
      <c r="C49" s="7">
        <v>88.6</v>
      </c>
      <c r="E49" s="22">
        <v>88.6</v>
      </c>
      <c r="F49" s="21">
        <v>89.3</v>
      </c>
      <c r="G49" s="20">
        <v>-0.7</v>
      </c>
      <c r="H49" s="7">
        <v>3.2</v>
      </c>
      <c r="I49" s="7">
        <v>0.6</v>
      </c>
      <c r="J49" s="64">
        <f t="shared" si="0"/>
        <v>-7.5757575757575751E-3</v>
      </c>
      <c r="K49" s="64">
        <f t="shared" si="1"/>
        <v>3.4632034632034632E-2</v>
      </c>
      <c r="L49" s="64">
        <f t="shared" si="2"/>
        <v>6.4935064935064931E-3</v>
      </c>
      <c r="M49" s="64" t="e">
        <f t="shared" si="3"/>
        <v>#N/A</v>
      </c>
      <c r="N49" s="64" t="e">
        <f t="shared" si="4"/>
        <v>#N/A</v>
      </c>
      <c r="P49" s="7">
        <f t="shared" si="5"/>
        <v>92.399999999999991</v>
      </c>
      <c r="Q49" s="7">
        <f t="shared" si="6"/>
        <v>88.6</v>
      </c>
      <c r="S49" s="9">
        <f t="shared" si="7"/>
        <v>0</v>
      </c>
    </row>
    <row r="50" spans="1:19" x14ac:dyDescent="0.25">
      <c r="A50" s="14">
        <v>38687</v>
      </c>
      <c r="B50" s="21">
        <v>86.6</v>
      </c>
      <c r="C50" s="7">
        <v>90.5</v>
      </c>
      <c r="E50" s="22">
        <v>90.5</v>
      </c>
      <c r="F50" s="21">
        <v>89.9</v>
      </c>
      <c r="G50" s="20">
        <v>0.6</v>
      </c>
      <c r="H50" s="7">
        <v>-4.4000000000000004</v>
      </c>
      <c r="I50" s="7">
        <v>0.5</v>
      </c>
      <c r="J50" s="64">
        <f t="shared" si="0"/>
        <v>6.9284064665127024E-3</v>
      </c>
      <c r="K50" s="64">
        <f t="shared" si="1"/>
        <v>-5.080831408775982E-2</v>
      </c>
      <c r="L50" s="64">
        <f t="shared" si="2"/>
        <v>5.7736720554272519E-3</v>
      </c>
      <c r="M50" s="64" t="e">
        <f t="shared" si="3"/>
        <v>#N/A</v>
      </c>
      <c r="N50" s="64" t="e">
        <f t="shared" si="4"/>
        <v>#N/A</v>
      </c>
      <c r="P50" s="7">
        <f t="shared" si="5"/>
        <v>86.6</v>
      </c>
      <c r="Q50" s="7">
        <f t="shared" si="6"/>
        <v>90.5</v>
      </c>
      <c r="S50" s="9">
        <f t="shared" si="7"/>
        <v>0</v>
      </c>
    </row>
    <row r="51" spans="1:19" x14ac:dyDescent="0.25">
      <c r="A51" s="14">
        <v>38718</v>
      </c>
      <c r="B51" s="21">
        <v>83.7</v>
      </c>
      <c r="C51" s="7">
        <v>90.8</v>
      </c>
      <c r="E51" s="22">
        <v>90.8</v>
      </c>
      <c r="F51" s="21">
        <v>90.5</v>
      </c>
      <c r="G51" s="20">
        <v>0.3</v>
      </c>
      <c r="H51" s="7">
        <v>-6.5</v>
      </c>
      <c r="I51" s="7">
        <v>-0.6</v>
      </c>
      <c r="J51" s="64">
        <f t="shared" si="0"/>
        <v>3.5842293906810031E-3</v>
      </c>
      <c r="K51" s="64">
        <f t="shared" si="1"/>
        <v>-7.765830346475508E-2</v>
      </c>
      <c r="L51" s="64">
        <f t="shared" si="2"/>
        <v>-7.1684587813620063E-3</v>
      </c>
      <c r="M51" s="64" t="e">
        <f t="shared" si="3"/>
        <v>#N/A</v>
      </c>
      <c r="N51" s="64" t="e">
        <f t="shared" si="4"/>
        <v>#N/A</v>
      </c>
      <c r="P51" s="7">
        <f t="shared" si="5"/>
        <v>83.7</v>
      </c>
      <c r="Q51" s="7">
        <f t="shared" si="6"/>
        <v>90.8</v>
      </c>
      <c r="S51" s="9">
        <f t="shared" si="7"/>
        <v>0</v>
      </c>
    </row>
    <row r="52" spans="1:19" x14ac:dyDescent="0.25">
      <c r="A52" s="14">
        <v>38749</v>
      </c>
      <c r="B52" s="21">
        <v>80.2</v>
      </c>
      <c r="C52" s="7">
        <v>91.4</v>
      </c>
      <c r="E52" s="22">
        <v>91.4</v>
      </c>
      <c r="F52" s="21">
        <v>91</v>
      </c>
      <c r="G52" s="20">
        <v>0.4</v>
      </c>
      <c r="H52" s="7">
        <v>-10.1</v>
      </c>
      <c r="I52" s="7">
        <v>-1.1000000000000001</v>
      </c>
      <c r="J52" s="64">
        <f t="shared" si="0"/>
        <v>4.9875311720698253E-3</v>
      </c>
      <c r="K52" s="64">
        <f t="shared" si="1"/>
        <v>-0.12593516209476308</v>
      </c>
      <c r="L52" s="64">
        <f t="shared" si="2"/>
        <v>-1.3715710723192021E-2</v>
      </c>
      <c r="M52" s="64" t="e">
        <f t="shared" si="3"/>
        <v>#N/A</v>
      </c>
      <c r="N52" s="64" t="e">
        <f t="shared" si="4"/>
        <v>#N/A</v>
      </c>
      <c r="P52" s="7">
        <f t="shared" si="5"/>
        <v>80.200000000000017</v>
      </c>
      <c r="Q52" s="7">
        <f t="shared" si="6"/>
        <v>91.4</v>
      </c>
      <c r="S52" s="9">
        <f t="shared" si="7"/>
        <v>0</v>
      </c>
    </row>
    <row r="53" spans="1:19" x14ac:dyDescent="0.25">
      <c r="A53" s="14">
        <v>38777</v>
      </c>
      <c r="B53" s="21">
        <v>92.4</v>
      </c>
      <c r="C53" s="7">
        <v>90.7</v>
      </c>
      <c r="E53" s="22">
        <v>90.7</v>
      </c>
      <c r="F53" s="21">
        <v>91.3</v>
      </c>
      <c r="G53" s="20">
        <v>-0.6</v>
      </c>
      <c r="H53" s="7">
        <v>-0.2</v>
      </c>
      <c r="I53" s="7">
        <v>1.9</v>
      </c>
      <c r="J53" s="64">
        <f t="shared" si="0"/>
        <v>-6.4935064935064931E-3</v>
      </c>
      <c r="K53" s="64">
        <f t="shared" si="1"/>
        <v>-2.1645021645021645E-3</v>
      </c>
      <c r="L53" s="64">
        <f t="shared" si="2"/>
        <v>2.056277056277056E-2</v>
      </c>
      <c r="M53" s="64" t="e">
        <f t="shared" si="3"/>
        <v>#N/A</v>
      </c>
      <c r="N53" s="64" t="e">
        <f t="shared" si="4"/>
        <v>#N/A</v>
      </c>
      <c r="P53" s="7">
        <f t="shared" si="5"/>
        <v>92.4</v>
      </c>
      <c r="Q53" s="7">
        <f t="shared" si="6"/>
        <v>90.7</v>
      </c>
      <c r="S53" s="9">
        <f t="shared" si="7"/>
        <v>0</v>
      </c>
    </row>
    <row r="54" spans="1:19" x14ac:dyDescent="0.25">
      <c r="A54" s="14">
        <v>38808</v>
      </c>
      <c r="B54" s="21">
        <v>85.7</v>
      </c>
      <c r="C54" s="7">
        <v>91.4</v>
      </c>
      <c r="E54" s="22">
        <v>91.4</v>
      </c>
      <c r="F54" s="21">
        <v>91.4</v>
      </c>
      <c r="G54" s="20">
        <v>0</v>
      </c>
      <c r="H54" s="7">
        <v>-3.4</v>
      </c>
      <c r="I54" s="7">
        <v>-2.2999999999999998</v>
      </c>
      <c r="J54" s="64">
        <f t="shared" si="0"/>
        <v>0</v>
      </c>
      <c r="K54" s="64">
        <f t="shared" si="1"/>
        <v>-3.9673278879813298E-2</v>
      </c>
      <c r="L54" s="64">
        <f t="shared" si="2"/>
        <v>-2.6837806301050173E-2</v>
      </c>
      <c r="M54" s="64" t="e">
        <f t="shared" si="3"/>
        <v>#N/A</v>
      </c>
      <c r="N54" s="64" t="e">
        <f t="shared" si="4"/>
        <v>#N/A</v>
      </c>
      <c r="P54" s="7">
        <f t="shared" si="5"/>
        <v>85.7</v>
      </c>
      <c r="Q54" s="7">
        <f t="shared" si="6"/>
        <v>91.4</v>
      </c>
      <c r="S54" s="9">
        <f t="shared" si="7"/>
        <v>0</v>
      </c>
    </row>
    <row r="55" spans="1:19" x14ac:dyDescent="0.25">
      <c r="A55" s="14">
        <v>38838</v>
      </c>
      <c r="B55" s="21">
        <v>95.4</v>
      </c>
      <c r="C55" s="7">
        <v>92.2</v>
      </c>
      <c r="E55" s="22">
        <v>92.2</v>
      </c>
      <c r="F55" s="21">
        <v>91.4</v>
      </c>
      <c r="G55" s="20">
        <v>0.8</v>
      </c>
      <c r="H55" s="7">
        <v>2</v>
      </c>
      <c r="I55" s="7">
        <v>1.2</v>
      </c>
      <c r="J55" s="64">
        <f t="shared" si="0"/>
        <v>8.385744234800839E-3</v>
      </c>
      <c r="K55" s="64">
        <f t="shared" si="1"/>
        <v>2.0964360587002094E-2</v>
      </c>
      <c r="L55" s="64">
        <f t="shared" si="2"/>
        <v>1.2578616352201257E-2</v>
      </c>
      <c r="M55" s="64" t="e">
        <f t="shared" si="3"/>
        <v>#N/A</v>
      </c>
      <c r="N55" s="64" t="e">
        <f t="shared" si="4"/>
        <v>#N/A</v>
      </c>
      <c r="P55" s="7">
        <f t="shared" si="5"/>
        <v>95.4</v>
      </c>
      <c r="Q55" s="7">
        <f t="shared" si="6"/>
        <v>92.2</v>
      </c>
      <c r="S55" s="9">
        <f t="shared" si="7"/>
        <v>0</v>
      </c>
    </row>
    <row r="56" spans="1:19" x14ac:dyDescent="0.25">
      <c r="A56" s="14">
        <v>38869</v>
      </c>
      <c r="B56" s="21">
        <v>91.1</v>
      </c>
      <c r="C56" s="7">
        <v>90.6</v>
      </c>
      <c r="E56" s="22">
        <v>90.6</v>
      </c>
      <c r="F56" s="21">
        <v>91.3</v>
      </c>
      <c r="G56" s="20">
        <v>-0.7</v>
      </c>
      <c r="H56" s="7">
        <v>0.1</v>
      </c>
      <c r="I56" s="7">
        <v>0.4</v>
      </c>
      <c r="J56" s="64">
        <f t="shared" si="0"/>
        <v>-7.6838638858397366E-3</v>
      </c>
      <c r="K56" s="64">
        <f t="shared" si="1"/>
        <v>1.0976948408342481E-3</v>
      </c>
      <c r="L56" s="64">
        <f t="shared" si="2"/>
        <v>4.3907793633369925E-3</v>
      </c>
      <c r="M56" s="64" t="e">
        <f t="shared" si="3"/>
        <v>#N/A</v>
      </c>
      <c r="N56" s="64" t="e">
        <f t="shared" si="4"/>
        <v>#N/A</v>
      </c>
      <c r="P56" s="7">
        <f t="shared" si="5"/>
        <v>91.1</v>
      </c>
      <c r="Q56" s="7">
        <f t="shared" si="6"/>
        <v>90.6</v>
      </c>
      <c r="S56" s="9">
        <f t="shared" si="7"/>
        <v>0</v>
      </c>
    </row>
    <row r="57" spans="1:19" x14ac:dyDescent="0.25">
      <c r="A57" s="14">
        <v>38899</v>
      </c>
      <c r="B57" s="21">
        <v>93.8</v>
      </c>
      <c r="C57" s="7">
        <v>91.6</v>
      </c>
      <c r="E57" s="22">
        <v>91.6</v>
      </c>
      <c r="F57" s="21">
        <v>91.2</v>
      </c>
      <c r="G57" s="20">
        <v>0.4</v>
      </c>
      <c r="H57" s="7">
        <v>3.5</v>
      </c>
      <c r="I57" s="7">
        <v>-1.3</v>
      </c>
      <c r="J57" s="64">
        <f t="shared" si="0"/>
        <v>4.2643923240938174E-3</v>
      </c>
      <c r="K57" s="64">
        <f t="shared" si="1"/>
        <v>3.7313432835820899E-2</v>
      </c>
      <c r="L57" s="64">
        <f t="shared" si="2"/>
        <v>-1.3859275053304905E-2</v>
      </c>
      <c r="M57" s="64" t="e">
        <f t="shared" si="3"/>
        <v>#N/A</v>
      </c>
      <c r="N57" s="64" t="e">
        <f t="shared" si="4"/>
        <v>#N/A</v>
      </c>
      <c r="P57" s="7">
        <f t="shared" si="5"/>
        <v>93.800000000000011</v>
      </c>
      <c r="Q57" s="7">
        <f t="shared" si="6"/>
        <v>91.600000000000009</v>
      </c>
      <c r="S57" s="9">
        <f t="shared" si="7"/>
        <v>0</v>
      </c>
    </row>
    <row r="58" spans="1:19" x14ac:dyDescent="0.25">
      <c r="A58" s="14">
        <v>38930</v>
      </c>
      <c r="B58" s="21">
        <v>98.6</v>
      </c>
      <c r="C58" s="7">
        <v>91.4</v>
      </c>
      <c r="E58" s="22">
        <v>91.4</v>
      </c>
      <c r="F58" s="21">
        <v>91.1</v>
      </c>
      <c r="G58" s="20">
        <v>0.3</v>
      </c>
      <c r="H58" s="7">
        <v>6</v>
      </c>
      <c r="I58" s="7">
        <v>1.2</v>
      </c>
      <c r="J58" s="64">
        <f t="shared" si="0"/>
        <v>3.0425963488843813E-3</v>
      </c>
      <c r="K58" s="64">
        <f t="shared" si="1"/>
        <v>6.0851926977687633E-2</v>
      </c>
      <c r="L58" s="64">
        <f t="shared" si="2"/>
        <v>1.2170385395537525E-2</v>
      </c>
      <c r="M58" s="64" t="e">
        <f t="shared" si="3"/>
        <v>#N/A</v>
      </c>
      <c r="N58" s="64" t="e">
        <f t="shared" si="4"/>
        <v>#N/A</v>
      </c>
      <c r="P58" s="7">
        <f t="shared" si="5"/>
        <v>98.6</v>
      </c>
      <c r="Q58" s="7">
        <f t="shared" si="6"/>
        <v>91.399999999999991</v>
      </c>
      <c r="S58" s="9">
        <f t="shared" si="7"/>
        <v>0</v>
      </c>
    </row>
    <row r="59" spans="1:19" x14ac:dyDescent="0.25">
      <c r="A59" s="14">
        <v>38961</v>
      </c>
      <c r="B59" s="21">
        <v>93.2</v>
      </c>
      <c r="C59" s="7">
        <v>90.4</v>
      </c>
      <c r="E59" s="22">
        <v>90.4</v>
      </c>
      <c r="F59" s="21">
        <v>91.2</v>
      </c>
      <c r="G59" s="20">
        <v>-0.8</v>
      </c>
      <c r="H59" s="7">
        <v>2.9</v>
      </c>
      <c r="I59" s="7">
        <v>-0.1</v>
      </c>
      <c r="J59" s="64">
        <f t="shared" si="0"/>
        <v>-8.5836909871244635E-3</v>
      </c>
      <c r="K59" s="64">
        <f t="shared" si="1"/>
        <v>3.1115879828326178E-2</v>
      </c>
      <c r="L59" s="64">
        <f t="shared" si="2"/>
        <v>-1.0729613733905579E-3</v>
      </c>
      <c r="M59" s="64" t="e">
        <f t="shared" si="3"/>
        <v>#N/A</v>
      </c>
      <c r="N59" s="64" t="e">
        <f t="shared" si="4"/>
        <v>#N/A</v>
      </c>
      <c r="P59" s="7">
        <f t="shared" si="5"/>
        <v>93.200000000000017</v>
      </c>
      <c r="Q59" s="7">
        <f t="shared" si="6"/>
        <v>90.4</v>
      </c>
      <c r="S59" s="9">
        <f t="shared" si="7"/>
        <v>0</v>
      </c>
    </row>
    <row r="60" spans="1:19" x14ac:dyDescent="0.25">
      <c r="A60" s="14">
        <v>38991</v>
      </c>
      <c r="B60" s="21">
        <v>97.5</v>
      </c>
      <c r="C60" s="7">
        <v>90.7</v>
      </c>
      <c r="E60" s="22">
        <v>90.7</v>
      </c>
      <c r="F60" s="21">
        <v>91.4</v>
      </c>
      <c r="G60" s="20">
        <v>-0.7</v>
      </c>
      <c r="H60" s="7">
        <v>7.4</v>
      </c>
      <c r="I60" s="7">
        <v>-0.6</v>
      </c>
      <c r="J60" s="64">
        <f t="shared" si="0"/>
        <v>-7.1794871794871786E-3</v>
      </c>
      <c r="K60" s="64">
        <f t="shared" si="1"/>
        <v>7.5897435897435903E-2</v>
      </c>
      <c r="L60" s="64">
        <f t="shared" si="2"/>
        <v>-6.1538461538461538E-3</v>
      </c>
      <c r="M60" s="64" t="e">
        <f t="shared" si="3"/>
        <v>#N/A</v>
      </c>
      <c r="N60" s="64" t="e">
        <f t="shared" si="4"/>
        <v>#N/A</v>
      </c>
      <c r="P60" s="7">
        <f t="shared" si="5"/>
        <v>97.500000000000014</v>
      </c>
      <c r="Q60" s="7">
        <f t="shared" si="6"/>
        <v>90.7</v>
      </c>
      <c r="S60" s="9">
        <f t="shared" si="7"/>
        <v>0</v>
      </c>
    </row>
    <row r="61" spans="1:19" x14ac:dyDescent="0.25">
      <c r="A61" s="14">
        <v>39022</v>
      </c>
      <c r="B61" s="21">
        <v>95.9</v>
      </c>
      <c r="C61" s="7">
        <v>92.1</v>
      </c>
      <c r="E61" s="22">
        <v>92.1</v>
      </c>
      <c r="F61" s="21">
        <v>91.9</v>
      </c>
      <c r="G61" s="20">
        <v>0.2</v>
      </c>
      <c r="H61" s="7">
        <v>3.1</v>
      </c>
      <c r="I61" s="7">
        <v>0.7</v>
      </c>
      <c r="J61" s="64">
        <f t="shared" si="0"/>
        <v>2.0855057351407717E-3</v>
      </c>
      <c r="K61" s="64">
        <f t="shared" si="1"/>
        <v>3.2325338894681963E-2</v>
      </c>
      <c r="L61" s="64">
        <f t="shared" si="2"/>
        <v>7.2992700729926996E-3</v>
      </c>
      <c r="M61" s="64" t="e">
        <f t="shared" si="3"/>
        <v>#N/A</v>
      </c>
      <c r="N61" s="64" t="e">
        <f t="shared" si="4"/>
        <v>#N/A</v>
      </c>
      <c r="P61" s="7">
        <f t="shared" si="5"/>
        <v>95.9</v>
      </c>
      <c r="Q61" s="7">
        <f t="shared" si="6"/>
        <v>92.100000000000009</v>
      </c>
      <c r="S61" s="9">
        <f t="shared" si="7"/>
        <v>0</v>
      </c>
    </row>
    <row r="62" spans="1:19" x14ac:dyDescent="0.25">
      <c r="A62" s="14">
        <v>39052</v>
      </c>
      <c r="B62" s="21">
        <v>87</v>
      </c>
      <c r="C62" s="7">
        <v>93.3</v>
      </c>
      <c r="E62" s="22">
        <v>93.3</v>
      </c>
      <c r="F62" s="21">
        <v>92.5</v>
      </c>
      <c r="G62" s="20">
        <v>0.8</v>
      </c>
      <c r="H62" s="7">
        <v>-4.7</v>
      </c>
      <c r="I62" s="7">
        <v>-1.6</v>
      </c>
      <c r="J62" s="64">
        <f t="shared" si="0"/>
        <v>9.1954022988505746E-3</v>
      </c>
      <c r="K62" s="64">
        <f t="shared" si="1"/>
        <v>-5.4022988505747126E-2</v>
      </c>
      <c r="L62" s="64">
        <f t="shared" si="2"/>
        <v>-1.8390804597701149E-2</v>
      </c>
      <c r="M62" s="64" t="e">
        <f t="shared" si="3"/>
        <v>#N/A</v>
      </c>
      <c r="N62" s="64" t="e">
        <f t="shared" si="4"/>
        <v>#N/A</v>
      </c>
      <c r="P62" s="7">
        <f t="shared" si="5"/>
        <v>87</v>
      </c>
      <c r="Q62" s="7">
        <f t="shared" si="6"/>
        <v>93.3</v>
      </c>
      <c r="S62" s="9">
        <f t="shared" si="7"/>
        <v>0</v>
      </c>
    </row>
    <row r="63" spans="1:19" x14ac:dyDescent="0.25">
      <c r="A63" s="14">
        <v>39083</v>
      </c>
      <c r="B63" s="21">
        <v>87</v>
      </c>
      <c r="C63" s="7">
        <v>92.7</v>
      </c>
      <c r="E63" s="22">
        <v>92.7</v>
      </c>
      <c r="F63" s="21">
        <v>93.3</v>
      </c>
      <c r="G63" s="20">
        <v>-0.6</v>
      </c>
      <c r="H63" s="7">
        <v>-6.7</v>
      </c>
      <c r="I63" s="7">
        <v>1</v>
      </c>
      <c r="J63" s="64">
        <f t="shared" si="0"/>
        <v>-6.8965517241379309E-3</v>
      </c>
      <c r="K63" s="64">
        <f t="shared" si="1"/>
        <v>-7.7011494252873569E-2</v>
      </c>
      <c r="L63" s="64">
        <f t="shared" si="2"/>
        <v>1.1494252873563218E-2</v>
      </c>
      <c r="M63" s="64" t="e">
        <f t="shared" si="3"/>
        <v>#N/A</v>
      </c>
      <c r="N63" s="64" t="e">
        <f t="shared" si="4"/>
        <v>#N/A</v>
      </c>
      <c r="P63" s="7">
        <f t="shared" si="5"/>
        <v>87</v>
      </c>
      <c r="Q63" s="7">
        <f t="shared" si="6"/>
        <v>92.7</v>
      </c>
      <c r="S63" s="9">
        <f t="shared" si="7"/>
        <v>0</v>
      </c>
    </row>
    <row r="64" spans="1:19" x14ac:dyDescent="0.25">
      <c r="A64" s="14">
        <v>39114</v>
      </c>
      <c r="B64" s="21">
        <v>82.6</v>
      </c>
      <c r="C64" s="7">
        <v>93.9</v>
      </c>
      <c r="E64" s="22">
        <v>93.9</v>
      </c>
      <c r="F64" s="21">
        <v>94.1</v>
      </c>
      <c r="G64" s="20">
        <v>-0.2</v>
      </c>
      <c r="H64" s="7">
        <v>-10.3</v>
      </c>
      <c r="I64" s="7">
        <v>-1.1000000000000001</v>
      </c>
      <c r="J64" s="64">
        <f t="shared" si="0"/>
        <v>-2.4213075060532689E-3</v>
      </c>
      <c r="K64" s="64">
        <f t="shared" si="1"/>
        <v>-0.12469733656174335</v>
      </c>
      <c r="L64" s="64">
        <f t="shared" si="2"/>
        <v>-1.331719128329298E-2</v>
      </c>
      <c r="M64" s="64" t="e">
        <f t="shared" si="3"/>
        <v>#N/A</v>
      </c>
      <c r="N64" s="64" t="e">
        <f t="shared" si="4"/>
        <v>#N/A</v>
      </c>
      <c r="P64" s="7">
        <f t="shared" si="5"/>
        <v>82.5</v>
      </c>
      <c r="Q64" s="7">
        <f t="shared" si="6"/>
        <v>93.899999999999991</v>
      </c>
      <c r="S64" s="9">
        <f t="shared" si="7"/>
        <v>0</v>
      </c>
    </row>
    <row r="65" spans="1:19" x14ac:dyDescent="0.25">
      <c r="A65" s="14">
        <v>39142</v>
      </c>
      <c r="B65" s="21">
        <v>96.4</v>
      </c>
      <c r="C65" s="7">
        <v>94.9</v>
      </c>
      <c r="E65" s="22">
        <v>94.9</v>
      </c>
      <c r="F65" s="21">
        <v>94.9</v>
      </c>
      <c r="G65" s="20">
        <v>0</v>
      </c>
      <c r="H65" s="7">
        <v>-0.2</v>
      </c>
      <c r="I65" s="7">
        <v>1.7</v>
      </c>
      <c r="J65" s="64">
        <f t="shared" si="0"/>
        <v>0</v>
      </c>
      <c r="K65" s="64">
        <f t="shared" si="1"/>
        <v>-2.0746887966804979E-3</v>
      </c>
      <c r="L65" s="64">
        <f t="shared" si="2"/>
        <v>1.7634854771784232E-2</v>
      </c>
      <c r="M65" s="64" t="e">
        <f t="shared" si="3"/>
        <v>#N/A</v>
      </c>
      <c r="N65" s="64" t="e">
        <f t="shared" si="4"/>
        <v>#N/A</v>
      </c>
      <c r="P65" s="7">
        <f t="shared" si="5"/>
        <v>96.4</v>
      </c>
      <c r="Q65" s="7">
        <f t="shared" si="6"/>
        <v>94.9</v>
      </c>
      <c r="S65" s="9">
        <f t="shared" si="7"/>
        <v>0</v>
      </c>
    </row>
    <row r="66" spans="1:19" x14ac:dyDescent="0.25">
      <c r="A66" s="14">
        <v>39173</v>
      </c>
      <c r="B66" s="21">
        <v>90.6</v>
      </c>
      <c r="C66" s="7">
        <v>96</v>
      </c>
      <c r="E66" s="22">
        <v>96</v>
      </c>
      <c r="F66" s="21">
        <v>95.6</v>
      </c>
      <c r="G66" s="20">
        <v>0.4</v>
      </c>
      <c r="H66" s="7">
        <v>-3.6</v>
      </c>
      <c r="I66" s="7">
        <v>-1.8</v>
      </c>
      <c r="J66" s="64">
        <f t="shared" si="0"/>
        <v>4.4150110375275947E-3</v>
      </c>
      <c r="K66" s="64">
        <f t="shared" si="1"/>
        <v>-3.9735099337748346E-2</v>
      </c>
      <c r="L66" s="64">
        <f t="shared" si="2"/>
        <v>-1.9867549668874173E-2</v>
      </c>
      <c r="M66" s="64" t="e">
        <f t="shared" si="3"/>
        <v>#N/A</v>
      </c>
      <c r="N66" s="64" t="e">
        <f t="shared" si="4"/>
        <v>#N/A</v>
      </c>
      <c r="P66" s="7">
        <f t="shared" si="5"/>
        <v>90.600000000000009</v>
      </c>
      <c r="Q66" s="7">
        <f t="shared" si="6"/>
        <v>96</v>
      </c>
      <c r="S66" s="9">
        <f t="shared" si="7"/>
        <v>0</v>
      </c>
    </row>
    <row r="67" spans="1:19" x14ac:dyDescent="0.25">
      <c r="A67" s="14">
        <v>39203</v>
      </c>
      <c r="B67" s="21">
        <v>99.9</v>
      </c>
      <c r="C67" s="7">
        <v>96.3</v>
      </c>
      <c r="E67" s="22">
        <v>96.3</v>
      </c>
      <c r="F67" s="21">
        <v>96.2</v>
      </c>
      <c r="G67" s="20">
        <v>0.1</v>
      </c>
      <c r="H67" s="7">
        <v>2.1</v>
      </c>
      <c r="I67" s="7">
        <v>1.5</v>
      </c>
      <c r="J67" s="64">
        <f t="shared" ref="J67:J130" si="8">G67/$B67</f>
        <v>1.001001001001001E-3</v>
      </c>
      <c r="K67" s="64">
        <f t="shared" ref="K67:K130" si="9">H67/$B67</f>
        <v>2.1021021021021019E-2</v>
      </c>
      <c r="L67" s="64">
        <f t="shared" ref="L67:L130" si="10">I67/$B67</f>
        <v>1.5015015015015015E-2</v>
      </c>
      <c r="M67" s="64" t="e">
        <f t="shared" ref="M67:M130" si="11">IF($A67&gt;=DATE(2020,3,1),99999999,NA())</f>
        <v>#N/A</v>
      </c>
      <c r="N67" s="64" t="e">
        <f t="shared" ref="N67:N130" si="12">IF($A67&gt;=DATE(2020,3,1),-99999999,NA())</f>
        <v>#N/A</v>
      </c>
      <c r="P67" s="7">
        <f t="shared" ref="P67:P130" si="13">F67+G67+H67+I67</f>
        <v>99.899999999999991</v>
      </c>
      <c r="Q67" s="7">
        <f t="shared" ref="Q67:Q130" si="14">G67+F67</f>
        <v>96.3</v>
      </c>
      <c r="S67" s="9">
        <f t="shared" ref="S67:S130" si="15">(E67-C67)/C67</f>
        <v>0</v>
      </c>
    </row>
    <row r="68" spans="1:19" x14ac:dyDescent="0.25">
      <c r="A68" s="14">
        <v>39234</v>
      </c>
      <c r="B68" s="21">
        <v>96.9</v>
      </c>
      <c r="C68" s="7">
        <v>97</v>
      </c>
      <c r="E68" s="22">
        <v>97</v>
      </c>
      <c r="F68" s="21">
        <v>96.7</v>
      </c>
      <c r="G68" s="20">
        <v>0.3</v>
      </c>
      <c r="H68" s="7">
        <v>0.2</v>
      </c>
      <c r="I68" s="7">
        <v>-0.3</v>
      </c>
      <c r="J68" s="64">
        <f t="shared" si="8"/>
        <v>3.0959752321981422E-3</v>
      </c>
      <c r="K68" s="64">
        <f t="shared" si="9"/>
        <v>2.0639834881320948E-3</v>
      </c>
      <c r="L68" s="64">
        <f t="shared" si="10"/>
        <v>-3.0959752321981422E-3</v>
      </c>
      <c r="M68" s="64" t="e">
        <f t="shared" si="11"/>
        <v>#N/A</v>
      </c>
      <c r="N68" s="64" t="e">
        <f t="shared" si="12"/>
        <v>#N/A</v>
      </c>
      <c r="P68" s="7">
        <f t="shared" si="13"/>
        <v>96.9</v>
      </c>
      <c r="Q68" s="7">
        <f t="shared" si="14"/>
        <v>97</v>
      </c>
      <c r="S68" s="9">
        <f t="shared" si="15"/>
        <v>0</v>
      </c>
    </row>
    <row r="69" spans="1:19" x14ac:dyDescent="0.25">
      <c r="A69" s="14">
        <v>39264</v>
      </c>
      <c r="B69" s="21">
        <v>99.8</v>
      </c>
      <c r="C69" s="7">
        <v>96.5</v>
      </c>
      <c r="E69" s="22">
        <v>96.5</v>
      </c>
      <c r="F69" s="21">
        <v>97.2</v>
      </c>
      <c r="G69" s="20">
        <v>-0.6</v>
      </c>
      <c r="H69" s="7">
        <v>3.9</v>
      </c>
      <c r="I69" s="7">
        <v>-0.6</v>
      </c>
      <c r="J69" s="64">
        <f t="shared" si="8"/>
        <v>-6.0120240480961923E-3</v>
      </c>
      <c r="K69" s="64">
        <f t="shared" si="9"/>
        <v>3.9078156312625248E-2</v>
      </c>
      <c r="L69" s="64">
        <f t="shared" si="10"/>
        <v>-6.0120240480961923E-3</v>
      </c>
      <c r="M69" s="64" t="e">
        <f t="shared" si="11"/>
        <v>#N/A</v>
      </c>
      <c r="N69" s="64" t="e">
        <f t="shared" si="12"/>
        <v>#N/A</v>
      </c>
      <c r="P69" s="7">
        <f t="shared" si="13"/>
        <v>99.90000000000002</v>
      </c>
      <c r="Q69" s="7">
        <f t="shared" si="14"/>
        <v>96.600000000000009</v>
      </c>
      <c r="S69" s="9">
        <f t="shared" si="15"/>
        <v>0</v>
      </c>
    </row>
    <row r="70" spans="1:19" x14ac:dyDescent="0.25">
      <c r="A70" s="14">
        <v>39295</v>
      </c>
      <c r="B70" s="21">
        <v>104.9</v>
      </c>
      <c r="C70" s="7">
        <v>97.9</v>
      </c>
      <c r="E70" s="22">
        <v>97.9</v>
      </c>
      <c r="F70" s="21">
        <v>97.5</v>
      </c>
      <c r="G70" s="20">
        <v>0.4</v>
      </c>
      <c r="H70" s="7">
        <v>6.3</v>
      </c>
      <c r="I70" s="7">
        <v>0.7</v>
      </c>
      <c r="J70" s="64">
        <f t="shared" si="8"/>
        <v>3.8131553860819827E-3</v>
      </c>
      <c r="K70" s="64">
        <f t="shared" si="9"/>
        <v>6.0057197330791227E-2</v>
      </c>
      <c r="L70" s="64">
        <f t="shared" si="10"/>
        <v>6.6730219256434693E-3</v>
      </c>
      <c r="M70" s="64" t="e">
        <f t="shared" si="11"/>
        <v>#N/A</v>
      </c>
      <c r="N70" s="64" t="e">
        <f t="shared" si="12"/>
        <v>#N/A</v>
      </c>
      <c r="P70" s="7">
        <f t="shared" si="13"/>
        <v>104.9</v>
      </c>
      <c r="Q70" s="7">
        <f t="shared" si="14"/>
        <v>97.9</v>
      </c>
      <c r="S70" s="9">
        <f t="shared" si="15"/>
        <v>0</v>
      </c>
    </row>
    <row r="71" spans="1:19" x14ac:dyDescent="0.25">
      <c r="A71" s="14">
        <v>39326</v>
      </c>
      <c r="B71" s="21">
        <v>98.4</v>
      </c>
      <c r="C71" s="7">
        <v>97.1</v>
      </c>
      <c r="E71" s="22">
        <v>97.1</v>
      </c>
      <c r="F71" s="21">
        <v>97.9</v>
      </c>
      <c r="G71" s="20">
        <v>-0.8</v>
      </c>
      <c r="H71" s="7">
        <v>2.9</v>
      </c>
      <c r="I71" s="7">
        <v>-1.6</v>
      </c>
      <c r="J71" s="64">
        <f t="shared" si="8"/>
        <v>-8.1300813008130073E-3</v>
      </c>
      <c r="K71" s="64">
        <f t="shared" si="9"/>
        <v>2.9471544715447152E-2</v>
      </c>
      <c r="L71" s="64">
        <f t="shared" si="10"/>
        <v>-1.6260162601626015E-2</v>
      </c>
      <c r="M71" s="64" t="e">
        <f t="shared" si="11"/>
        <v>#N/A</v>
      </c>
      <c r="N71" s="64" t="e">
        <f t="shared" si="12"/>
        <v>#N/A</v>
      </c>
      <c r="P71" s="7">
        <f t="shared" si="13"/>
        <v>98.40000000000002</v>
      </c>
      <c r="Q71" s="7">
        <f t="shared" si="14"/>
        <v>97.100000000000009</v>
      </c>
      <c r="S71" s="9">
        <f t="shared" si="15"/>
        <v>0</v>
      </c>
    </row>
    <row r="72" spans="1:19" x14ac:dyDescent="0.25">
      <c r="A72" s="14">
        <v>39356</v>
      </c>
      <c r="B72" s="21">
        <v>107.8</v>
      </c>
      <c r="C72" s="7">
        <v>99.5</v>
      </c>
      <c r="E72" s="22">
        <v>99.5</v>
      </c>
      <c r="F72" s="21">
        <v>98.4</v>
      </c>
      <c r="G72" s="20">
        <v>1</v>
      </c>
      <c r="H72" s="7">
        <v>7.4</v>
      </c>
      <c r="I72" s="7">
        <v>1</v>
      </c>
      <c r="J72" s="64">
        <f t="shared" si="8"/>
        <v>9.2764378478664197E-3</v>
      </c>
      <c r="K72" s="64">
        <f t="shared" si="9"/>
        <v>6.8645640074211506E-2</v>
      </c>
      <c r="L72" s="64">
        <f t="shared" si="10"/>
        <v>9.2764378478664197E-3</v>
      </c>
      <c r="M72" s="64" t="e">
        <f t="shared" si="11"/>
        <v>#N/A</v>
      </c>
      <c r="N72" s="64" t="e">
        <f t="shared" si="12"/>
        <v>#N/A</v>
      </c>
      <c r="P72" s="7">
        <f t="shared" si="13"/>
        <v>107.80000000000001</v>
      </c>
      <c r="Q72" s="7">
        <f t="shared" si="14"/>
        <v>99.4</v>
      </c>
      <c r="S72" s="9">
        <f t="shared" si="15"/>
        <v>0</v>
      </c>
    </row>
    <row r="73" spans="1:19" x14ac:dyDescent="0.25">
      <c r="A73" s="14">
        <v>39387</v>
      </c>
      <c r="B73" s="21">
        <v>102.4</v>
      </c>
      <c r="C73" s="7">
        <v>98.5</v>
      </c>
      <c r="E73" s="22">
        <v>98.5</v>
      </c>
      <c r="F73" s="21">
        <v>98.9</v>
      </c>
      <c r="G73" s="20">
        <v>-0.4</v>
      </c>
      <c r="H73" s="7">
        <v>3.2</v>
      </c>
      <c r="I73" s="7">
        <v>0.7</v>
      </c>
      <c r="J73" s="64">
        <f t="shared" si="8"/>
        <v>-3.90625E-3</v>
      </c>
      <c r="K73" s="64">
        <f t="shared" si="9"/>
        <v>3.125E-2</v>
      </c>
      <c r="L73" s="64">
        <f t="shared" si="10"/>
        <v>6.8359374999999991E-3</v>
      </c>
      <c r="M73" s="64" t="e">
        <f t="shared" si="11"/>
        <v>#N/A</v>
      </c>
      <c r="N73" s="64" t="e">
        <f t="shared" si="12"/>
        <v>#N/A</v>
      </c>
      <c r="P73" s="7">
        <f t="shared" si="13"/>
        <v>102.4</v>
      </c>
      <c r="Q73" s="7">
        <f t="shared" si="14"/>
        <v>98.5</v>
      </c>
      <c r="S73" s="9">
        <f t="shared" si="15"/>
        <v>0</v>
      </c>
    </row>
    <row r="74" spans="1:19" x14ac:dyDescent="0.25">
      <c r="A74" s="14">
        <v>39417</v>
      </c>
      <c r="B74" s="21">
        <v>92.6</v>
      </c>
      <c r="C74" s="7">
        <v>98.9</v>
      </c>
      <c r="E74" s="22">
        <v>98.9</v>
      </c>
      <c r="F74" s="21">
        <v>99.4</v>
      </c>
      <c r="G74" s="20">
        <v>-0.5</v>
      </c>
      <c r="H74" s="7">
        <v>-5.0999999999999996</v>
      </c>
      <c r="I74" s="7">
        <v>-1.3</v>
      </c>
      <c r="J74" s="64">
        <f t="shared" si="8"/>
        <v>-5.399568034557236E-3</v>
      </c>
      <c r="K74" s="64">
        <f t="shared" si="9"/>
        <v>-5.5075593952483799E-2</v>
      </c>
      <c r="L74" s="64">
        <f t="shared" si="10"/>
        <v>-1.4038876889848813E-2</v>
      </c>
      <c r="M74" s="64" t="e">
        <f t="shared" si="11"/>
        <v>#N/A</v>
      </c>
      <c r="N74" s="64" t="e">
        <f t="shared" si="12"/>
        <v>#N/A</v>
      </c>
      <c r="P74" s="7">
        <f t="shared" si="13"/>
        <v>92.500000000000014</v>
      </c>
      <c r="Q74" s="7">
        <f t="shared" si="14"/>
        <v>98.9</v>
      </c>
      <c r="S74" s="9">
        <f t="shared" si="15"/>
        <v>0</v>
      </c>
    </row>
    <row r="75" spans="1:19" x14ac:dyDescent="0.25">
      <c r="A75" s="14">
        <v>39448</v>
      </c>
      <c r="B75" s="21">
        <v>94.8</v>
      </c>
      <c r="C75" s="7">
        <v>100.6</v>
      </c>
      <c r="E75" s="22">
        <v>100.6</v>
      </c>
      <c r="F75" s="21">
        <v>99.8</v>
      </c>
      <c r="G75" s="20">
        <v>0.9</v>
      </c>
      <c r="H75" s="7">
        <v>-7</v>
      </c>
      <c r="I75" s="7">
        <v>1.2</v>
      </c>
      <c r="J75" s="64">
        <f t="shared" si="8"/>
        <v>9.4936708860759497E-3</v>
      </c>
      <c r="K75" s="64">
        <f t="shared" si="9"/>
        <v>-7.3839662447257384E-2</v>
      </c>
      <c r="L75" s="64">
        <f t="shared" si="10"/>
        <v>1.2658227848101266E-2</v>
      </c>
      <c r="M75" s="64" t="e">
        <f t="shared" si="11"/>
        <v>#N/A</v>
      </c>
      <c r="N75" s="64" t="e">
        <f t="shared" si="12"/>
        <v>#N/A</v>
      </c>
      <c r="P75" s="7">
        <f t="shared" si="13"/>
        <v>94.9</v>
      </c>
      <c r="Q75" s="7">
        <f t="shared" si="14"/>
        <v>100.7</v>
      </c>
      <c r="S75" s="9">
        <f t="shared" si="15"/>
        <v>0</v>
      </c>
    </row>
    <row r="76" spans="1:19" x14ac:dyDescent="0.25">
      <c r="A76" s="14">
        <v>39479</v>
      </c>
      <c r="B76" s="21">
        <v>91.1</v>
      </c>
      <c r="C76" s="7">
        <v>100.2</v>
      </c>
      <c r="E76" s="22">
        <v>100.2</v>
      </c>
      <c r="F76" s="21">
        <v>100.2</v>
      </c>
      <c r="G76" s="20">
        <v>0.1</v>
      </c>
      <c r="H76" s="7">
        <v>-10.4</v>
      </c>
      <c r="I76" s="7">
        <v>1.3</v>
      </c>
      <c r="J76" s="64">
        <f t="shared" si="8"/>
        <v>1.0976948408342481E-3</v>
      </c>
      <c r="K76" s="64">
        <f t="shared" si="9"/>
        <v>-0.11416026344676181</v>
      </c>
      <c r="L76" s="64">
        <f t="shared" si="10"/>
        <v>1.4270032930845226E-2</v>
      </c>
      <c r="M76" s="64" t="e">
        <f t="shared" si="11"/>
        <v>#N/A</v>
      </c>
      <c r="N76" s="64" t="e">
        <f t="shared" si="12"/>
        <v>#N/A</v>
      </c>
      <c r="P76" s="7">
        <f t="shared" si="13"/>
        <v>91.199999999999989</v>
      </c>
      <c r="Q76" s="7">
        <f t="shared" si="14"/>
        <v>100.3</v>
      </c>
      <c r="S76" s="9">
        <f t="shared" si="15"/>
        <v>0</v>
      </c>
    </row>
    <row r="77" spans="1:19" x14ac:dyDescent="0.25">
      <c r="A77" s="14">
        <v>39508</v>
      </c>
      <c r="B77" s="21">
        <v>97.7</v>
      </c>
      <c r="C77" s="7">
        <v>100.5</v>
      </c>
      <c r="E77" s="22">
        <v>100.5</v>
      </c>
      <c r="F77" s="21">
        <v>100.6</v>
      </c>
      <c r="G77" s="20">
        <v>-0.1</v>
      </c>
      <c r="H77" s="7">
        <v>-0.1</v>
      </c>
      <c r="I77" s="7">
        <v>-2.6</v>
      </c>
      <c r="J77" s="64">
        <f t="shared" si="8"/>
        <v>-1.0235414534288639E-3</v>
      </c>
      <c r="K77" s="64">
        <f t="shared" si="9"/>
        <v>-1.0235414534288639E-3</v>
      </c>
      <c r="L77" s="64">
        <f t="shared" si="10"/>
        <v>-2.6612077789150462E-2</v>
      </c>
      <c r="M77" s="64" t="e">
        <f t="shared" si="11"/>
        <v>#N/A</v>
      </c>
      <c r="N77" s="64" t="e">
        <f t="shared" si="12"/>
        <v>#N/A</v>
      </c>
      <c r="P77" s="7">
        <f t="shared" si="13"/>
        <v>97.800000000000011</v>
      </c>
      <c r="Q77" s="7">
        <f t="shared" si="14"/>
        <v>100.5</v>
      </c>
      <c r="S77" s="9">
        <f t="shared" si="15"/>
        <v>0</v>
      </c>
    </row>
    <row r="78" spans="1:19" x14ac:dyDescent="0.25">
      <c r="A78" s="14">
        <v>39539</v>
      </c>
      <c r="B78" s="21">
        <v>99.2</v>
      </c>
      <c r="C78" s="7">
        <v>100.4</v>
      </c>
      <c r="E78" s="22">
        <v>100.4</v>
      </c>
      <c r="F78" s="21">
        <v>101.1</v>
      </c>
      <c r="G78" s="20">
        <v>-0.7</v>
      </c>
      <c r="H78" s="7">
        <v>-3.7</v>
      </c>
      <c r="I78" s="7">
        <v>2.5</v>
      </c>
      <c r="J78" s="64">
        <f t="shared" si="8"/>
        <v>-7.0564516129032247E-3</v>
      </c>
      <c r="K78" s="64">
        <f t="shared" si="9"/>
        <v>-3.7298387096774195E-2</v>
      </c>
      <c r="L78" s="64">
        <f t="shared" si="10"/>
        <v>2.5201612903225805E-2</v>
      </c>
      <c r="M78" s="64" t="e">
        <f t="shared" si="11"/>
        <v>#N/A</v>
      </c>
      <c r="N78" s="64" t="e">
        <f t="shared" si="12"/>
        <v>#N/A</v>
      </c>
      <c r="P78" s="7">
        <f t="shared" si="13"/>
        <v>99.199999999999989</v>
      </c>
      <c r="Q78" s="7">
        <f t="shared" si="14"/>
        <v>100.39999999999999</v>
      </c>
      <c r="S78" s="9">
        <f t="shared" si="15"/>
        <v>0</v>
      </c>
    </row>
    <row r="79" spans="1:19" x14ac:dyDescent="0.25">
      <c r="A79" s="14">
        <v>39569</v>
      </c>
      <c r="B79" s="21">
        <v>102.5</v>
      </c>
      <c r="C79" s="7">
        <v>101.1</v>
      </c>
      <c r="E79" s="22">
        <v>101.1</v>
      </c>
      <c r="F79" s="21">
        <v>101.6</v>
      </c>
      <c r="G79" s="20">
        <v>-0.6</v>
      </c>
      <c r="H79" s="7">
        <v>2.2000000000000002</v>
      </c>
      <c r="I79" s="7">
        <v>-0.8</v>
      </c>
      <c r="J79" s="64">
        <f t="shared" si="8"/>
        <v>-5.8536585365853658E-3</v>
      </c>
      <c r="K79" s="64">
        <f t="shared" si="9"/>
        <v>2.1463414634146343E-2</v>
      </c>
      <c r="L79" s="64">
        <f t="shared" si="10"/>
        <v>-7.8048780487804887E-3</v>
      </c>
      <c r="M79" s="64" t="e">
        <f t="shared" si="11"/>
        <v>#N/A</v>
      </c>
      <c r="N79" s="64" t="e">
        <f t="shared" si="12"/>
        <v>#N/A</v>
      </c>
      <c r="P79" s="7">
        <f t="shared" si="13"/>
        <v>102.4</v>
      </c>
      <c r="Q79" s="7">
        <f t="shared" si="14"/>
        <v>101</v>
      </c>
      <c r="S79" s="9">
        <f t="shared" si="15"/>
        <v>0</v>
      </c>
    </row>
    <row r="80" spans="1:19" x14ac:dyDescent="0.25">
      <c r="A80" s="14">
        <v>39600</v>
      </c>
      <c r="B80" s="21">
        <v>103.3</v>
      </c>
      <c r="C80" s="7">
        <v>102.9</v>
      </c>
      <c r="E80" s="22">
        <v>102.9</v>
      </c>
      <c r="F80" s="21">
        <v>102.1</v>
      </c>
      <c r="G80" s="20">
        <v>0.8</v>
      </c>
      <c r="H80" s="7">
        <v>0.2</v>
      </c>
      <c r="I80" s="7">
        <v>0.2</v>
      </c>
      <c r="J80" s="64">
        <f t="shared" si="8"/>
        <v>7.7444336882865443E-3</v>
      </c>
      <c r="K80" s="64">
        <f t="shared" si="9"/>
        <v>1.9361084220716361E-3</v>
      </c>
      <c r="L80" s="64">
        <f t="shared" si="10"/>
        <v>1.9361084220716361E-3</v>
      </c>
      <c r="M80" s="64" t="e">
        <f t="shared" si="11"/>
        <v>#N/A</v>
      </c>
      <c r="N80" s="64" t="e">
        <f t="shared" si="12"/>
        <v>#N/A</v>
      </c>
      <c r="P80" s="7">
        <f t="shared" si="13"/>
        <v>103.3</v>
      </c>
      <c r="Q80" s="7">
        <f t="shared" si="14"/>
        <v>102.89999999999999</v>
      </c>
      <c r="S80" s="9">
        <f t="shared" si="15"/>
        <v>0</v>
      </c>
    </row>
    <row r="81" spans="1:19" x14ac:dyDescent="0.25">
      <c r="A81" s="14">
        <v>39630</v>
      </c>
      <c r="B81" s="21">
        <v>108.5</v>
      </c>
      <c r="C81" s="7">
        <v>103.2</v>
      </c>
      <c r="E81" s="22">
        <v>103.2</v>
      </c>
      <c r="F81" s="21">
        <v>102.5</v>
      </c>
      <c r="G81" s="20">
        <v>0.7</v>
      </c>
      <c r="H81" s="7">
        <v>4.0999999999999996</v>
      </c>
      <c r="I81" s="7">
        <v>1.2</v>
      </c>
      <c r="J81" s="64">
        <f t="shared" si="8"/>
        <v>6.4516129032258064E-3</v>
      </c>
      <c r="K81" s="64">
        <f t="shared" si="9"/>
        <v>3.7788018433179721E-2</v>
      </c>
      <c r="L81" s="64">
        <f t="shared" si="10"/>
        <v>1.1059907834101382E-2</v>
      </c>
      <c r="M81" s="64" t="e">
        <f t="shared" si="11"/>
        <v>#N/A</v>
      </c>
      <c r="N81" s="64" t="e">
        <f t="shared" si="12"/>
        <v>#N/A</v>
      </c>
      <c r="P81" s="7">
        <f t="shared" si="13"/>
        <v>108.5</v>
      </c>
      <c r="Q81" s="7">
        <f t="shared" si="14"/>
        <v>103.2</v>
      </c>
      <c r="S81" s="9">
        <f t="shared" si="15"/>
        <v>0</v>
      </c>
    </row>
    <row r="82" spans="1:19" x14ac:dyDescent="0.25">
      <c r="A82" s="14">
        <v>39661</v>
      </c>
      <c r="B82" s="21">
        <v>106.9</v>
      </c>
      <c r="C82" s="7">
        <v>101.9</v>
      </c>
      <c r="E82" s="22">
        <v>101.9</v>
      </c>
      <c r="F82" s="21">
        <v>102.6</v>
      </c>
      <c r="G82" s="20">
        <v>-0.6</v>
      </c>
      <c r="H82" s="7">
        <v>6.6</v>
      </c>
      <c r="I82" s="7">
        <v>-1.6</v>
      </c>
      <c r="J82" s="64">
        <f t="shared" si="8"/>
        <v>-5.6127221702525721E-3</v>
      </c>
      <c r="K82" s="64">
        <f t="shared" si="9"/>
        <v>6.1739943872778293E-2</v>
      </c>
      <c r="L82" s="64">
        <f t="shared" si="10"/>
        <v>-1.4967259120673527E-2</v>
      </c>
      <c r="M82" s="64" t="e">
        <f t="shared" si="11"/>
        <v>#N/A</v>
      </c>
      <c r="N82" s="64" t="e">
        <f t="shared" si="12"/>
        <v>#N/A</v>
      </c>
      <c r="P82" s="7">
        <f t="shared" si="13"/>
        <v>107</v>
      </c>
      <c r="Q82" s="7">
        <f t="shared" si="14"/>
        <v>102</v>
      </c>
      <c r="S82" s="9">
        <f t="shared" si="15"/>
        <v>0</v>
      </c>
    </row>
    <row r="83" spans="1:19" x14ac:dyDescent="0.25">
      <c r="A83" s="14">
        <v>39692</v>
      </c>
      <c r="B83" s="21">
        <v>107.3</v>
      </c>
      <c r="C83" s="7">
        <v>103.4</v>
      </c>
      <c r="E83" s="22">
        <v>103.4</v>
      </c>
      <c r="F83" s="21">
        <v>102.3</v>
      </c>
      <c r="G83" s="20">
        <v>1.1000000000000001</v>
      </c>
      <c r="H83" s="7">
        <v>3</v>
      </c>
      <c r="I83" s="7">
        <v>0.9</v>
      </c>
      <c r="J83" s="64">
        <f t="shared" si="8"/>
        <v>1.0251630941286114E-2</v>
      </c>
      <c r="K83" s="64">
        <f t="shared" si="9"/>
        <v>2.7958993476234855E-2</v>
      </c>
      <c r="L83" s="64">
        <f t="shared" si="10"/>
        <v>8.3876980428704579E-3</v>
      </c>
      <c r="M83" s="64" t="e">
        <f t="shared" si="11"/>
        <v>#N/A</v>
      </c>
      <c r="N83" s="64" t="e">
        <f t="shared" si="12"/>
        <v>#N/A</v>
      </c>
      <c r="P83" s="7">
        <f t="shared" si="13"/>
        <v>107.3</v>
      </c>
      <c r="Q83" s="7">
        <f t="shared" si="14"/>
        <v>103.39999999999999</v>
      </c>
      <c r="S83" s="9">
        <f t="shared" si="15"/>
        <v>0</v>
      </c>
    </row>
    <row r="84" spans="1:19" x14ac:dyDescent="0.25">
      <c r="A84" s="14">
        <v>39722</v>
      </c>
      <c r="B84" s="21">
        <v>108.4</v>
      </c>
      <c r="C84" s="7">
        <v>100.2</v>
      </c>
      <c r="E84" s="22">
        <v>100.2</v>
      </c>
      <c r="F84" s="21">
        <v>101.8</v>
      </c>
      <c r="G84" s="20">
        <v>-1.7</v>
      </c>
      <c r="H84" s="7">
        <v>7.5</v>
      </c>
      <c r="I84" s="7">
        <v>0.7</v>
      </c>
      <c r="J84" s="64">
        <f t="shared" si="8"/>
        <v>-1.5682656826568265E-2</v>
      </c>
      <c r="K84" s="64">
        <f t="shared" si="9"/>
        <v>6.9188191881918812E-2</v>
      </c>
      <c r="L84" s="64">
        <f t="shared" si="10"/>
        <v>6.4575645756457557E-3</v>
      </c>
      <c r="M84" s="64" t="e">
        <f t="shared" si="11"/>
        <v>#N/A</v>
      </c>
      <c r="N84" s="64" t="e">
        <f t="shared" si="12"/>
        <v>#N/A</v>
      </c>
      <c r="P84" s="7">
        <f t="shared" si="13"/>
        <v>108.3</v>
      </c>
      <c r="Q84" s="7">
        <f t="shared" si="14"/>
        <v>100.1</v>
      </c>
      <c r="S84" s="9">
        <f t="shared" si="15"/>
        <v>0</v>
      </c>
    </row>
    <row r="85" spans="1:19" x14ac:dyDescent="0.25">
      <c r="A85" s="14">
        <v>39753</v>
      </c>
      <c r="B85" s="21">
        <v>96.2</v>
      </c>
      <c r="C85" s="7">
        <v>94.4</v>
      </c>
      <c r="E85" s="22">
        <v>94.4</v>
      </c>
      <c r="F85" s="21">
        <v>94.5</v>
      </c>
      <c r="G85" s="20">
        <v>-0.1</v>
      </c>
      <c r="H85" s="7">
        <v>3.4</v>
      </c>
      <c r="I85" s="7">
        <v>-1.6</v>
      </c>
      <c r="J85" s="64">
        <f t="shared" si="8"/>
        <v>-1.0395010395010396E-3</v>
      </c>
      <c r="K85" s="64">
        <f t="shared" si="9"/>
        <v>3.5343035343035338E-2</v>
      </c>
      <c r="L85" s="64">
        <f t="shared" si="10"/>
        <v>-1.6632016632016633E-2</v>
      </c>
      <c r="M85" s="64" t="e">
        <f t="shared" si="11"/>
        <v>#N/A</v>
      </c>
      <c r="N85" s="64" t="e">
        <f t="shared" si="12"/>
        <v>#N/A</v>
      </c>
      <c r="P85" s="7">
        <f t="shared" si="13"/>
        <v>96.200000000000017</v>
      </c>
      <c r="Q85" s="7">
        <f t="shared" si="14"/>
        <v>94.4</v>
      </c>
      <c r="S85" s="9">
        <f t="shared" si="15"/>
        <v>0</v>
      </c>
    </row>
    <row r="86" spans="1:19" x14ac:dyDescent="0.25">
      <c r="A86" s="14">
        <v>39783</v>
      </c>
      <c r="B86" s="21">
        <v>79.099999999999994</v>
      </c>
      <c r="C86" s="7">
        <v>83.8</v>
      </c>
      <c r="E86" s="22">
        <v>83.8</v>
      </c>
      <c r="F86" s="21">
        <v>93.7</v>
      </c>
      <c r="G86" s="20">
        <v>-10</v>
      </c>
      <c r="H86" s="7">
        <v>-5.6</v>
      </c>
      <c r="I86" s="7">
        <v>1</v>
      </c>
      <c r="J86" s="64">
        <f t="shared" si="8"/>
        <v>-0.12642225031605564</v>
      </c>
      <c r="K86" s="64">
        <f t="shared" si="9"/>
        <v>-7.0796460176991149E-2</v>
      </c>
      <c r="L86" s="64">
        <f t="shared" si="10"/>
        <v>1.2642225031605564E-2</v>
      </c>
      <c r="M86" s="64" t="e">
        <f t="shared" si="11"/>
        <v>#N/A</v>
      </c>
      <c r="N86" s="64" t="e">
        <f t="shared" si="12"/>
        <v>#N/A</v>
      </c>
      <c r="P86" s="7">
        <f t="shared" si="13"/>
        <v>79.100000000000009</v>
      </c>
      <c r="Q86" s="7">
        <f t="shared" si="14"/>
        <v>83.7</v>
      </c>
      <c r="S86" s="9">
        <f t="shared" si="15"/>
        <v>0</v>
      </c>
    </row>
    <row r="87" spans="1:19" x14ac:dyDescent="0.25">
      <c r="A87" s="14">
        <v>39814</v>
      </c>
      <c r="B87" s="21">
        <v>78.7</v>
      </c>
      <c r="C87" s="7">
        <v>85.6</v>
      </c>
      <c r="E87" s="22">
        <v>85.6</v>
      </c>
      <c r="F87" s="21">
        <v>93</v>
      </c>
      <c r="G87" s="20">
        <v>-7.3</v>
      </c>
      <c r="H87" s="7">
        <v>-7.5</v>
      </c>
      <c r="I87" s="7">
        <v>0.5</v>
      </c>
      <c r="J87" s="64">
        <f t="shared" si="8"/>
        <v>-9.275730622617534E-2</v>
      </c>
      <c r="K87" s="64">
        <f t="shared" si="9"/>
        <v>-9.5298602287166453E-2</v>
      </c>
      <c r="L87" s="64">
        <f t="shared" si="10"/>
        <v>6.3532401524777635E-3</v>
      </c>
      <c r="M87" s="64" t="e">
        <f t="shared" si="11"/>
        <v>#N/A</v>
      </c>
      <c r="N87" s="64" t="e">
        <f t="shared" si="12"/>
        <v>#N/A</v>
      </c>
      <c r="P87" s="7">
        <f t="shared" si="13"/>
        <v>78.7</v>
      </c>
      <c r="Q87" s="7">
        <f t="shared" si="14"/>
        <v>85.7</v>
      </c>
      <c r="S87" s="9">
        <f t="shared" si="15"/>
        <v>0</v>
      </c>
    </row>
    <row r="88" spans="1:19" x14ac:dyDescent="0.25">
      <c r="A88" s="14">
        <v>39845</v>
      </c>
      <c r="B88" s="21">
        <v>76.099999999999994</v>
      </c>
      <c r="C88" s="7">
        <v>87.6</v>
      </c>
      <c r="E88" s="22">
        <v>87.6</v>
      </c>
      <c r="F88" s="21">
        <v>92.3</v>
      </c>
      <c r="G88" s="20">
        <v>-4.8</v>
      </c>
      <c r="H88" s="7">
        <v>-10.4</v>
      </c>
      <c r="I88" s="7">
        <v>-1.1000000000000001</v>
      </c>
      <c r="J88" s="64">
        <f t="shared" si="8"/>
        <v>-6.30749014454665E-2</v>
      </c>
      <c r="K88" s="64">
        <f t="shared" si="9"/>
        <v>-0.13666228646517742</v>
      </c>
      <c r="L88" s="64">
        <f t="shared" si="10"/>
        <v>-1.4454664914586073E-2</v>
      </c>
      <c r="M88" s="64" t="e">
        <f t="shared" si="11"/>
        <v>#N/A</v>
      </c>
      <c r="N88" s="64" t="e">
        <f t="shared" si="12"/>
        <v>#N/A</v>
      </c>
      <c r="P88" s="7">
        <f t="shared" si="13"/>
        <v>76</v>
      </c>
      <c r="Q88" s="7">
        <f t="shared" si="14"/>
        <v>87.5</v>
      </c>
      <c r="S88" s="9">
        <f t="shared" si="15"/>
        <v>0</v>
      </c>
    </row>
    <row r="89" spans="1:19" x14ac:dyDescent="0.25">
      <c r="A89" s="14">
        <v>39873</v>
      </c>
      <c r="B89" s="21">
        <v>88.6</v>
      </c>
      <c r="C89" s="7">
        <v>88</v>
      </c>
      <c r="E89" s="22">
        <v>88</v>
      </c>
      <c r="F89" s="21">
        <v>91.9</v>
      </c>
      <c r="G89" s="20">
        <v>-3.9</v>
      </c>
      <c r="H89" s="7">
        <v>0</v>
      </c>
      <c r="I89" s="7">
        <v>0.6</v>
      </c>
      <c r="J89" s="64">
        <f t="shared" si="8"/>
        <v>-4.4018058690744925E-2</v>
      </c>
      <c r="K89" s="64">
        <f t="shared" si="9"/>
        <v>0</v>
      </c>
      <c r="L89" s="64">
        <f t="shared" si="10"/>
        <v>6.7720090293453723E-3</v>
      </c>
      <c r="M89" s="64" t="e">
        <f t="shared" si="11"/>
        <v>#N/A</v>
      </c>
      <c r="N89" s="64" t="e">
        <f t="shared" si="12"/>
        <v>#N/A</v>
      </c>
      <c r="P89" s="7">
        <f t="shared" si="13"/>
        <v>88.6</v>
      </c>
      <c r="Q89" s="7">
        <f t="shared" si="14"/>
        <v>88</v>
      </c>
      <c r="S89" s="9">
        <f t="shared" si="15"/>
        <v>0</v>
      </c>
    </row>
    <row r="90" spans="1:19" x14ac:dyDescent="0.25">
      <c r="A90" s="14">
        <v>39904</v>
      </c>
      <c r="B90" s="21">
        <v>85.2</v>
      </c>
      <c r="C90" s="7">
        <v>89</v>
      </c>
      <c r="E90" s="22">
        <v>89</v>
      </c>
      <c r="F90" s="21">
        <v>91.8</v>
      </c>
      <c r="G90" s="20">
        <v>-2.8</v>
      </c>
      <c r="H90" s="7">
        <v>-3.8</v>
      </c>
      <c r="I90" s="7">
        <v>0</v>
      </c>
      <c r="J90" s="64">
        <f t="shared" si="8"/>
        <v>-3.2863849765258211E-2</v>
      </c>
      <c r="K90" s="64">
        <f t="shared" si="9"/>
        <v>-4.4600938967136149E-2</v>
      </c>
      <c r="L90" s="64">
        <f t="shared" si="10"/>
        <v>0</v>
      </c>
      <c r="M90" s="64" t="e">
        <f t="shared" si="11"/>
        <v>#N/A</v>
      </c>
      <c r="N90" s="64" t="e">
        <f t="shared" si="12"/>
        <v>#N/A</v>
      </c>
      <c r="P90" s="7">
        <f t="shared" si="13"/>
        <v>85.2</v>
      </c>
      <c r="Q90" s="7">
        <f t="shared" si="14"/>
        <v>89</v>
      </c>
      <c r="S90" s="9">
        <f t="shared" si="15"/>
        <v>0</v>
      </c>
    </row>
    <row r="91" spans="1:19" x14ac:dyDescent="0.25">
      <c r="A91" s="14">
        <v>39934</v>
      </c>
      <c r="B91" s="21">
        <v>91.3</v>
      </c>
      <c r="C91" s="7">
        <v>90.4</v>
      </c>
      <c r="E91" s="22">
        <v>90.4</v>
      </c>
      <c r="F91" s="21">
        <v>92</v>
      </c>
      <c r="G91" s="20">
        <v>-1.7</v>
      </c>
      <c r="H91" s="7">
        <v>2.2999999999999998</v>
      </c>
      <c r="I91" s="7">
        <v>-1.3</v>
      </c>
      <c r="J91" s="64">
        <f t="shared" si="8"/>
        <v>-1.8619934282584884E-2</v>
      </c>
      <c r="K91" s="64">
        <f t="shared" si="9"/>
        <v>2.5191675794085433E-2</v>
      </c>
      <c r="L91" s="64">
        <f t="shared" si="10"/>
        <v>-1.4238773274917854E-2</v>
      </c>
      <c r="M91" s="64" t="e">
        <f t="shared" si="11"/>
        <v>#N/A</v>
      </c>
      <c r="N91" s="64" t="e">
        <f t="shared" si="12"/>
        <v>#N/A</v>
      </c>
      <c r="P91" s="7">
        <f t="shared" si="13"/>
        <v>91.3</v>
      </c>
      <c r="Q91" s="7">
        <f t="shared" si="14"/>
        <v>90.3</v>
      </c>
      <c r="S91" s="9">
        <f t="shared" si="15"/>
        <v>0</v>
      </c>
    </row>
    <row r="92" spans="1:19" x14ac:dyDescent="0.25">
      <c r="A92" s="14">
        <v>39965</v>
      </c>
      <c r="B92" s="21">
        <v>92.2</v>
      </c>
      <c r="C92" s="7">
        <v>91.6</v>
      </c>
      <c r="E92" s="22">
        <v>91.6</v>
      </c>
      <c r="F92" s="21">
        <v>92.6</v>
      </c>
      <c r="G92" s="20">
        <v>-1.1000000000000001</v>
      </c>
      <c r="H92" s="7">
        <v>0</v>
      </c>
      <c r="I92" s="7">
        <v>0.7</v>
      </c>
      <c r="J92" s="64">
        <f t="shared" si="8"/>
        <v>-1.1930585683297181E-2</v>
      </c>
      <c r="K92" s="64">
        <f t="shared" si="9"/>
        <v>0</v>
      </c>
      <c r="L92" s="64">
        <f t="shared" si="10"/>
        <v>7.5921908893709323E-3</v>
      </c>
      <c r="M92" s="64" t="e">
        <f t="shared" si="11"/>
        <v>#N/A</v>
      </c>
      <c r="N92" s="64" t="e">
        <f t="shared" si="12"/>
        <v>#N/A</v>
      </c>
      <c r="P92" s="7">
        <f t="shared" si="13"/>
        <v>92.2</v>
      </c>
      <c r="Q92" s="7">
        <f t="shared" si="14"/>
        <v>91.5</v>
      </c>
      <c r="S92" s="9">
        <f t="shared" si="15"/>
        <v>0</v>
      </c>
    </row>
    <row r="93" spans="1:19" x14ac:dyDescent="0.25">
      <c r="A93" s="14">
        <v>39995</v>
      </c>
      <c r="B93" s="21">
        <v>97.7</v>
      </c>
      <c r="C93" s="7">
        <v>92.6</v>
      </c>
      <c r="E93" s="22">
        <v>92.6</v>
      </c>
      <c r="F93" s="21">
        <v>93.6</v>
      </c>
      <c r="G93" s="20">
        <v>-1</v>
      </c>
      <c r="H93" s="7">
        <v>4.4000000000000004</v>
      </c>
      <c r="I93" s="7">
        <v>0.7</v>
      </c>
      <c r="J93" s="64">
        <f t="shared" si="8"/>
        <v>-1.0235414534288638E-2</v>
      </c>
      <c r="K93" s="64">
        <f t="shared" si="9"/>
        <v>4.503582395087001E-2</v>
      </c>
      <c r="L93" s="64">
        <f t="shared" si="10"/>
        <v>7.1647901740020462E-3</v>
      </c>
      <c r="M93" s="64" t="e">
        <f t="shared" si="11"/>
        <v>#N/A</v>
      </c>
      <c r="N93" s="64" t="e">
        <f t="shared" si="12"/>
        <v>#N/A</v>
      </c>
      <c r="P93" s="7">
        <f t="shared" si="13"/>
        <v>97.7</v>
      </c>
      <c r="Q93" s="7">
        <f t="shared" si="14"/>
        <v>92.6</v>
      </c>
      <c r="S93" s="9">
        <f t="shared" si="15"/>
        <v>0</v>
      </c>
    </row>
    <row r="94" spans="1:19" x14ac:dyDescent="0.25">
      <c r="A94" s="14">
        <v>40026</v>
      </c>
      <c r="B94" s="21">
        <v>99.6</v>
      </c>
      <c r="C94" s="7">
        <v>94</v>
      </c>
      <c r="E94" s="22">
        <v>94</v>
      </c>
      <c r="F94" s="21">
        <v>94.8</v>
      </c>
      <c r="G94" s="20">
        <v>-0.8</v>
      </c>
      <c r="H94" s="7">
        <v>6.9</v>
      </c>
      <c r="I94" s="7">
        <v>-1.3</v>
      </c>
      <c r="J94" s="64">
        <f t="shared" si="8"/>
        <v>-8.0321285140562259E-3</v>
      </c>
      <c r="K94" s="64">
        <f t="shared" si="9"/>
        <v>6.9277108433734941E-2</v>
      </c>
      <c r="L94" s="64">
        <f t="shared" si="10"/>
        <v>-1.3052208835341366E-2</v>
      </c>
      <c r="M94" s="64" t="e">
        <f t="shared" si="11"/>
        <v>#N/A</v>
      </c>
      <c r="N94" s="64" t="e">
        <f t="shared" si="12"/>
        <v>#N/A</v>
      </c>
      <c r="P94" s="7">
        <f t="shared" si="13"/>
        <v>99.600000000000009</v>
      </c>
      <c r="Q94" s="7">
        <f t="shared" si="14"/>
        <v>94</v>
      </c>
      <c r="S94" s="9">
        <f t="shared" si="15"/>
        <v>0</v>
      </c>
    </row>
    <row r="95" spans="1:19" x14ac:dyDescent="0.25">
      <c r="A95" s="14">
        <v>40057</v>
      </c>
      <c r="B95" s="21">
        <v>99.4</v>
      </c>
      <c r="C95" s="7">
        <v>95.6</v>
      </c>
      <c r="E95" s="22">
        <v>95.6</v>
      </c>
      <c r="F95" s="21">
        <v>96.1</v>
      </c>
      <c r="G95" s="20">
        <v>-0.5</v>
      </c>
      <c r="H95" s="7">
        <v>3.2</v>
      </c>
      <c r="I95" s="7">
        <v>0.6</v>
      </c>
      <c r="J95" s="64">
        <f t="shared" si="8"/>
        <v>-5.0301810865191147E-3</v>
      </c>
      <c r="K95" s="64">
        <f t="shared" si="9"/>
        <v>3.2193158953722337E-2</v>
      </c>
      <c r="L95" s="64">
        <f t="shared" si="10"/>
        <v>6.0362173038229373E-3</v>
      </c>
      <c r="M95" s="64" t="e">
        <f t="shared" si="11"/>
        <v>#N/A</v>
      </c>
      <c r="N95" s="64" t="e">
        <f t="shared" si="12"/>
        <v>#N/A</v>
      </c>
      <c r="P95" s="7">
        <f t="shared" si="13"/>
        <v>99.399999999999991</v>
      </c>
      <c r="Q95" s="7">
        <f t="shared" si="14"/>
        <v>95.6</v>
      </c>
      <c r="S95" s="9">
        <f t="shared" si="15"/>
        <v>0</v>
      </c>
    </row>
    <row r="96" spans="1:19" x14ac:dyDescent="0.25">
      <c r="A96" s="14">
        <v>40087</v>
      </c>
      <c r="B96" s="21">
        <v>105.6</v>
      </c>
      <c r="C96" s="7">
        <v>97.3</v>
      </c>
      <c r="E96" s="22">
        <v>97.3</v>
      </c>
      <c r="F96" s="21">
        <v>97.3</v>
      </c>
      <c r="G96" s="20">
        <v>0</v>
      </c>
      <c r="H96" s="7">
        <v>7.7</v>
      </c>
      <c r="I96" s="7">
        <v>0.5</v>
      </c>
      <c r="J96" s="64">
        <f t="shared" si="8"/>
        <v>0</v>
      </c>
      <c r="K96" s="64">
        <f t="shared" si="9"/>
        <v>7.2916666666666671E-2</v>
      </c>
      <c r="L96" s="64">
        <f t="shared" si="10"/>
        <v>4.734848484848485E-3</v>
      </c>
      <c r="M96" s="64" t="e">
        <f t="shared" si="11"/>
        <v>#N/A</v>
      </c>
      <c r="N96" s="64" t="e">
        <f t="shared" si="12"/>
        <v>#N/A</v>
      </c>
      <c r="P96" s="7">
        <f t="shared" si="13"/>
        <v>105.5</v>
      </c>
      <c r="Q96" s="7">
        <f t="shared" si="14"/>
        <v>97.3</v>
      </c>
      <c r="S96" s="9">
        <f t="shared" si="15"/>
        <v>0</v>
      </c>
    </row>
    <row r="97" spans="1:19" x14ac:dyDescent="0.25">
      <c r="A97" s="14">
        <v>40118</v>
      </c>
      <c r="B97" s="21">
        <v>101.4</v>
      </c>
      <c r="C97" s="7">
        <v>98.9</v>
      </c>
      <c r="E97" s="22">
        <v>98.9</v>
      </c>
      <c r="F97" s="21">
        <v>98.5</v>
      </c>
      <c r="G97" s="20">
        <v>0.4</v>
      </c>
      <c r="H97" s="7">
        <v>3.6</v>
      </c>
      <c r="I97" s="7">
        <v>-1.1000000000000001</v>
      </c>
      <c r="J97" s="64">
        <f t="shared" si="8"/>
        <v>3.9447731755424065E-3</v>
      </c>
      <c r="K97" s="64">
        <f t="shared" si="9"/>
        <v>3.5502958579881658E-2</v>
      </c>
      <c r="L97" s="64">
        <f t="shared" si="10"/>
        <v>-1.0848126232741617E-2</v>
      </c>
      <c r="M97" s="64" t="e">
        <f t="shared" si="11"/>
        <v>#N/A</v>
      </c>
      <c r="N97" s="64" t="e">
        <f t="shared" si="12"/>
        <v>#N/A</v>
      </c>
      <c r="P97" s="7">
        <f t="shared" si="13"/>
        <v>101.4</v>
      </c>
      <c r="Q97" s="7">
        <f t="shared" si="14"/>
        <v>98.9</v>
      </c>
      <c r="S97" s="9">
        <f t="shared" si="15"/>
        <v>0</v>
      </c>
    </row>
    <row r="98" spans="1:19" x14ac:dyDescent="0.25">
      <c r="A98" s="14">
        <v>40148</v>
      </c>
      <c r="B98" s="21">
        <v>94.1</v>
      </c>
      <c r="C98" s="7">
        <v>99.1</v>
      </c>
      <c r="E98" s="22">
        <v>99.1</v>
      </c>
      <c r="F98" s="21">
        <v>99.7</v>
      </c>
      <c r="G98" s="20">
        <v>-0.6</v>
      </c>
      <c r="H98" s="7">
        <v>-6.2</v>
      </c>
      <c r="I98" s="7">
        <v>1.2</v>
      </c>
      <c r="J98" s="64">
        <f t="shared" si="8"/>
        <v>-6.3761955366631248E-3</v>
      </c>
      <c r="K98" s="64">
        <f t="shared" si="9"/>
        <v>-6.5887353878852292E-2</v>
      </c>
      <c r="L98" s="64">
        <f t="shared" si="10"/>
        <v>1.275239107332625E-2</v>
      </c>
      <c r="M98" s="64" t="e">
        <f t="shared" si="11"/>
        <v>#N/A</v>
      </c>
      <c r="N98" s="64" t="e">
        <f t="shared" si="12"/>
        <v>#N/A</v>
      </c>
      <c r="P98" s="7">
        <f t="shared" si="13"/>
        <v>94.100000000000009</v>
      </c>
      <c r="Q98" s="7">
        <f t="shared" si="14"/>
        <v>99.100000000000009</v>
      </c>
      <c r="S98" s="9">
        <f t="shared" si="15"/>
        <v>0</v>
      </c>
    </row>
    <row r="99" spans="1:19" x14ac:dyDescent="0.25">
      <c r="A99" s="14">
        <v>40179</v>
      </c>
      <c r="B99" s="21">
        <v>91.2</v>
      </c>
      <c r="C99" s="7">
        <v>100.7</v>
      </c>
      <c r="E99" s="22">
        <v>100.7</v>
      </c>
      <c r="F99" s="21">
        <v>100.7</v>
      </c>
      <c r="G99" s="20">
        <v>0</v>
      </c>
      <c r="H99" s="7">
        <v>-7.9</v>
      </c>
      <c r="I99" s="7">
        <v>-1.6</v>
      </c>
      <c r="J99" s="64">
        <f t="shared" si="8"/>
        <v>0</v>
      </c>
      <c r="K99" s="64">
        <f t="shared" si="9"/>
        <v>-8.6622807017543865E-2</v>
      </c>
      <c r="L99" s="64">
        <f t="shared" si="10"/>
        <v>-1.7543859649122806E-2</v>
      </c>
      <c r="M99" s="64" t="e">
        <f t="shared" si="11"/>
        <v>#N/A</v>
      </c>
      <c r="N99" s="64" t="e">
        <f t="shared" si="12"/>
        <v>#N/A</v>
      </c>
      <c r="P99" s="7">
        <f t="shared" si="13"/>
        <v>91.2</v>
      </c>
      <c r="Q99" s="7">
        <f t="shared" si="14"/>
        <v>100.7</v>
      </c>
      <c r="S99" s="9">
        <f t="shared" si="15"/>
        <v>0</v>
      </c>
    </row>
    <row r="100" spans="1:19" x14ac:dyDescent="0.25">
      <c r="A100" s="14">
        <v>40210</v>
      </c>
      <c r="B100" s="21">
        <v>89</v>
      </c>
      <c r="C100" s="7">
        <v>100.5</v>
      </c>
      <c r="E100" s="22">
        <v>100.5</v>
      </c>
      <c r="F100" s="21">
        <v>101.6</v>
      </c>
      <c r="G100" s="20">
        <v>-1.1000000000000001</v>
      </c>
      <c r="H100" s="7">
        <v>-10.4</v>
      </c>
      <c r="I100" s="7">
        <v>-1.1000000000000001</v>
      </c>
      <c r="J100" s="64">
        <f t="shared" si="8"/>
        <v>-1.2359550561797755E-2</v>
      </c>
      <c r="K100" s="64">
        <f t="shared" si="9"/>
        <v>-0.11685393258426967</v>
      </c>
      <c r="L100" s="64">
        <f t="shared" si="10"/>
        <v>-1.2359550561797755E-2</v>
      </c>
      <c r="M100" s="64" t="e">
        <f t="shared" si="11"/>
        <v>#N/A</v>
      </c>
      <c r="N100" s="64" t="e">
        <f t="shared" si="12"/>
        <v>#N/A</v>
      </c>
      <c r="P100" s="7">
        <f t="shared" si="13"/>
        <v>89</v>
      </c>
      <c r="Q100" s="7">
        <f t="shared" si="14"/>
        <v>100.5</v>
      </c>
      <c r="S100" s="9">
        <f t="shared" si="15"/>
        <v>0</v>
      </c>
    </row>
    <row r="101" spans="1:19" x14ac:dyDescent="0.25">
      <c r="A101" s="14">
        <v>40238</v>
      </c>
      <c r="B101" s="21">
        <v>105.1</v>
      </c>
      <c r="C101" s="7">
        <v>103</v>
      </c>
      <c r="E101" s="22">
        <v>103</v>
      </c>
      <c r="F101" s="21">
        <v>102.3</v>
      </c>
      <c r="G101" s="20">
        <v>0.7</v>
      </c>
      <c r="H101" s="7">
        <v>0</v>
      </c>
      <c r="I101" s="7">
        <v>2.1</v>
      </c>
      <c r="J101" s="64">
        <f t="shared" si="8"/>
        <v>6.6603235014272124E-3</v>
      </c>
      <c r="K101" s="64">
        <f t="shared" si="9"/>
        <v>0</v>
      </c>
      <c r="L101" s="64">
        <f t="shared" si="10"/>
        <v>1.9980970504281638E-2</v>
      </c>
      <c r="M101" s="64" t="e">
        <f t="shared" si="11"/>
        <v>#N/A</v>
      </c>
      <c r="N101" s="64" t="e">
        <f t="shared" si="12"/>
        <v>#N/A</v>
      </c>
      <c r="P101" s="7">
        <f t="shared" si="13"/>
        <v>105.1</v>
      </c>
      <c r="Q101" s="7">
        <f t="shared" si="14"/>
        <v>103</v>
      </c>
      <c r="S101" s="9">
        <f t="shared" si="15"/>
        <v>0</v>
      </c>
    </row>
    <row r="102" spans="1:19" x14ac:dyDescent="0.25">
      <c r="A102" s="14">
        <v>40269</v>
      </c>
      <c r="B102" s="21">
        <v>99.3</v>
      </c>
      <c r="C102" s="7">
        <v>103.2</v>
      </c>
      <c r="E102" s="22">
        <v>103.2</v>
      </c>
      <c r="F102" s="21">
        <v>102.7</v>
      </c>
      <c r="G102" s="20">
        <v>0.5</v>
      </c>
      <c r="H102" s="7">
        <v>-3.8</v>
      </c>
      <c r="I102" s="7">
        <v>0</v>
      </c>
      <c r="J102" s="64">
        <f t="shared" si="8"/>
        <v>5.0352467270896274E-3</v>
      </c>
      <c r="K102" s="64">
        <f t="shared" si="9"/>
        <v>-3.8267875125881166E-2</v>
      </c>
      <c r="L102" s="64">
        <f t="shared" si="10"/>
        <v>0</v>
      </c>
      <c r="M102" s="64" t="e">
        <f t="shared" si="11"/>
        <v>#N/A</v>
      </c>
      <c r="N102" s="64" t="e">
        <f t="shared" si="12"/>
        <v>#N/A</v>
      </c>
      <c r="P102" s="7">
        <f t="shared" si="13"/>
        <v>99.4</v>
      </c>
      <c r="Q102" s="7">
        <f t="shared" si="14"/>
        <v>103.2</v>
      </c>
      <c r="S102" s="9">
        <f t="shared" si="15"/>
        <v>0</v>
      </c>
    </row>
    <row r="103" spans="1:19" x14ac:dyDescent="0.25">
      <c r="A103" s="14">
        <v>40299</v>
      </c>
      <c r="B103" s="21">
        <v>104.3</v>
      </c>
      <c r="C103" s="7">
        <v>103</v>
      </c>
      <c r="E103" s="22">
        <v>103</v>
      </c>
      <c r="F103" s="21">
        <v>102.7</v>
      </c>
      <c r="G103" s="20">
        <v>0.3</v>
      </c>
      <c r="H103" s="7">
        <v>2.2999999999999998</v>
      </c>
      <c r="I103" s="7">
        <v>-1</v>
      </c>
      <c r="J103" s="64">
        <f t="shared" si="8"/>
        <v>2.8763183125599234E-3</v>
      </c>
      <c r="K103" s="64">
        <f t="shared" si="9"/>
        <v>2.2051773729626079E-2</v>
      </c>
      <c r="L103" s="64">
        <f t="shared" si="10"/>
        <v>-9.5877277085330784E-3</v>
      </c>
      <c r="M103" s="64" t="e">
        <f t="shared" si="11"/>
        <v>#N/A</v>
      </c>
      <c r="N103" s="64" t="e">
        <f t="shared" si="12"/>
        <v>#N/A</v>
      </c>
      <c r="P103" s="7">
        <f t="shared" si="13"/>
        <v>104.3</v>
      </c>
      <c r="Q103" s="7">
        <f t="shared" si="14"/>
        <v>103</v>
      </c>
      <c r="S103" s="9">
        <f t="shared" si="15"/>
        <v>0</v>
      </c>
    </row>
    <row r="104" spans="1:19" x14ac:dyDescent="0.25">
      <c r="A104" s="14">
        <v>40330</v>
      </c>
      <c r="B104" s="21">
        <v>102.5</v>
      </c>
      <c r="C104" s="7">
        <v>102.3</v>
      </c>
      <c r="E104" s="22">
        <v>102.3</v>
      </c>
      <c r="F104" s="21">
        <v>102.5</v>
      </c>
      <c r="G104" s="20">
        <v>-0.1</v>
      </c>
      <c r="H104" s="7">
        <v>-0.2</v>
      </c>
      <c r="I104" s="7">
        <v>0.3</v>
      </c>
      <c r="J104" s="64">
        <f t="shared" si="8"/>
        <v>-9.7560975609756108E-4</v>
      </c>
      <c r="K104" s="64">
        <f t="shared" si="9"/>
        <v>-1.9512195121951222E-3</v>
      </c>
      <c r="L104" s="64">
        <f t="shared" si="10"/>
        <v>2.9268292682926829E-3</v>
      </c>
      <c r="M104" s="64" t="e">
        <f t="shared" si="11"/>
        <v>#N/A</v>
      </c>
      <c r="N104" s="64" t="e">
        <f t="shared" si="12"/>
        <v>#N/A</v>
      </c>
      <c r="P104" s="7">
        <f t="shared" si="13"/>
        <v>102.5</v>
      </c>
      <c r="Q104" s="7">
        <f t="shared" si="14"/>
        <v>102.4</v>
      </c>
      <c r="S104" s="9">
        <f t="shared" si="15"/>
        <v>0</v>
      </c>
    </row>
    <row r="105" spans="1:19" x14ac:dyDescent="0.25">
      <c r="A105" s="14">
        <v>40360</v>
      </c>
      <c r="B105" s="21">
        <v>106.9</v>
      </c>
      <c r="C105" s="7">
        <v>101.8</v>
      </c>
      <c r="E105" s="22">
        <v>101.8</v>
      </c>
      <c r="F105" s="21">
        <v>102.1</v>
      </c>
      <c r="G105" s="20">
        <v>-0.2</v>
      </c>
      <c r="H105" s="7">
        <v>4.5</v>
      </c>
      <c r="I105" s="7">
        <v>0.5</v>
      </c>
      <c r="J105" s="64">
        <f t="shared" si="8"/>
        <v>-1.8709073900841909E-3</v>
      </c>
      <c r="K105" s="64">
        <f t="shared" si="9"/>
        <v>4.2095416276894289E-2</v>
      </c>
      <c r="L105" s="64">
        <f t="shared" si="10"/>
        <v>4.6772684752104769E-3</v>
      </c>
      <c r="M105" s="64" t="e">
        <f t="shared" si="11"/>
        <v>#N/A</v>
      </c>
      <c r="N105" s="64" t="e">
        <f t="shared" si="12"/>
        <v>#N/A</v>
      </c>
      <c r="P105" s="7">
        <f t="shared" si="13"/>
        <v>106.89999999999999</v>
      </c>
      <c r="Q105" s="7">
        <f t="shared" si="14"/>
        <v>101.89999999999999</v>
      </c>
      <c r="S105" s="9">
        <f t="shared" si="15"/>
        <v>0</v>
      </c>
    </row>
    <row r="106" spans="1:19" x14ac:dyDescent="0.25">
      <c r="A106" s="14">
        <v>40391</v>
      </c>
      <c r="B106" s="21">
        <v>108.1</v>
      </c>
      <c r="C106" s="7">
        <v>101.4</v>
      </c>
      <c r="E106" s="22">
        <v>101.4</v>
      </c>
      <c r="F106" s="21">
        <v>101.7</v>
      </c>
      <c r="G106" s="20">
        <v>-0.3</v>
      </c>
      <c r="H106">
        <v>7.3</v>
      </c>
      <c r="I106">
        <v>-0.6</v>
      </c>
      <c r="J106" s="64">
        <f t="shared" si="8"/>
        <v>-2.7752081406105457E-3</v>
      </c>
      <c r="K106" s="64">
        <f t="shared" si="9"/>
        <v>6.7530064754856622E-2</v>
      </c>
      <c r="L106" s="64">
        <f t="shared" si="10"/>
        <v>-5.5504162812210914E-3</v>
      </c>
      <c r="M106" s="64" t="e">
        <f t="shared" si="11"/>
        <v>#N/A</v>
      </c>
      <c r="N106" s="64" t="e">
        <f t="shared" si="12"/>
        <v>#N/A</v>
      </c>
      <c r="P106" s="7">
        <f t="shared" si="13"/>
        <v>108.10000000000001</v>
      </c>
      <c r="Q106" s="7">
        <f t="shared" si="14"/>
        <v>101.4</v>
      </c>
      <c r="S106" s="9">
        <f t="shared" si="15"/>
        <v>0</v>
      </c>
    </row>
    <row r="107" spans="1:19" x14ac:dyDescent="0.25">
      <c r="A107" s="14">
        <v>40422</v>
      </c>
      <c r="B107" s="21">
        <v>105.8</v>
      </c>
      <c r="C107" s="7">
        <v>101.6</v>
      </c>
      <c r="E107" s="22">
        <v>101.6</v>
      </c>
      <c r="F107" s="21">
        <v>101.5</v>
      </c>
      <c r="G107" s="20">
        <v>0.1</v>
      </c>
      <c r="H107">
        <v>3.5</v>
      </c>
      <c r="I107">
        <v>0.7</v>
      </c>
      <c r="J107" s="64">
        <f t="shared" si="8"/>
        <v>9.4517958412098301E-4</v>
      </c>
      <c r="K107" s="64">
        <f t="shared" si="9"/>
        <v>3.3081285444234408E-2</v>
      </c>
      <c r="L107" s="64">
        <f t="shared" si="10"/>
        <v>6.6162570888468808E-3</v>
      </c>
      <c r="M107" s="64" t="e">
        <f t="shared" si="11"/>
        <v>#N/A</v>
      </c>
      <c r="N107" s="64" t="e">
        <f t="shared" si="12"/>
        <v>#N/A</v>
      </c>
      <c r="P107" s="7">
        <f t="shared" si="13"/>
        <v>105.8</v>
      </c>
      <c r="Q107" s="7">
        <f t="shared" si="14"/>
        <v>101.6</v>
      </c>
      <c r="S107" s="9">
        <f t="shared" si="15"/>
        <v>0</v>
      </c>
    </row>
    <row r="108" spans="1:19" x14ac:dyDescent="0.25">
      <c r="A108" s="14">
        <v>40452</v>
      </c>
      <c r="B108" s="21">
        <v>107.7</v>
      </c>
      <c r="C108" s="7">
        <v>101.3</v>
      </c>
      <c r="E108" s="22">
        <v>101.3</v>
      </c>
      <c r="F108" s="21">
        <v>101.7</v>
      </c>
      <c r="G108" s="20">
        <v>-0.4</v>
      </c>
      <c r="H108">
        <v>8</v>
      </c>
      <c r="I108">
        <v>-1.6</v>
      </c>
      <c r="J108" s="64">
        <f t="shared" si="8"/>
        <v>-3.7140204271123491E-3</v>
      </c>
      <c r="K108" s="64">
        <f t="shared" si="9"/>
        <v>7.4280408542246976E-2</v>
      </c>
      <c r="L108" s="64">
        <f t="shared" si="10"/>
        <v>-1.4856081708449397E-2</v>
      </c>
      <c r="M108" s="64" t="e">
        <f t="shared" si="11"/>
        <v>#N/A</v>
      </c>
      <c r="N108" s="64" t="e">
        <f t="shared" si="12"/>
        <v>#N/A</v>
      </c>
      <c r="P108" s="7">
        <f t="shared" si="13"/>
        <v>107.7</v>
      </c>
      <c r="Q108" s="7">
        <f t="shared" si="14"/>
        <v>101.3</v>
      </c>
      <c r="S108" s="9">
        <f t="shared" si="15"/>
        <v>0</v>
      </c>
    </row>
    <row r="109" spans="1:19" x14ac:dyDescent="0.25">
      <c r="A109" s="14">
        <v>40483</v>
      </c>
      <c r="B109" s="21">
        <v>106.8</v>
      </c>
      <c r="C109" s="7">
        <v>102.2</v>
      </c>
      <c r="E109" s="22">
        <v>102.2</v>
      </c>
      <c r="F109" s="21">
        <v>102.1</v>
      </c>
      <c r="G109" s="20">
        <v>0.1</v>
      </c>
      <c r="H109">
        <v>3.7</v>
      </c>
      <c r="I109">
        <v>0.9</v>
      </c>
      <c r="J109" s="64">
        <f t="shared" si="8"/>
        <v>9.3632958801498139E-4</v>
      </c>
      <c r="K109" s="64">
        <f t="shared" si="9"/>
        <v>3.4644194756554308E-2</v>
      </c>
      <c r="L109" s="64">
        <f t="shared" si="10"/>
        <v>8.4269662921348312E-3</v>
      </c>
      <c r="M109" s="64" t="e">
        <f t="shared" si="11"/>
        <v>#N/A</v>
      </c>
      <c r="N109" s="64" t="e">
        <f t="shared" si="12"/>
        <v>#N/A</v>
      </c>
      <c r="P109" s="7">
        <f t="shared" si="13"/>
        <v>106.8</v>
      </c>
      <c r="Q109" s="7">
        <f t="shared" si="14"/>
        <v>102.19999999999999</v>
      </c>
      <c r="S109" s="9">
        <f t="shared" si="15"/>
        <v>0</v>
      </c>
    </row>
    <row r="110" spans="1:19" x14ac:dyDescent="0.25">
      <c r="A110" s="14">
        <v>40513</v>
      </c>
      <c r="B110" s="21">
        <v>96.6</v>
      </c>
      <c r="C110" s="7">
        <v>102.7</v>
      </c>
      <c r="E110" s="22">
        <v>102.7</v>
      </c>
      <c r="F110" s="21">
        <v>102.7</v>
      </c>
      <c r="G110" s="20">
        <v>0</v>
      </c>
      <c r="H110">
        <v>-6.8</v>
      </c>
      <c r="I110">
        <v>0.7</v>
      </c>
      <c r="J110" s="64">
        <f t="shared" si="8"/>
        <v>0</v>
      </c>
      <c r="K110" s="64">
        <f t="shared" si="9"/>
        <v>-7.0393374741200831E-2</v>
      </c>
      <c r="L110" s="64">
        <f t="shared" si="10"/>
        <v>7.246376811594203E-3</v>
      </c>
      <c r="M110" s="64" t="e">
        <f t="shared" si="11"/>
        <v>#N/A</v>
      </c>
      <c r="N110" s="64" t="e">
        <f t="shared" si="12"/>
        <v>#N/A</v>
      </c>
      <c r="P110" s="7">
        <f t="shared" si="13"/>
        <v>96.600000000000009</v>
      </c>
      <c r="Q110" s="7">
        <f t="shared" si="14"/>
        <v>102.7</v>
      </c>
      <c r="S110" s="9">
        <f t="shared" si="15"/>
        <v>0</v>
      </c>
    </row>
    <row r="111" spans="1:19" x14ac:dyDescent="0.25">
      <c r="A111" s="14">
        <v>40544</v>
      </c>
      <c r="B111" s="21">
        <v>93.2</v>
      </c>
      <c r="C111" s="7">
        <v>102.8</v>
      </c>
      <c r="E111" s="22">
        <v>102.8</v>
      </c>
      <c r="F111" s="21">
        <v>103.3</v>
      </c>
      <c r="G111" s="20">
        <v>-0.5</v>
      </c>
      <c r="H111">
        <v>-8.3000000000000007</v>
      </c>
      <c r="I111">
        <v>-1.3</v>
      </c>
      <c r="J111" s="64">
        <f t="shared" si="8"/>
        <v>-5.3648068669527897E-3</v>
      </c>
      <c r="K111" s="64">
        <f t="shared" si="9"/>
        <v>-8.9055793991416318E-2</v>
      </c>
      <c r="L111" s="64">
        <f t="shared" si="10"/>
        <v>-1.3948497854077254E-2</v>
      </c>
      <c r="M111" s="64" t="e">
        <f t="shared" si="11"/>
        <v>#N/A</v>
      </c>
      <c r="N111" s="64" t="e">
        <f t="shared" si="12"/>
        <v>#N/A</v>
      </c>
      <c r="P111" s="7">
        <f t="shared" si="13"/>
        <v>93.2</v>
      </c>
      <c r="Q111" s="7">
        <f t="shared" si="14"/>
        <v>102.8</v>
      </c>
      <c r="S111" s="9">
        <f t="shared" si="15"/>
        <v>0</v>
      </c>
    </row>
    <row r="112" spans="1:19" x14ac:dyDescent="0.25">
      <c r="A112" s="14">
        <v>40575</v>
      </c>
      <c r="B112" s="21">
        <v>95.4</v>
      </c>
      <c r="C112" s="7">
        <v>104.2</v>
      </c>
      <c r="E112" s="22">
        <v>104.2</v>
      </c>
      <c r="F112" s="21">
        <v>103.9</v>
      </c>
      <c r="G112" s="20">
        <v>0.3</v>
      </c>
      <c r="H112">
        <v>-10.4</v>
      </c>
      <c r="I112">
        <v>1.6</v>
      </c>
      <c r="J112" s="64">
        <f t="shared" si="8"/>
        <v>3.1446540880503142E-3</v>
      </c>
      <c r="K112" s="64">
        <f t="shared" si="9"/>
        <v>-0.1090146750524109</v>
      </c>
      <c r="L112" s="64">
        <f t="shared" si="10"/>
        <v>1.6771488469601678E-2</v>
      </c>
      <c r="M112" s="64" t="e">
        <f t="shared" si="11"/>
        <v>#N/A</v>
      </c>
      <c r="N112" s="64" t="e">
        <f t="shared" si="12"/>
        <v>#N/A</v>
      </c>
      <c r="P112" s="7">
        <f t="shared" si="13"/>
        <v>95.399999999999991</v>
      </c>
      <c r="Q112" s="7">
        <f t="shared" si="14"/>
        <v>104.2</v>
      </c>
      <c r="S112" s="9">
        <f t="shared" si="15"/>
        <v>0</v>
      </c>
    </row>
    <row r="113" spans="1:19" x14ac:dyDescent="0.25">
      <c r="A113" s="14">
        <v>40603</v>
      </c>
      <c r="B113" s="21">
        <v>104.4</v>
      </c>
      <c r="C113" s="7">
        <v>104.8</v>
      </c>
      <c r="E113" s="22">
        <v>104.8</v>
      </c>
      <c r="F113" s="21">
        <v>104.2</v>
      </c>
      <c r="G113" s="20">
        <v>0.6</v>
      </c>
      <c r="H113">
        <v>-0.1</v>
      </c>
      <c r="I113">
        <v>-0.3</v>
      </c>
      <c r="J113" s="64">
        <f t="shared" si="8"/>
        <v>5.7471264367816082E-3</v>
      </c>
      <c r="K113" s="64">
        <f t="shared" si="9"/>
        <v>-9.5785440613026815E-4</v>
      </c>
      <c r="L113" s="64">
        <f t="shared" si="10"/>
        <v>-2.8735632183908041E-3</v>
      </c>
      <c r="M113" s="64" t="e">
        <f t="shared" si="11"/>
        <v>#N/A</v>
      </c>
      <c r="N113" s="64" t="e">
        <f t="shared" si="12"/>
        <v>#N/A</v>
      </c>
      <c r="P113" s="7">
        <f t="shared" si="13"/>
        <v>104.4</v>
      </c>
      <c r="Q113" s="7">
        <f t="shared" si="14"/>
        <v>104.8</v>
      </c>
      <c r="S113" s="9">
        <f t="shared" si="15"/>
        <v>0</v>
      </c>
    </row>
    <row r="114" spans="1:19" x14ac:dyDescent="0.25">
      <c r="A114" s="14">
        <v>40634</v>
      </c>
      <c r="B114" s="21">
        <v>97.5</v>
      </c>
      <c r="C114" s="7">
        <v>102.1</v>
      </c>
      <c r="E114" s="22">
        <v>102.1</v>
      </c>
      <c r="F114" s="21">
        <v>104.3</v>
      </c>
      <c r="G114" s="20">
        <v>-2.2000000000000002</v>
      </c>
      <c r="H114">
        <v>-3.8</v>
      </c>
      <c r="I114">
        <v>-0.8</v>
      </c>
      <c r="J114" s="64">
        <f t="shared" si="8"/>
        <v>-2.2564102564102566E-2</v>
      </c>
      <c r="K114" s="64">
        <f t="shared" si="9"/>
        <v>-3.8974358974358969E-2</v>
      </c>
      <c r="L114" s="64">
        <f t="shared" si="10"/>
        <v>-8.2051282051282051E-3</v>
      </c>
      <c r="M114" s="64" t="e">
        <f t="shared" si="11"/>
        <v>#N/A</v>
      </c>
      <c r="N114" s="64" t="e">
        <f t="shared" si="12"/>
        <v>#N/A</v>
      </c>
      <c r="P114" s="7">
        <f t="shared" si="13"/>
        <v>97.5</v>
      </c>
      <c r="Q114" s="7">
        <f t="shared" si="14"/>
        <v>102.1</v>
      </c>
      <c r="S114" s="9">
        <f t="shared" si="15"/>
        <v>0</v>
      </c>
    </row>
    <row r="115" spans="1:19" x14ac:dyDescent="0.25">
      <c r="A115" s="14">
        <v>40664</v>
      </c>
      <c r="B115" s="21">
        <v>107.1</v>
      </c>
      <c r="C115" s="7">
        <v>105.2</v>
      </c>
      <c r="E115" s="22">
        <v>105.2</v>
      </c>
      <c r="F115" s="21">
        <v>104</v>
      </c>
      <c r="G115" s="20">
        <v>1.2</v>
      </c>
      <c r="H115">
        <v>2.2000000000000002</v>
      </c>
      <c r="I115">
        <v>-0.3</v>
      </c>
      <c r="J115" s="64">
        <f t="shared" si="8"/>
        <v>1.1204481792717087E-2</v>
      </c>
      <c r="K115" s="64">
        <f t="shared" si="9"/>
        <v>2.0541549953314663E-2</v>
      </c>
      <c r="L115" s="64">
        <f t="shared" si="10"/>
        <v>-2.8011204481792717E-3</v>
      </c>
      <c r="M115" s="64" t="e">
        <f t="shared" si="11"/>
        <v>#N/A</v>
      </c>
      <c r="N115" s="64" t="e">
        <f t="shared" si="12"/>
        <v>#N/A</v>
      </c>
      <c r="P115" s="7">
        <f t="shared" si="13"/>
        <v>107.10000000000001</v>
      </c>
      <c r="Q115" s="7">
        <f t="shared" si="14"/>
        <v>105.2</v>
      </c>
      <c r="S115" s="9">
        <f t="shared" si="15"/>
        <v>0</v>
      </c>
    </row>
    <row r="116" spans="1:19" x14ac:dyDescent="0.25">
      <c r="A116" s="14">
        <v>40695</v>
      </c>
      <c r="B116" s="21">
        <v>102.8</v>
      </c>
      <c r="C116" s="7">
        <v>102.7</v>
      </c>
      <c r="E116" s="22">
        <v>102.7</v>
      </c>
      <c r="F116" s="21">
        <v>103.4</v>
      </c>
      <c r="G116" s="20">
        <v>-0.7</v>
      </c>
      <c r="H116">
        <v>-0.3</v>
      </c>
      <c r="I116">
        <v>0.4</v>
      </c>
      <c r="J116" s="64">
        <f t="shared" si="8"/>
        <v>-6.8093385214007783E-3</v>
      </c>
      <c r="K116" s="64">
        <f t="shared" si="9"/>
        <v>-2.9182879377431907E-3</v>
      </c>
      <c r="L116" s="64">
        <f t="shared" si="10"/>
        <v>3.891050583657588E-3</v>
      </c>
      <c r="M116" s="64" t="e">
        <f t="shared" si="11"/>
        <v>#N/A</v>
      </c>
      <c r="N116" s="64" t="e">
        <f t="shared" si="12"/>
        <v>#N/A</v>
      </c>
      <c r="P116" s="7">
        <f t="shared" si="13"/>
        <v>102.80000000000001</v>
      </c>
      <c r="Q116" s="7">
        <f t="shared" si="14"/>
        <v>102.7</v>
      </c>
      <c r="S116" s="9">
        <f t="shared" si="15"/>
        <v>0</v>
      </c>
    </row>
    <row r="117" spans="1:19" x14ac:dyDescent="0.25">
      <c r="A117" s="14">
        <v>40725</v>
      </c>
      <c r="B117" s="21">
        <v>106.1</v>
      </c>
      <c r="C117" s="7">
        <v>103.1</v>
      </c>
      <c r="E117" s="22">
        <v>103.1</v>
      </c>
      <c r="F117" s="21">
        <v>102.6</v>
      </c>
      <c r="G117" s="20">
        <v>0.5</v>
      </c>
      <c r="H117">
        <v>4.5999999999999996</v>
      </c>
      <c r="I117">
        <v>-1.6</v>
      </c>
      <c r="J117" s="64">
        <f t="shared" si="8"/>
        <v>4.7125353440150806E-3</v>
      </c>
      <c r="K117" s="64">
        <f t="shared" si="9"/>
        <v>4.3355325164938736E-2</v>
      </c>
      <c r="L117" s="64">
        <f t="shared" si="10"/>
        <v>-1.5080113100848258E-2</v>
      </c>
      <c r="M117" s="64" t="e">
        <f t="shared" si="11"/>
        <v>#N/A</v>
      </c>
      <c r="N117" s="64" t="e">
        <f t="shared" si="12"/>
        <v>#N/A</v>
      </c>
      <c r="P117" s="7">
        <f t="shared" si="13"/>
        <v>106.1</v>
      </c>
      <c r="Q117" s="7">
        <f t="shared" si="14"/>
        <v>103.1</v>
      </c>
      <c r="S117" s="9">
        <f t="shared" si="15"/>
        <v>0</v>
      </c>
    </row>
    <row r="118" spans="1:19" x14ac:dyDescent="0.25">
      <c r="A118" s="14">
        <v>40756</v>
      </c>
      <c r="B118" s="21">
        <v>110.8</v>
      </c>
      <c r="C118" s="7">
        <v>102.1</v>
      </c>
      <c r="E118" s="22">
        <v>102.1</v>
      </c>
      <c r="F118" s="21">
        <v>101.6</v>
      </c>
      <c r="G118" s="20">
        <v>0.4</v>
      </c>
      <c r="H118">
        <v>7.8</v>
      </c>
      <c r="I118">
        <v>1</v>
      </c>
      <c r="J118" s="64">
        <f t="shared" si="8"/>
        <v>3.6101083032490976E-3</v>
      </c>
      <c r="K118" s="64">
        <f t="shared" si="9"/>
        <v>7.0397111913357402E-2</v>
      </c>
      <c r="L118" s="64">
        <f t="shared" si="10"/>
        <v>9.0252707581227436E-3</v>
      </c>
      <c r="M118" s="64" t="e">
        <f t="shared" si="11"/>
        <v>#N/A</v>
      </c>
      <c r="N118" s="64" t="e">
        <f t="shared" si="12"/>
        <v>#N/A</v>
      </c>
      <c r="P118" s="7">
        <f t="shared" si="13"/>
        <v>110.8</v>
      </c>
      <c r="Q118" s="7">
        <f t="shared" si="14"/>
        <v>102</v>
      </c>
      <c r="S118" s="9">
        <f t="shared" si="15"/>
        <v>0</v>
      </c>
    </row>
    <row r="119" spans="1:19" x14ac:dyDescent="0.25">
      <c r="A119" s="14">
        <v>40787</v>
      </c>
      <c r="B119" s="21">
        <v>104.8</v>
      </c>
      <c r="C119" s="7">
        <v>100.2</v>
      </c>
      <c r="E119" s="22">
        <v>100.2</v>
      </c>
      <c r="F119" s="21">
        <v>100.8</v>
      </c>
      <c r="G119" s="20">
        <v>-0.6</v>
      </c>
      <c r="H119">
        <v>4</v>
      </c>
      <c r="I119">
        <v>0.7</v>
      </c>
      <c r="J119" s="64">
        <f t="shared" si="8"/>
        <v>-5.7251908396946565E-3</v>
      </c>
      <c r="K119" s="64">
        <f t="shared" si="9"/>
        <v>3.8167938931297711E-2</v>
      </c>
      <c r="L119" s="64">
        <f t="shared" si="10"/>
        <v>6.6793893129770991E-3</v>
      </c>
      <c r="M119" s="64" t="e">
        <f t="shared" si="11"/>
        <v>#N/A</v>
      </c>
      <c r="N119" s="64" t="e">
        <f t="shared" si="12"/>
        <v>#N/A</v>
      </c>
      <c r="P119" s="7">
        <f t="shared" si="13"/>
        <v>104.9</v>
      </c>
      <c r="Q119" s="7">
        <f t="shared" si="14"/>
        <v>100.2</v>
      </c>
      <c r="S119" s="9">
        <f t="shared" si="15"/>
        <v>0</v>
      </c>
    </row>
    <row r="120" spans="1:19" x14ac:dyDescent="0.25">
      <c r="A120" s="14">
        <v>40817</v>
      </c>
      <c r="B120" s="21">
        <v>106.3</v>
      </c>
      <c r="C120" s="7">
        <v>99.2</v>
      </c>
      <c r="E120" s="22">
        <v>99.2</v>
      </c>
      <c r="F120" s="21">
        <v>100</v>
      </c>
      <c r="G120" s="20">
        <v>-0.8</v>
      </c>
      <c r="H120">
        <v>8.3000000000000007</v>
      </c>
      <c r="I120">
        <v>-1.3</v>
      </c>
      <c r="J120" s="64">
        <f t="shared" si="8"/>
        <v>-7.525870178739417E-3</v>
      </c>
      <c r="K120" s="64">
        <f t="shared" si="9"/>
        <v>7.8080903104421451E-2</v>
      </c>
      <c r="L120" s="64">
        <f t="shared" si="10"/>
        <v>-1.2229539040451553E-2</v>
      </c>
      <c r="M120" s="64" t="e">
        <f t="shared" si="11"/>
        <v>#N/A</v>
      </c>
      <c r="N120" s="64" t="e">
        <f t="shared" si="12"/>
        <v>#N/A</v>
      </c>
      <c r="P120" s="7">
        <f t="shared" si="13"/>
        <v>106.2</v>
      </c>
      <c r="Q120" s="7">
        <f t="shared" si="14"/>
        <v>99.2</v>
      </c>
      <c r="S120" s="9">
        <f t="shared" si="15"/>
        <v>0</v>
      </c>
    </row>
    <row r="121" spans="1:19" x14ac:dyDescent="0.25">
      <c r="A121" s="14">
        <v>40848</v>
      </c>
      <c r="B121" s="21">
        <v>104.2</v>
      </c>
      <c r="C121" s="7">
        <v>99.9</v>
      </c>
      <c r="E121" s="22">
        <v>99.9</v>
      </c>
      <c r="F121" s="21">
        <v>99.4</v>
      </c>
      <c r="G121" s="20">
        <v>0.6</v>
      </c>
      <c r="H121">
        <v>3.7</v>
      </c>
      <c r="I121">
        <v>0.6</v>
      </c>
      <c r="J121" s="64">
        <f t="shared" si="8"/>
        <v>5.7581573896353161E-3</v>
      </c>
      <c r="K121" s="64">
        <f t="shared" si="9"/>
        <v>3.5508637236084453E-2</v>
      </c>
      <c r="L121" s="64">
        <f t="shared" si="10"/>
        <v>5.7581573896353161E-3</v>
      </c>
      <c r="M121" s="64" t="e">
        <f t="shared" si="11"/>
        <v>#N/A</v>
      </c>
      <c r="N121" s="64" t="e">
        <f t="shared" si="12"/>
        <v>#N/A</v>
      </c>
      <c r="P121" s="7">
        <f t="shared" si="13"/>
        <v>104.3</v>
      </c>
      <c r="Q121" s="7">
        <f t="shared" si="14"/>
        <v>100</v>
      </c>
      <c r="S121" s="9">
        <f t="shared" si="15"/>
        <v>0</v>
      </c>
    </row>
    <row r="122" spans="1:19" x14ac:dyDescent="0.25">
      <c r="A122" s="14">
        <v>40878</v>
      </c>
      <c r="B122" s="21">
        <v>95.7</v>
      </c>
      <c r="C122" s="7">
        <v>102.5</v>
      </c>
      <c r="E122" s="22">
        <v>102.5</v>
      </c>
      <c r="F122" s="21">
        <v>98.9</v>
      </c>
      <c r="G122" s="20">
        <v>3.5</v>
      </c>
      <c r="H122">
        <v>-7.3</v>
      </c>
      <c r="I122">
        <v>0.5</v>
      </c>
      <c r="J122" s="64">
        <f t="shared" si="8"/>
        <v>3.657262277951933E-2</v>
      </c>
      <c r="K122" s="64">
        <f t="shared" si="9"/>
        <v>-7.6280041797283177E-2</v>
      </c>
      <c r="L122" s="64">
        <f t="shared" si="10"/>
        <v>5.2246603970741903E-3</v>
      </c>
      <c r="M122" s="64" t="e">
        <f t="shared" si="11"/>
        <v>#N/A</v>
      </c>
      <c r="N122" s="64" t="e">
        <f t="shared" si="12"/>
        <v>#N/A</v>
      </c>
      <c r="P122" s="7">
        <f t="shared" si="13"/>
        <v>95.600000000000009</v>
      </c>
      <c r="Q122" s="7">
        <f t="shared" si="14"/>
        <v>102.4</v>
      </c>
      <c r="S122" s="9">
        <f t="shared" si="15"/>
        <v>0</v>
      </c>
    </row>
    <row r="123" spans="1:19" x14ac:dyDescent="0.25">
      <c r="A123" s="14">
        <v>40909</v>
      </c>
      <c r="B123" s="21">
        <v>88.7</v>
      </c>
      <c r="C123" s="7">
        <v>98</v>
      </c>
      <c r="E123" s="22">
        <v>98</v>
      </c>
      <c r="F123" s="21">
        <v>98.6</v>
      </c>
      <c r="G123" s="20">
        <v>-0.7</v>
      </c>
      <c r="H123">
        <v>-8.6999999999999993</v>
      </c>
      <c r="I123">
        <v>-0.6</v>
      </c>
      <c r="J123" s="64">
        <f t="shared" si="8"/>
        <v>-7.8917700112739568E-3</v>
      </c>
      <c r="K123" s="64">
        <f t="shared" si="9"/>
        <v>-9.808342728297631E-2</v>
      </c>
      <c r="L123" s="64">
        <f t="shared" si="10"/>
        <v>-6.7643742953776773E-3</v>
      </c>
      <c r="M123" s="64" t="e">
        <f t="shared" si="11"/>
        <v>#N/A</v>
      </c>
      <c r="N123" s="64" t="e">
        <f t="shared" si="12"/>
        <v>#N/A</v>
      </c>
      <c r="P123" s="7">
        <f t="shared" si="13"/>
        <v>88.6</v>
      </c>
      <c r="Q123" s="7">
        <f t="shared" si="14"/>
        <v>97.899999999999991</v>
      </c>
      <c r="S123" s="9">
        <f t="shared" si="15"/>
        <v>0</v>
      </c>
    </row>
    <row r="124" spans="1:19" x14ac:dyDescent="0.25">
      <c r="A124" s="14">
        <v>40940</v>
      </c>
      <c r="B124" s="21">
        <v>89.8</v>
      </c>
      <c r="C124" s="7">
        <v>99</v>
      </c>
      <c r="E124" s="22">
        <v>99</v>
      </c>
      <c r="F124" s="21">
        <v>98.5</v>
      </c>
      <c r="G124" s="20">
        <v>0.5</v>
      </c>
      <c r="H124">
        <v>-10.5</v>
      </c>
      <c r="I124">
        <v>1.3</v>
      </c>
      <c r="J124" s="64">
        <f t="shared" si="8"/>
        <v>5.5679287305122494E-3</v>
      </c>
      <c r="K124" s="64">
        <f t="shared" si="9"/>
        <v>-0.11692650334075724</v>
      </c>
      <c r="L124" s="64">
        <f t="shared" si="10"/>
        <v>1.447661469933185E-2</v>
      </c>
      <c r="M124" s="64" t="e">
        <f t="shared" si="11"/>
        <v>#N/A</v>
      </c>
      <c r="N124" s="64" t="e">
        <f t="shared" si="12"/>
        <v>#N/A</v>
      </c>
      <c r="P124" s="7">
        <f t="shared" si="13"/>
        <v>89.8</v>
      </c>
      <c r="Q124" s="7">
        <f t="shared" si="14"/>
        <v>99</v>
      </c>
      <c r="S124" s="9">
        <f t="shared" si="15"/>
        <v>0</v>
      </c>
    </row>
    <row r="125" spans="1:19" x14ac:dyDescent="0.25">
      <c r="A125" s="14">
        <v>40969</v>
      </c>
      <c r="B125" s="21">
        <v>99.7</v>
      </c>
      <c r="C125" s="7">
        <v>98.3</v>
      </c>
      <c r="E125" s="22">
        <v>98.3</v>
      </c>
      <c r="F125" s="21">
        <v>98.4</v>
      </c>
      <c r="G125" s="20">
        <v>-0.2</v>
      </c>
      <c r="H125">
        <v>-0.3</v>
      </c>
      <c r="I125">
        <v>1.7</v>
      </c>
      <c r="J125" s="64">
        <f t="shared" si="8"/>
        <v>-2.0060180541624875E-3</v>
      </c>
      <c r="K125" s="64">
        <f t="shared" si="9"/>
        <v>-3.009027081243731E-3</v>
      </c>
      <c r="L125" s="64">
        <f t="shared" si="10"/>
        <v>1.7051153460381142E-2</v>
      </c>
      <c r="M125" s="64" t="e">
        <f t="shared" si="11"/>
        <v>#N/A</v>
      </c>
      <c r="N125" s="64" t="e">
        <f t="shared" si="12"/>
        <v>#N/A</v>
      </c>
      <c r="P125" s="7">
        <f t="shared" si="13"/>
        <v>99.600000000000009</v>
      </c>
      <c r="Q125" s="7">
        <f t="shared" si="14"/>
        <v>98.2</v>
      </c>
      <c r="S125" s="9">
        <f t="shared" si="15"/>
        <v>0</v>
      </c>
    </row>
    <row r="126" spans="1:19" x14ac:dyDescent="0.25">
      <c r="A126" s="14">
        <v>41000</v>
      </c>
      <c r="B126" s="21">
        <v>92.8</v>
      </c>
      <c r="C126" s="7">
        <v>98.5</v>
      </c>
      <c r="E126" s="22">
        <v>98.5</v>
      </c>
      <c r="F126" s="21">
        <v>98.6</v>
      </c>
      <c r="G126" s="20">
        <v>-0.1</v>
      </c>
      <c r="H126">
        <v>-3.8</v>
      </c>
      <c r="I126">
        <v>-1.8</v>
      </c>
      <c r="J126" s="64">
        <f t="shared" si="8"/>
        <v>-1.0775862068965517E-3</v>
      </c>
      <c r="K126" s="64">
        <f t="shared" si="9"/>
        <v>-4.0948275862068964E-2</v>
      </c>
      <c r="L126" s="64">
        <f t="shared" si="10"/>
        <v>-1.9396551724137932E-2</v>
      </c>
      <c r="M126" s="64" t="e">
        <f t="shared" si="11"/>
        <v>#N/A</v>
      </c>
      <c r="N126" s="64" t="e">
        <f t="shared" si="12"/>
        <v>#N/A</v>
      </c>
      <c r="P126" s="7">
        <f t="shared" si="13"/>
        <v>92.9</v>
      </c>
      <c r="Q126" s="7">
        <f t="shared" si="14"/>
        <v>98.5</v>
      </c>
      <c r="S126" s="9">
        <f t="shared" si="15"/>
        <v>0</v>
      </c>
    </row>
    <row r="127" spans="1:19" x14ac:dyDescent="0.25">
      <c r="A127" s="14">
        <v>41030</v>
      </c>
      <c r="B127" s="21">
        <v>102.5</v>
      </c>
      <c r="C127" s="7">
        <v>98.9</v>
      </c>
      <c r="E127" s="22">
        <v>98.9</v>
      </c>
      <c r="F127" s="21">
        <v>99</v>
      </c>
      <c r="G127" s="20">
        <v>-0.1</v>
      </c>
      <c r="H127">
        <v>2.1</v>
      </c>
      <c r="I127">
        <v>1.5</v>
      </c>
      <c r="J127" s="64">
        <f t="shared" si="8"/>
        <v>-9.7560975609756108E-4</v>
      </c>
      <c r="K127" s="64">
        <f t="shared" si="9"/>
        <v>2.0487804878048781E-2</v>
      </c>
      <c r="L127" s="64">
        <f t="shared" si="10"/>
        <v>1.4634146341463415E-2</v>
      </c>
      <c r="M127" s="64" t="e">
        <f t="shared" si="11"/>
        <v>#N/A</v>
      </c>
      <c r="N127" s="64" t="e">
        <f t="shared" si="12"/>
        <v>#N/A</v>
      </c>
      <c r="P127" s="7">
        <f t="shared" si="13"/>
        <v>102.5</v>
      </c>
      <c r="Q127" s="7">
        <f t="shared" si="14"/>
        <v>98.9</v>
      </c>
      <c r="S127" s="9">
        <f t="shared" si="15"/>
        <v>0</v>
      </c>
    </row>
    <row r="128" spans="1:19" x14ac:dyDescent="0.25">
      <c r="A128" s="14">
        <v>41061</v>
      </c>
      <c r="B128" s="21">
        <v>98.3</v>
      </c>
      <c r="C128" s="7">
        <v>99</v>
      </c>
      <c r="E128" s="22">
        <v>99</v>
      </c>
      <c r="F128" s="21">
        <v>99.5</v>
      </c>
      <c r="G128" s="20">
        <v>-0.5</v>
      </c>
      <c r="H128">
        <v>-0.3</v>
      </c>
      <c r="I128">
        <v>-0.3</v>
      </c>
      <c r="J128" s="64">
        <f t="shared" si="8"/>
        <v>-5.0864699898270603E-3</v>
      </c>
      <c r="K128" s="64">
        <f t="shared" si="9"/>
        <v>-3.0518819938962359E-3</v>
      </c>
      <c r="L128" s="64">
        <f t="shared" si="10"/>
        <v>-3.0518819938962359E-3</v>
      </c>
      <c r="M128" s="64" t="e">
        <f t="shared" si="11"/>
        <v>#N/A</v>
      </c>
      <c r="N128" s="64" t="e">
        <f t="shared" si="12"/>
        <v>#N/A</v>
      </c>
      <c r="P128" s="7">
        <f t="shared" si="13"/>
        <v>98.4</v>
      </c>
      <c r="Q128" s="7">
        <f t="shared" si="14"/>
        <v>99</v>
      </c>
      <c r="S128" s="9">
        <f t="shared" si="15"/>
        <v>0</v>
      </c>
    </row>
    <row r="129" spans="1:19" x14ac:dyDescent="0.25">
      <c r="A129" s="14">
        <v>41091</v>
      </c>
      <c r="B129" s="21">
        <v>104.5</v>
      </c>
      <c r="C129" s="7">
        <v>100.5</v>
      </c>
      <c r="E129" s="22">
        <v>100.5</v>
      </c>
      <c r="F129" s="21">
        <v>100</v>
      </c>
      <c r="G129" s="20">
        <v>0.5</v>
      </c>
      <c r="H129">
        <v>4.5999999999999996</v>
      </c>
      <c r="I129">
        <v>-0.6</v>
      </c>
      <c r="J129" s="64">
        <f t="shared" si="8"/>
        <v>4.7846889952153108E-3</v>
      </c>
      <c r="K129" s="64">
        <f t="shared" si="9"/>
        <v>4.4019138755980861E-2</v>
      </c>
      <c r="L129" s="64">
        <f t="shared" si="10"/>
        <v>-5.7416267942583732E-3</v>
      </c>
      <c r="M129" s="64" t="e">
        <f t="shared" si="11"/>
        <v>#N/A</v>
      </c>
      <c r="N129" s="64" t="e">
        <f t="shared" si="12"/>
        <v>#N/A</v>
      </c>
      <c r="P129" s="7">
        <f t="shared" si="13"/>
        <v>104.5</v>
      </c>
      <c r="Q129" s="7">
        <f t="shared" si="14"/>
        <v>100.5</v>
      </c>
      <c r="S129" s="9">
        <f t="shared" si="15"/>
        <v>0</v>
      </c>
    </row>
    <row r="130" spans="1:19" x14ac:dyDescent="0.25">
      <c r="A130" s="14">
        <v>41122</v>
      </c>
      <c r="B130" s="21">
        <v>111.5</v>
      </c>
      <c r="C130" s="7">
        <v>102.5</v>
      </c>
      <c r="E130" s="22">
        <v>102.5</v>
      </c>
      <c r="F130" s="21">
        <v>100.6</v>
      </c>
      <c r="G130" s="20">
        <v>2</v>
      </c>
      <c r="H130">
        <v>8.1999999999999993</v>
      </c>
      <c r="I130">
        <v>0.7</v>
      </c>
      <c r="J130" s="64">
        <f t="shared" si="8"/>
        <v>1.7937219730941704E-2</v>
      </c>
      <c r="K130" s="64">
        <f t="shared" si="9"/>
        <v>7.3542600896860974E-2</v>
      </c>
      <c r="L130" s="64">
        <f t="shared" si="10"/>
        <v>6.2780269058295961E-3</v>
      </c>
      <c r="M130" s="64" t="e">
        <f t="shared" si="11"/>
        <v>#N/A</v>
      </c>
      <c r="N130" s="64" t="e">
        <f t="shared" si="12"/>
        <v>#N/A</v>
      </c>
      <c r="P130" s="7">
        <f t="shared" si="13"/>
        <v>111.5</v>
      </c>
      <c r="Q130" s="7">
        <f t="shared" si="14"/>
        <v>102.6</v>
      </c>
      <c r="S130" s="9">
        <f t="shared" si="15"/>
        <v>0</v>
      </c>
    </row>
    <row r="131" spans="1:19" x14ac:dyDescent="0.25">
      <c r="A131" s="14">
        <v>41153</v>
      </c>
      <c r="B131" s="21">
        <v>103.4</v>
      </c>
      <c r="C131" s="7">
        <v>100.6</v>
      </c>
      <c r="E131" s="22">
        <v>100.6</v>
      </c>
      <c r="F131" s="21">
        <v>101</v>
      </c>
      <c r="G131" s="20">
        <v>-0.4</v>
      </c>
      <c r="H131">
        <v>4.4000000000000004</v>
      </c>
      <c r="I131">
        <v>-1.6</v>
      </c>
      <c r="J131" s="64">
        <f t="shared" ref="J131:J194" si="16">G131/$B131</f>
        <v>-3.8684719535783366E-3</v>
      </c>
      <c r="K131" s="64">
        <f t="shared" ref="K131:K194" si="17">H131/$B131</f>
        <v>4.2553191489361701E-2</v>
      </c>
      <c r="L131" s="64">
        <f t="shared" ref="L131:L194" si="18">I131/$B131</f>
        <v>-1.5473887814313346E-2</v>
      </c>
      <c r="M131" s="64" t="e">
        <f t="shared" ref="M131:M194" si="19">IF($A131&gt;=DATE(2020,3,1),99999999,NA())</f>
        <v>#N/A</v>
      </c>
      <c r="N131" s="64" t="e">
        <f t="shared" ref="N131:N194" si="20">IF($A131&gt;=DATE(2020,3,1),-99999999,NA())</f>
        <v>#N/A</v>
      </c>
      <c r="P131" s="7">
        <f t="shared" ref="P131:P194" si="21">F131+G131+H131+I131</f>
        <v>103.4</v>
      </c>
      <c r="Q131" s="7">
        <f t="shared" ref="Q131:Q194" si="22">G131+F131</f>
        <v>100.6</v>
      </c>
      <c r="S131" s="9">
        <f t="shared" ref="S131:S194" si="23">(E131-C131)/C131</f>
        <v>0</v>
      </c>
    </row>
    <row r="132" spans="1:19" x14ac:dyDescent="0.25">
      <c r="A132" s="14">
        <v>41183</v>
      </c>
      <c r="B132" s="21">
        <v>111.8</v>
      </c>
      <c r="C132" s="7">
        <v>102.1</v>
      </c>
      <c r="E132" s="22">
        <v>102.1</v>
      </c>
      <c r="F132" s="21">
        <v>101.2</v>
      </c>
      <c r="G132" s="20">
        <v>0.9</v>
      </c>
      <c r="H132">
        <v>8.6999999999999993</v>
      </c>
      <c r="I132">
        <v>1</v>
      </c>
      <c r="J132" s="64">
        <f t="shared" si="16"/>
        <v>8.0500894454382833E-3</v>
      </c>
      <c r="K132" s="64">
        <f t="shared" si="17"/>
        <v>7.7817531305903395E-2</v>
      </c>
      <c r="L132" s="64">
        <f t="shared" si="18"/>
        <v>8.9445438282647581E-3</v>
      </c>
      <c r="M132" s="64" t="e">
        <f t="shared" si="19"/>
        <v>#N/A</v>
      </c>
      <c r="N132" s="64" t="e">
        <f t="shared" si="20"/>
        <v>#N/A</v>
      </c>
      <c r="P132" s="7">
        <f t="shared" si="21"/>
        <v>111.80000000000001</v>
      </c>
      <c r="Q132" s="7">
        <f t="shared" si="22"/>
        <v>102.10000000000001</v>
      </c>
      <c r="S132" s="9">
        <f t="shared" si="23"/>
        <v>0</v>
      </c>
    </row>
    <row r="133" spans="1:19" x14ac:dyDescent="0.25">
      <c r="A133" s="14">
        <v>41214</v>
      </c>
      <c r="B133" s="21">
        <v>104.8</v>
      </c>
      <c r="C133" s="7">
        <v>100.6</v>
      </c>
      <c r="E133" s="22">
        <v>100.6</v>
      </c>
      <c r="F133" s="21">
        <v>101.4</v>
      </c>
      <c r="G133" s="20">
        <v>-0.8</v>
      </c>
      <c r="H133">
        <v>3.6</v>
      </c>
      <c r="I133">
        <v>0.7</v>
      </c>
      <c r="J133" s="64">
        <f t="shared" si="16"/>
        <v>-7.6335877862595426E-3</v>
      </c>
      <c r="K133" s="64">
        <f t="shared" si="17"/>
        <v>3.4351145038167941E-2</v>
      </c>
      <c r="L133" s="64">
        <f t="shared" si="18"/>
        <v>6.6793893129770991E-3</v>
      </c>
      <c r="M133" s="64" t="e">
        <f t="shared" si="19"/>
        <v>#N/A</v>
      </c>
      <c r="N133" s="64" t="e">
        <f t="shared" si="20"/>
        <v>#N/A</v>
      </c>
      <c r="P133" s="7">
        <f t="shared" si="21"/>
        <v>104.9</v>
      </c>
      <c r="Q133" s="7">
        <f t="shared" si="22"/>
        <v>100.60000000000001</v>
      </c>
      <c r="S133" s="9">
        <f t="shared" si="23"/>
        <v>0</v>
      </c>
    </row>
    <row r="134" spans="1:19" x14ac:dyDescent="0.25">
      <c r="A134" s="14">
        <v>41244</v>
      </c>
      <c r="B134" s="21">
        <v>92.2</v>
      </c>
      <c r="C134" s="7">
        <v>101.3</v>
      </c>
      <c r="E134" s="22">
        <v>101.3</v>
      </c>
      <c r="F134" s="21">
        <v>101.4</v>
      </c>
      <c r="G134" s="20">
        <v>-0.1</v>
      </c>
      <c r="H134">
        <v>-7.9</v>
      </c>
      <c r="I134">
        <v>-1.3</v>
      </c>
      <c r="J134" s="64">
        <f t="shared" si="16"/>
        <v>-1.0845986984815619E-3</v>
      </c>
      <c r="K134" s="64">
        <f t="shared" si="17"/>
        <v>-8.5683297180043388E-2</v>
      </c>
      <c r="L134" s="64">
        <f t="shared" si="18"/>
        <v>-1.4099783080260303E-2</v>
      </c>
      <c r="M134" s="64" t="e">
        <f t="shared" si="19"/>
        <v>#N/A</v>
      </c>
      <c r="N134" s="64" t="e">
        <f t="shared" si="20"/>
        <v>#N/A</v>
      </c>
      <c r="P134" s="7">
        <f t="shared" si="21"/>
        <v>92.100000000000009</v>
      </c>
      <c r="Q134" s="7">
        <f t="shared" si="22"/>
        <v>101.30000000000001</v>
      </c>
      <c r="S134" s="9">
        <f t="shared" si="23"/>
        <v>0</v>
      </c>
    </row>
    <row r="135" spans="1:19" x14ac:dyDescent="0.25">
      <c r="A135" s="14">
        <v>41275</v>
      </c>
      <c r="B135" s="21">
        <v>94.5</v>
      </c>
      <c r="C135" s="7">
        <v>102.1</v>
      </c>
      <c r="E135" s="22">
        <v>102.1</v>
      </c>
      <c r="F135" s="21">
        <v>101.5</v>
      </c>
      <c r="G135" s="20">
        <v>0.6</v>
      </c>
      <c r="H135">
        <v>-8.9</v>
      </c>
      <c r="I135">
        <v>1.2</v>
      </c>
      <c r="J135" s="64">
        <f t="shared" si="16"/>
        <v>6.3492063492063492E-3</v>
      </c>
      <c r="K135" s="64">
        <f t="shared" si="17"/>
        <v>-9.4179894179894183E-2</v>
      </c>
      <c r="L135" s="64">
        <f t="shared" si="18"/>
        <v>1.2698412698412698E-2</v>
      </c>
      <c r="M135" s="64" t="e">
        <f t="shared" si="19"/>
        <v>#N/A</v>
      </c>
      <c r="N135" s="64" t="e">
        <f t="shared" si="20"/>
        <v>#N/A</v>
      </c>
      <c r="P135" s="7">
        <f t="shared" si="21"/>
        <v>94.399999999999991</v>
      </c>
      <c r="Q135" s="7">
        <f t="shared" si="22"/>
        <v>102.1</v>
      </c>
      <c r="S135" s="9">
        <f t="shared" si="23"/>
        <v>0</v>
      </c>
    </row>
    <row r="136" spans="1:19" x14ac:dyDescent="0.25">
      <c r="A136" s="14">
        <v>41306</v>
      </c>
      <c r="B136" s="21">
        <v>88.1</v>
      </c>
      <c r="C136" s="7">
        <v>99.7</v>
      </c>
      <c r="E136" s="22">
        <v>99.7</v>
      </c>
      <c r="F136" s="21">
        <v>101.7</v>
      </c>
      <c r="G136" s="20">
        <v>-2.1</v>
      </c>
      <c r="H136">
        <v>-10.5</v>
      </c>
      <c r="I136">
        <v>-1.1000000000000001</v>
      </c>
      <c r="J136" s="64">
        <f t="shared" si="16"/>
        <v>-2.3836549375709424E-2</v>
      </c>
      <c r="K136" s="64">
        <f t="shared" si="17"/>
        <v>-0.11918274687854712</v>
      </c>
      <c r="L136" s="64">
        <f t="shared" si="18"/>
        <v>-1.2485811577752555E-2</v>
      </c>
      <c r="M136" s="64" t="e">
        <f t="shared" si="19"/>
        <v>#N/A</v>
      </c>
      <c r="N136" s="64" t="e">
        <f t="shared" si="20"/>
        <v>#N/A</v>
      </c>
      <c r="P136" s="7">
        <f t="shared" si="21"/>
        <v>88.000000000000014</v>
      </c>
      <c r="Q136" s="7">
        <f t="shared" si="22"/>
        <v>99.600000000000009</v>
      </c>
      <c r="S136" s="9">
        <f t="shared" si="23"/>
        <v>0</v>
      </c>
    </row>
    <row r="137" spans="1:19" x14ac:dyDescent="0.25">
      <c r="A137" s="14">
        <v>41334</v>
      </c>
      <c r="B137" s="21">
        <v>97.7</v>
      </c>
      <c r="C137" s="7">
        <v>101.2</v>
      </c>
      <c r="E137" s="22">
        <v>101.2</v>
      </c>
      <c r="F137" s="21">
        <v>102</v>
      </c>
      <c r="G137" s="20">
        <v>-0.8</v>
      </c>
      <c r="H137">
        <v>-0.6</v>
      </c>
      <c r="I137">
        <v>-3</v>
      </c>
      <c r="J137" s="64">
        <f t="shared" si="16"/>
        <v>-8.1883316274309111E-3</v>
      </c>
      <c r="K137" s="64">
        <f t="shared" si="17"/>
        <v>-6.1412487205731829E-3</v>
      </c>
      <c r="L137" s="64">
        <f t="shared" si="18"/>
        <v>-3.0706243602865915E-2</v>
      </c>
      <c r="M137" s="64" t="e">
        <f t="shared" si="19"/>
        <v>#N/A</v>
      </c>
      <c r="N137" s="64" t="e">
        <f t="shared" si="20"/>
        <v>#N/A</v>
      </c>
      <c r="P137" s="7">
        <f t="shared" si="21"/>
        <v>97.600000000000009</v>
      </c>
      <c r="Q137" s="7">
        <f t="shared" si="22"/>
        <v>101.2</v>
      </c>
      <c r="S137" s="9">
        <f t="shared" si="23"/>
        <v>0</v>
      </c>
    </row>
    <row r="138" spans="1:19" x14ac:dyDescent="0.25">
      <c r="A138" s="14">
        <v>41365</v>
      </c>
      <c r="B138" s="21">
        <v>101.8</v>
      </c>
      <c r="C138" s="7">
        <v>103</v>
      </c>
      <c r="E138" s="22">
        <v>103</v>
      </c>
      <c r="F138" s="21">
        <v>102.3</v>
      </c>
      <c r="G138" s="20">
        <v>0.7</v>
      </c>
      <c r="H138">
        <v>-3.9</v>
      </c>
      <c r="I138">
        <v>2.8</v>
      </c>
      <c r="J138" s="64">
        <f t="shared" si="16"/>
        <v>6.8762278978389E-3</v>
      </c>
      <c r="K138" s="64">
        <f t="shared" si="17"/>
        <v>-3.8310412573673867E-2</v>
      </c>
      <c r="L138" s="64">
        <f t="shared" si="18"/>
        <v>2.75049115913556E-2</v>
      </c>
      <c r="M138" s="64" t="e">
        <f t="shared" si="19"/>
        <v>#N/A</v>
      </c>
      <c r="N138" s="64" t="e">
        <f t="shared" si="20"/>
        <v>#N/A</v>
      </c>
      <c r="P138" s="7">
        <f t="shared" si="21"/>
        <v>101.89999999999999</v>
      </c>
      <c r="Q138" s="7">
        <f t="shared" si="22"/>
        <v>103</v>
      </c>
      <c r="S138" s="9">
        <f t="shared" si="23"/>
        <v>0</v>
      </c>
    </row>
    <row r="139" spans="1:19" x14ac:dyDescent="0.25">
      <c r="A139" s="14">
        <v>41395</v>
      </c>
      <c r="B139" s="21">
        <v>105</v>
      </c>
      <c r="C139" s="7">
        <v>102.5</v>
      </c>
      <c r="E139" s="22">
        <v>102.5</v>
      </c>
      <c r="F139" s="21">
        <v>102.6</v>
      </c>
      <c r="G139" s="20">
        <v>-0.1</v>
      </c>
      <c r="H139">
        <v>2.1</v>
      </c>
      <c r="I139">
        <v>0.4</v>
      </c>
      <c r="J139" s="64">
        <f t="shared" si="16"/>
        <v>-9.5238095238095238E-4</v>
      </c>
      <c r="K139" s="64">
        <f t="shared" si="17"/>
        <v>0.02</v>
      </c>
      <c r="L139" s="64">
        <f t="shared" si="18"/>
        <v>3.8095238095238095E-3</v>
      </c>
      <c r="M139" s="64" t="e">
        <f t="shared" si="19"/>
        <v>#N/A</v>
      </c>
      <c r="N139" s="64" t="e">
        <f t="shared" si="20"/>
        <v>#N/A</v>
      </c>
      <c r="P139" s="7">
        <f t="shared" si="21"/>
        <v>105</v>
      </c>
      <c r="Q139" s="7">
        <f t="shared" si="22"/>
        <v>102.5</v>
      </c>
      <c r="S139" s="9">
        <f t="shared" si="23"/>
        <v>0</v>
      </c>
    </row>
    <row r="140" spans="1:19" x14ac:dyDescent="0.25">
      <c r="A140" s="14">
        <v>41426</v>
      </c>
      <c r="B140" s="21">
        <v>101.7</v>
      </c>
      <c r="C140" s="7">
        <v>103.2</v>
      </c>
      <c r="E140" s="22">
        <v>103.2</v>
      </c>
      <c r="F140" s="21">
        <v>102.8</v>
      </c>
      <c r="G140" s="20">
        <v>0.4</v>
      </c>
      <c r="H140">
        <v>-0.2</v>
      </c>
      <c r="I140">
        <v>-1.4</v>
      </c>
      <c r="J140" s="64">
        <f t="shared" si="16"/>
        <v>3.9331366764995086E-3</v>
      </c>
      <c r="K140" s="64">
        <f t="shared" si="17"/>
        <v>-1.9665683382497543E-3</v>
      </c>
      <c r="L140" s="64">
        <f t="shared" si="18"/>
        <v>-1.3765978367748278E-2</v>
      </c>
      <c r="M140" s="64" t="e">
        <f t="shared" si="19"/>
        <v>#N/A</v>
      </c>
      <c r="N140" s="64" t="e">
        <f t="shared" si="20"/>
        <v>#N/A</v>
      </c>
      <c r="P140" s="7">
        <f t="shared" si="21"/>
        <v>101.6</v>
      </c>
      <c r="Q140" s="7">
        <f t="shared" si="22"/>
        <v>103.2</v>
      </c>
      <c r="S140" s="9">
        <f t="shared" si="23"/>
        <v>0</v>
      </c>
    </row>
    <row r="141" spans="1:19" x14ac:dyDescent="0.25">
      <c r="A141" s="14">
        <v>41456</v>
      </c>
      <c r="B141" s="21">
        <v>108</v>
      </c>
      <c r="C141" s="7">
        <v>102.4</v>
      </c>
      <c r="E141" s="22">
        <v>102.4</v>
      </c>
      <c r="F141" s="21">
        <v>103</v>
      </c>
      <c r="G141" s="20">
        <v>-0.6</v>
      </c>
      <c r="H141">
        <v>4.7</v>
      </c>
      <c r="I141">
        <v>1</v>
      </c>
      <c r="J141" s="64">
        <f t="shared" si="16"/>
        <v>-5.5555555555555558E-3</v>
      </c>
      <c r="K141" s="64">
        <f t="shared" si="17"/>
        <v>4.3518518518518519E-2</v>
      </c>
      <c r="L141" s="64">
        <f t="shared" si="18"/>
        <v>9.2592592592592587E-3</v>
      </c>
      <c r="M141" s="64" t="e">
        <f t="shared" si="19"/>
        <v>#N/A</v>
      </c>
      <c r="N141" s="64" t="e">
        <f t="shared" si="20"/>
        <v>#N/A</v>
      </c>
      <c r="P141" s="7">
        <f t="shared" si="21"/>
        <v>108.10000000000001</v>
      </c>
      <c r="Q141" s="7">
        <f t="shared" si="22"/>
        <v>102.4</v>
      </c>
      <c r="S141" s="9">
        <f t="shared" si="23"/>
        <v>0</v>
      </c>
    </row>
    <row r="142" spans="1:19" x14ac:dyDescent="0.25">
      <c r="A142" s="14">
        <v>41487</v>
      </c>
      <c r="B142" s="21">
        <v>112</v>
      </c>
      <c r="C142" s="7">
        <v>102.9</v>
      </c>
      <c r="E142" s="22">
        <v>102.9</v>
      </c>
      <c r="F142" s="21">
        <v>103.1</v>
      </c>
      <c r="G142" s="20">
        <v>-0.1</v>
      </c>
      <c r="H142">
        <v>8.5</v>
      </c>
      <c r="I142">
        <v>0.5</v>
      </c>
      <c r="J142" s="64">
        <f t="shared" si="16"/>
        <v>-8.9285714285714294E-4</v>
      </c>
      <c r="K142" s="64">
        <f t="shared" si="17"/>
        <v>7.5892857142857137E-2</v>
      </c>
      <c r="L142" s="64">
        <f t="shared" si="18"/>
        <v>4.464285714285714E-3</v>
      </c>
      <c r="M142" s="64" t="e">
        <f t="shared" si="19"/>
        <v>#N/A</v>
      </c>
      <c r="N142" s="64" t="e">
        <f t="shared" si="20"/>
        <v>#N/A</v>
      </c>
      <c r="P142" s="7">
        <f t="shared" si="21"/>
        <v>112</v>
      </c>
      <c r="Q142" s="7">
        <f t="shared" si="22"/>
        <v>103</v>
      </c>
      <c r="S142" s="9">
        <f t="shared" si="23"/>
        <v>0</v>
      </c>
    </row>
    <row r="143" spans="1:19" x14ac:dyDescent="0.25">
      <c r="A143" s="14">
        <v>41518</v>
      </c>
      <c r="B143" s="21">
        <v>107.3</v>
      </c>
      <c r="C143" s="7">
        <v>103.5</v>
      </c>
      <c r="E143" s="22">
        <v>103.5</v>
      </c>
      <c r="F143" s="21">
        <v>103</v>
      </c>
      <c r="G143" s="20">
        <v>0.6</v>
      </c>
      <c r="H143">
        <v>4.9000000000000004</v>
      </c>
      <c r="I143">
        <v>-1.1000000000000001</v>
      </c>
      <c r="J143" s="64">
        <f t="shared" si="16"/>
        <v>5.5917986952469714E-3</v>
      </c>
      <c r="K143" s="64">
        <f t="shared" si="17"/>
        <v>4.5666356011183601E-2</v>
      </c>
      <c r="L143" s="64">
        <f t="shared" si="18"/>
        <v>-1.0251630941286114E-2</v>
      </c>
      <c r="M143" s="64" t="e">
        <f t="shared" si="19"/>
        <v>#N/A</v>
      </c>
      <c r="N143" s="64" t="e">
        <f t="shared" si="20"/>
        <v>#N/A</v>
      </c>
      <c r="P143" s="7">
        <f t="shared" si="21"/>
        <v>107.4</v>
      </c>
      <c r="Q143" s="7">
        <f t="shared" si="22"/>
        <v>103.6</v>
      </c>
      <c r="S143" s="9">
        <f t="shared" si="23"/>
        <v>0</v>
      </c>
    </row>
    <row r="144" spans="1:19" x14ac:dyDescent="0.25">
      <c r="A144" s="14">
        <v>41548</v>
      </c>
      <c r="B144" s="21">
        <v>112.6</v>
      </c>
      <c r="C144" s="7">
        <v>102.5</v>
      </c>
      <c r="E144" s="22">
        <v>102.5</v>
      </c>
      <c r="F144" s="21">
        <v>102.7</v>
      </c>
      <c r="G144" s="20">
        <v>-0.3</v>
      </c>
      <c r="H144">
        <v>8.9</v>
      </c>
      <c r="I144">
        <v>1.2</v>
      </c>
      <c r="J144" s="64">
        <f t="shared" si="16"/>
        <v>-2.6642984014209592E-3</v>
      </c>
      <c r="K144" s="64">
        <f t="shared" si="17"/>
        <v>7.9040852575488457E-2</v>
      </c>
      <c r="L144" s="64">
        <f t="shared" si="18"/>
        <v>1.0657193605683837E-2</v>
      </c>
      <c r="M144" s="64" t="e">
        <f t="shared" si="19"/>
        <v>#N/A</v>
      </c>
      <c r="N144" s="64" t="e">
        <f t="shared" si="20"/>
        <v>#N/A</v>
      </c>
      <c r="P144" s="7">
        <f t="shared" si="21"/>
        <v>112.50000000000001</v>
      </c>
      <c r="Q144" s="7">
        <f t="shared" si="22"/>
        <v>102.4</v>
      </c>
      <c r="S144" s="9">
        <f t="shared" si="23"/>
        <v>0</v>
      </c>
    </row>
    <row r="145" spans="1:19" x14ac:dyDescent="0.25">
      <c r="A145" s="14">
        <v>41579</v>
      </c>
      <c r="B145" s="21">
        <v>106.1</v>
      </c>
      <c r="C145" s="7">
        <v>103</v>
      </c>
      <c r="E145" s="22">
        <v>103</v>
      </c>
      <c r="F145" s="21">
        <v>102.4</v>
      </c>
      <c r="G145" s="20">
        <v>0.6</v>
      </c>
      <c r="H145">
        <v>3.2</v>
      </c>
      <c r="I145">
        <v>-0.1</v>
      </c>
      <c r="J145" s="64">
        <f t="shared" si="16"/>
        <v>5.6550424128180964E-3</v>
      </c>
      <c r="K145" s="64">
        <f t="shared" si="17"/>
        <v>3.0160226201696515E-2</v>
      </c>
      <c r="L145" s="64">
        <f t="shared" si="18"/>
        <v>-9.4250706880301611E-4</v>
      </c>
      <c r="M145" s="64" t="e">
        <f t="shared" si="19"/>
        <v>#N/A</v>
      </c>
      <c r="N145" s="64" t="e">
        <f t="shared" si="20"/>
        <v>#N/A</v>
      </c>
      <c r="P145" s="7">
        <f t="shared" si="21"/>
        <v>106.10000000000001</v>
      </c>
      <c r="Q145" s="7">
        <f t="shared" si="22"/>
        <v>103</v>
      </c>
      <c r="S145" s="9">
        <f t="shared" si="23"/>
        <v>0</v>
      </c>
    </row>
    <row r="146" spans="1:19" x14ac:dyDescent="0.25">
      <c r="A146" s="14">
        <v>41609</v>
      </c>
      <c r="B146" s="21">
        <v>90.1</v>
      </c>
      <c r="C146" s="7">
        <v>99</v>
      </c>
      <c r="E146" s="22">
        <v>99</v>
      </c>
      <c r="F146" s="21">
        <v>101.9</v>
      </c>
      <c r="G146" s="20">
        <v>-2.9</v>
      </c>
      <c r="H146">
        <v>-8.3000000000000007</v>
      </c>
      <c r="I146">
        <v>-0.6</v>
      </c>
      <c r="J146" s="64">
        <f t="shared" si="16"/>
        <v>-3.2186459489456164E-2</v>
      </c>
      <c r="K146" s="64">
        <f t="shared" si="17"/>
        <v>-9.2119866814650397E-2</v>
      </c>
      <c r="L146" s="64">
        <f t="shared" si="18"/>
        <v>-6.6592674805771371E-3</v>
      </c>
      <c r="M146" s="64" t="e">
        <f t="shared" si="19"/>
        <v>#N/A</v>
      </c>
      <c r="N146" s="64" t="e">
        <f t="shared" si="20"/>
        <v>#N/A</v>
      </c>
      <c r="P146" s="7">
        <f t="shared" si="21"/>
        <v>90.100000000000009</v>
      </c>
      <c r="Q146" s="7">
        <f t="shared" si="22"/>
        <v>99</v>
      </c>
      <c r="S146" s="9">
        <f t="shared" si="23"/>
        <v>0</v>
      </c>
    </row>
    <row r="147" spans="1:19" x14ac:dyDescent="0.25">
      <c r="A147" s="14">
        <v>41640</v>
      </c>
      <c r="B147" s="21">
        <v>92.6</v>
      </c>
      <c r="C147" s="7">
        <v>100.6</v>
      </c>
      <c r="E147" s="22">
        <v>100.6</v>
      </c>
      <c r="F147" s="21">
        <v>101.5</v>
      </c>
      <c r="G147" s="20">
        <v>-0.9</v>
      </c>
      <c r="H147">
        <v>-8.6999999999999993</v>
      </c>
      <c r="I147">
        <v>0.7</v>
      </c>
      <c r="J147" s="64">
        <f t="shared" si="16"/>
        <v>-9.7192224622030254E-3</v>
      </c>
      <c r="K147" s="64">
        <f t="shared" si="17"/>
        <v>-9.3952483801295894E-2</v>
      </c>
      <c r="L147" s="64">
        <f t="shared" si="18"/>
        <v>7.5593952483801298E-3</v>
      </c>
      <c r="M147" s="64" t="e">
        <f t="shared" si="19"/>
        <v>#N/A</v>
      </c>
      <c r="N147" s="64" t="e">
        <f t="shared" si="20"/>
        <v>#N/A</v>
      </c>
      <c r="P147" s="7">
        <f t="shared" si="21"/>
        <v>92.6</v>
      </c>
      <c r="Q147" s="7">
        <f t="shared" si="22"/>
        <v>100.6</v>
      </c>
      <c r="S147" s="9">
        <f t="shared" si="23"/>
        <v>0</v>
      </c>
    </row>
    <row r="148" spans="1:19" x14ac:dyDescent="0.25">
      <c r="A148" s="14">
        <v>41671</v>
      </c>
      <c r="B148" s="21">
        <v>92.3</v>
      </c>
      <c r="C148" s="7">
        <v>101.2</v>
      </c>
      <c r="E148" s="22">
        <v>101.2</v>
      </c>
      <c r="F148" s="21">
        <v>100.9</v>
      </c>
      <c r="G148" s="20">
        <v>0.3</v>
      </c>
      <c r="H148">
        <v>-10.6</v>
      </c>
      <c r="I148">
        <v>1.6</v>
      </c>
      <c r="J148" s="64">
        <f t="shared" si="16"/>
        <v>3.2502708559046588E-3</v>
      </c>
      <c r="K148" s="64">
        <f t="shared" si="17"/>
        <v>-0.11484290357529794</v>
      </c>
      <c r="L148" s="64">
        <f t="shared" si="18"/>
        <v>1.7334777898158182E-2</v>
      </c>
      <c r="M148" s="64" t="e">
        <f t="shared" si="19"/>
        <v>#N/A</v>
      </c>
      <c r="N148" s="64" t="e">
        <f t="shared" si="20"/>
        <v>#N/A</v>
      </c>
      <c r="P148" s="7">
        <f t="shared" si="21"/>
        <v>92.2</v>
      </c>
      <c r="Q148" s="7">
        <f t="shared" si="22"/>
        <v>101.2</v>
      </c>
      <c r="S148" s="9">
        <f t="shared" si="23"/>
        <v>0</v>
      </c>
    </row>
    <row r="149" spans="1:19" x14ac:dyDescent="0.25">
      <c r="A149" s="14">
        <v>41699</v>
      </c>
      <c r="B149" s="21">
        <v>97.3</v>
      </c>
      <c r="C149" s="7">
        <v>101</v>
      </c>
      <c r="E149" s="22">
        <v>101</v>
      </c>
      <c r="F149" s="21">
        <v>100.4</v>
      </c>
      <c r="G149" s="20">
        <v>0.6</v>
      </c>
      <c r="H149">
        <v>-0.9</v>
      </c>
      <c r="I149">
        <v>-2.8</v>
      </c>
      <c r="J149" s="64">
        <f t="shared" si="16"/>
        <v>6.1664953751284684E-3</v>
      </c>
      <c r="K149" s="64">
        <f t="shared" si="17"/>
        <v>-9.249743062692703E-3</v>
      </c>
      <c r="L149" s="64">
        <f t="shared" si="18"/>
        <v>-2.8776978417266185E-2</v>
      </c>
      <c r="M149" s="64" t="e">
        <f t="shared" si="19"/>
        <v>#N/A</v>
      </c>
      <c r="N149" s="64" t="e">
        <f t="shared" si="20"/>
        <v>#N/A</v>
      </c>
      <c r="P149" s="7">
        <f t="shared" si="21"/>
        <v>97.3</v>
      </c>
      <c r="Q149" s="7">
        <f t="shared" si="22"/>
        <v>101</v>
      </c>
      <c r="S149" s="9">
        <f t="shared" si="23"/>
        <v>0</v>
      </c>
    </row>
    <row r="150" spans="1:19" x14ac:dyDescent="0.25">
      <c r="A150" s="14">
        <v>41730</v>
      </c>
      <c r="B150" s="21">
        <v>96</v>
      </c>
      <c r="C150" s="7">
        <v>100.2</v>
      </c>
      <c r="E150" s="22">
        <v>100.2</v>
      </c>
      <c r="F150" s="21">
        <v>99.9</v>
      </c>
      <c r="G150" s="20">
        <v>0.3</v>
      </c>
      <c r="H150">
        <v>-4.0999999999999996</v>
      </c>
      <c r="I150">
        <v>-0.1</v>
      </c>
      <c r="J150" s="64">
        <f t="shared" si="16"/>
        <v>3.1249999999999997E-3</v>
      </c>
      <c r="K150" s="64">
        <f t="shared" si="17"/>
        <v>-4.2708333333333327E-2</v>
      </c>
      <c r="L150" s="64">
        <f t="shared" si="18"/>
        <v>-1.0416666666666667E-3</v>
      </c>
      <c r="M150" s="64" t="e">
        <f t="shared" si="19"/>
        <v>#N/A</v>
      </c>
      <c r="N150" s="64" t="e">
        <f t="shared" si="20"/>
        <v>#N/A</v>
      </c>
      <c r="P150" s="7">
        <f t="shared" si="21"/>
        <v>96.000000000000014</v>
      </c>
      <c r="Q150" s="7">
        <f t="shared" si="22"/>
        <v>100.2</v>
      </c>
      <c r="S150" s="9">
        <f t="shared" si="23"/>
        <v>0</v>
      </c>
    </row>
    <row r="151" spans="1:19" x14ac:dyDescent="0.25">
      <c r="A151" s="14">
        <v>41760</v>
      </c>
      <c r="B151" s="21">
        <v>101.7</v>
      </c>
      <c r="C151" s="7">
        <v>98.8</v>
      </c>
      <c r="E151" s="22">
        <v>98.8</v>
      </c>
      <c r="F151" s="21">
        <v>99.4</v>
      </c>
      <c r="G151" s="20">
        <v>-0.6</v>
      </c>
      <c r="H151">
        <v>2.1</v>
      </c>
      <c r="I151">
        <v>0.8</v>
      </c>
      <c r="J151" s="64">
        <f t="shared" si="16"/>
        <v>-5.8997050147492625E-3</v>
      </c>
      <c r="K151" s="64">
        <f t="shared" si="17"/>
        <v>2.0648967551622419E-2</v>
      </c>
      <c r="L151" s="64">
        <f t="shared" si="18"/>
        <v>7.8662733529990172E-3</v>
      </c>
      <c r="M151" s="64" t="e">
        <f t="shared" si="19"/>
        <v>#N/A</v>
      </c>
      <c r="N151" s="64" t="e">
        <f t="shared" si="20"/>
        <v>#N/A</v>
      </c>
      <c r="P151" s="7">
        <f t="shared" si="21"/>
        <v>101.7</v>
      </c>
      <c r="Q151" s="7">
        <f t="shared" si="22"/>
        <v>98.800000000000011</v>
      </c>
      <c r="S151" s="9">
        <f t="shared" si="23"/>
        <v>0</v>
      </c>
    </row>
    <row r="152" spans="1:19" x14ac:dyDescent="0.25">
      <c r="A152" s="14">
        <v>41791</v>
      </c>
      <c r="B152" s="21">
        <v>94.9</v>
      </c>
      <c r="C152" s="7">
        <v>96.1</v>
      </c>
      <c r="E152" s="22">
        <v>96.1</v>
      </c>
      <c r="F152" s="21">
        <v>99.1</v>
      </c>
      <c r="G152" s="20">
        <v>-3</v>
      </c>
      <c r="H152">
        <v>0.2</v>
      </c>
      <c r="I152">
        <v>-1.4</v>
      </c>
      <c r="J152" s="64">
        <f t="shared" si="16"/>
        <v>-3.1612223393045306E-2</v>
      </c>
      <c r="K152" s="64">
        <f t="shared" si="17"/>
        <v>2.1074815595363539E-3</v>
      </c>
      <c r="L152" s="64">
        <f t="shared" si="18"/>
        <v>-1.4752370916754477E-2</v>
      </c>
      <c r="M152" s="64" t="e">
        <f t="shared" si="19"/>
        <v>#N/A</v>
      </c>
      <c r="N152" s="64" t="e">
        <f t="shared" si="20"/>
        <v>#N/A</v>
      </c>
      <c r="P152" s="7">
        <f t="shared" si="21"/>
        <v>94.899999999999991</v>
      </c>
      <c r="Q152" s="7">
        <f t="shared" si="22"/>
        <v>96.1</v>
      </c>
      <c r="S152" s="9">
        <f t="shared" si="23"/>
        <v>0</v>
      </c>
    </row>
    <row r="153" spans="1:19" x14ac:dyDescent="0.25">
      <c r="A153" s="14">
        <v>41821</v>
      </c>
      <c r="B153" s="21">
        <v>104.4</v>
      </c>
      <c r="C153" s="7">
        <v>98.3</v>
      </c>
      <c r="E153" s="22">
        <v>98.3</v>
      </c>
      <c r="F153" s="21">
        <v>99.1</v>
      </c>
      <c r="G153" s="20">
        <v>-0.7</v>
      </c>
      <c r="H153">
        <v>4.9000000000000004</v>
      </c>
      <c r="I153">
        <v>1.2</v>
      </c>
      <c r="J153" s="64">
        <f t="shared" si="16"/>
        <v>-6.7049808429118767E-3</v>
      </c>
      <c r="K153" s="64">
        <f t="shared" si="17"/>
        <v>4.6934865900383142E-2</v>
      </c>
      <c r="L153" s="64">
        <f t="shared" si="18"/>
        <v>1.1494252873563216E-2</v>
      </c>
      <c r="M153" s="64" t="e">
        <f t="shared" si="19"/>
        <v>#N/A</v>
      </c>
      <c r="N153" s="64" t="e">
        <f t="shared" si="20"/>
        <v>#N/A</v>
      </c>
      <c r="P153" s="7">
        <f t="shared" si="21"/>
        <v>104.5</v>
      </c>
      <c r="Q153" s="7">
        <f t="shared" si="22"/>
        <v>98.399999999999991</v>
      </c>
      <c r="S153" s="9">
        <f t="shared" si="23"/>
        <v>0</v>
      </c>
    </row>
    <row r="154" spans="1:19" x14ac:dyDescent="0.25">
      <c r="A154" s="14">
        <v>41852</v>
      </c>
      <c r="B154" s="21">
        <v>106.3</v>
      </c>
      <c r="C154" s="7">
        <v>99.2</v>
      </c>
      <c r="E154" s="22">
        <v>99.2</v>
      </c>
      <c r="F154" s="21">
        <v>99.1</v>
      </c>
      <c r="G154" s="20">
        <v>0.1</v>
      </c>
      <c r="H154">
        <v>8.6999999999999993</v>
      </c>
      <c r="I154">
        <v>-1.6</v>
      </c>
      <c r="J154" s="64">
        <f t="shared" si="16"/>
        <v>9.4073377234242712E-4</v>
      </c>
      <c r="K154" s="64">
        <f t="shared" si="17"/>
        <v>8.1843838193791152E-2</v>
      </c>
      <c r="L154" s="64">
        <f t="shared" si="18"/>
        <v>-1.5051740357478834E-2</v>
      </c>
      <c r="M154" s="64" t="e">
        <f t="shared" si="19"/>
        <v>#N/A</v>
      </c>
      <c r="N154" s="64" t="e">
        <f t="shared" si="20"/>
        <v>#N/A</v>
      </c>
      <c r="P154" s="7">
        <f t="shared" si="21"/>
        <v>106.3</v>
      </c>
      <c r="Q154" s="7">
        <f t="shared" si="22"/>
        <v>99.199999999999989</v>
      </c>
      <c r="S154" s="9">
        <f t="shared" si="23"/>
        <v>0</v>
      </c>
    </row>
    <row r="155" spans="1:19" x14ac:dyDescent="0.25">
      <c r="A155" s="14">
        <v>41883</v>
      </c>
      <c r="B155" s="21">
        <v>105.6</v>
      </c>
      <c r="C155" s="7">
        <v>99.4</v>
      </c>
      <c r="E155" s="22">
        <v>99.4</v>
      </c>
      <c r="F155" s="21">
        <v>99.1</v>
      </c>
      <c r="G155" s="20">
        <v>0.3</v>
      </c>
      <c r="H155">
        <v>5.3</v>
      </c>
      <c r="I155">
        <v>0.9</v>
      </c>
      <c r="J155" s="64">
        <f t="shared" si="16"/>
        <v>2.840909090909091E-3</v>
      </c>
      <c r="K155" s="64">
        <f t="shared" si="17"/>
        <v>5.0189393939393943E-2</v>
      </c>
      <c r="L155" s="64">
        <f t="shared" si="18"/>
        <v>8.5227272727272738E-3</v>
      </c>
      <c r="M155" s="64" t="e">
        <f t="shared" si="19"/>
        <v>#N/A</v>
      </c>
      <c r="N155" s="64" t="e">
        <f t="shared" si="20"/>
        <v>#N/A</v>
      </c>
      <c r="P155" s="7">
        <f t="shared" si="21"/>
        <v>105.6</v>
      </c>
      <c r="Q155" s="7">
        <f t="shared" si="22"/>
        <v>99.399999999999991</v>
      </c>
      <c r="S155" s="9">
        <f t="shared" si="23"/>
        <v>0</v>
      </c>
    </row>
    <row r="156" spans="1:19" x14ac:dyDescent="0.25">
      <c r="A156" s="14">
        <v>41913</v>
      </c>
      <c r="B156" s="21">
        <v>109.3</v>
      </c>
      <c r="C156" s="7">
        <v>99.7</v>
      </c>
      <c r="E156" s="22">
        <v>99.7</v>
      </c>
      <c r="F156" s="21">
        <v>98.9</v>
      </c>
      <c r="G156" s="20">
        <v>0.8</v>
      </c>
      <c r="H156">
        <v>8.9</v>
      </c>
      <c r="I156">
        <v>0.7</v>
      </c>
      <c r="J156" s="64">
        <f t="shared" si="16"/>
        <v>7.319304666056725E-3</v>
      </c>
      <c r="K156" s="64">
        <f t="shared" si="17"/>
        <v>8.1427264409881073E-2</v>
      </c>
      <c r="L156" s="64">
        <f t="shared" si="18"/>
        <v>6.4043915827996338E-3</v>
      </c>
      <c r="M156" s="64" t="e">
        <f t="shared" si="19"/>
        <v>#N/A</v>
      </c>
      <c r="N156" s="64" t="e">
        <f t="shared" si="20"/>
        <v>#N/A</v>
      </c>
      <c r="P156" s="7">
        <f t="shared" si="21"/>
        <v>109.30000000000001</v>
      </c>
      <c r="Q156" s="7">
        <f t="shared" si="22"/>
        <v>99.7</v>
      </c>
      <c r="S156" s="9">
        <f t="shared" si="23"/>
        <v>0</v>
      </c>
    </row>
    <row r="157" spans="1:19" x14ac:dyDescent="0.25">
      <c r="A157" s="14">
        <v>41944</v>
      </c>
      <c r="B157" s="21">
        <v>99.8</v>
      </c>
      <c r="C157" s="7">
        <v>98.6</v>
      </c>
      <c r="E157" s="22">
        <v>98.6</v>
      </c>
      <c r="F157" s="21">
        <v>98.4</v>
      </c>
      <c r="G157" s="20">
        <v>0.2</v>
      </c>
      <c r="H157">
        <v>2.8</v>
      </c>
      <c r="I157">
        <v>-1.6</v>
      </c>
      <c r="J157" s="64">
        <f t="shared" si="16"/>
        <v>2.0040080160320644E-3</v>
      </c>
      <c r="K157" s="64">
        <f t="shared" si="17"/>
        <v>2.8056112224448898E-2</v>
      </c>
      <c r="L157" s="64">
        <f t="shared" si="18"/>
        <v>-1.6032064128256515E-2</v>
      </c>
      <c r="M157" s="64" t="e">
        <f t="shared" si="19"/>
        <v>#N/A</v>
      </c>
      <c r="N157" s="64" t="e">
        <f t="shared" si="20"/>
        <v>#N/A</v>
      </c>
      <c r="P157" s="7">
        <f t="shared" si="21"/>
        <v>99.800000000000011</v>
      </c>
      <c r="Q157" s="7">
        <f t="shared" si="22"/>
        <v>98.600000000000009</v>
      </c>
      <c r="S157" s="9">
        <f t="shared" si="23"/>
        <v>0</v>
      </c>
    </row>
    <row r="158" spans="1:19" x14ac:dyDescent="0.25">
      <c r="A158" s="14">
        <v>41974</v>
      </c>
      <c r="B158" s="21">
        <v>87.7</v>
      </c>
      <c r="C158" s="7">
        <v>95.4</v>
      </c>
      <c r="E158" s="22">
        <v>95.4</v>
      </c>
      <c r="F158" s="21">
        <v>97.6</v>
      </c>
      <c r="G158" s="20">
        <v>-2.2000000000000002</v>
      </c>
      <c r="H158">
        <v>-8.6999999999999993</v>
      </c>
      <c r="I158">
        <v>1</v>
      </c>
      <c r="J158" s="64">
        <f t="shared" si="16"/>
        <v>-2.5085518814139111E-2</v>
      </c>
      <c r="K158" s="64">
        <f t="shared" si="17"/>
        <v>-9.9201824401368294E-2</v>
      </c>
      <c r="L158" s="64">
        <f t="shared" si="18"/>
        <v>1.1402508551881414E-2</v>
      </c>
      <c r="M158" s="64" t="e">
        <f t="shared" si="19"/>
        <v>#N/A</v>
      </c>
      <c r="N158" s="64" t="e">
        <f t="shared" si="20"/>
        <v>#N/A</v>
      </c>
      <c r="P158" s="7">
        <f t="shared" si="21"/>
        <v>87.699999999999989</v>
      </c>
      <c r="Q158" s="7">
        <f t="shared" si="22"/>
        <v>95.399999999999991</v>
      </c>
      <c r="S158" s="9">
        <f t="shared" si="23"/>
        <v>0</v>
      </c>
    </row>
    <row r="159" spans="1:19" x14ac:dyDescent="0.25">
      <c r="A159" s="14">
        <v>42005</v>
      </c>
      <c r="B159" s="21">
        <v>88.1</v>
      </c>
      <c r="C159" s="7">
        <v>96</v>
      </c>
      <c r="E159" s="22">
        <v>96</v>
      </c>
      <c r="F159" s="21">
        <v>96.6</v>
      </c>
      <c r="G159" s="20">
        <v>-0.5</v>
      </c>
      <c r="H159">
        <v>-8.5</v>
      </c>
      <c r="I159">
        <v>0.5</v>
      </c>
      <c r="J159" s="64">
        <f t="shared" si="16"/>
        <v>-5.6753688989784343E-3</v>
      </c>
      <c r="K159" s="64">
        <f t="shared" si="17"/>
        <v>-9.6481271282633382E-2</v>
      </c>
      <c r="L159" s="64">
        <f t="shared" si="18"/>
        <v>5.6753688989784343E-3</v>
      </c>
      <c r="M159" s="64" t="e">
        <f t="shared" si="19"/>
        <v>#N/A</v>
      </c>
      <c r="N159" s="64" t="e">
        <f t="shared" si="20"/>
        <v>#N/A</v>
      </c>
      <c r="P159" s="7">
        <f t="shared" si="21"/>
        <v>88.1</v>
      </c>
      <c r="Q159" s="7">
        <f t="shared" si="22"/>
        <v>96.1</v>
      </c>
      <c r="S159" s="9">
        <f t="shared" si="23"/>
        <v>0</v>
      </c>
    </row>
    <row r="160" spans="1:19" x14ac:dyDescent="0.25">
      <c r="A160" s="14">
        <v>42036</v>
      </c>
      <c r="B160" s="21">
        <v>83.7</v>
      </c>
      <c r="C160" s="7">
        <v>95.4</v>
      </c>
      <c r="E160" s="22">
        <v>95.4</v>
      </c>
      <c r="F160" s="21">
        <v>95.5</v>
      </c>
      <c r="G160" s="20">
        <v>-0.1</v>
      </c>
      <c r="H160">
        <v>-10.6</v>
      </c>
      <c r="I160">
        <v>-1.1000000000000001</v>
      </c>
      <c r="J160" s="64">
        <f t="shared" si="16"/>
        <v>-1.1947431302270011E-3</v>
      </c>
      <c r="K160" s="64">
        <f t="shared" si="17"/>
        <v>-0.12664277180406211</v>
      </c>
      <c r="L160" s="64">
        <f t="shared" si="18"/>
        <v>-1.3142174432497013E-2</v>
      </c>
      <c r="M160" s="64" t="e">
        <f t="shared" si="19"/>
        <v>#N/A</v>
      </c>
      <c r="N160" s="64" t="e">
        <f t="shared" si="20"/>
        <v>#N/A</v>
      </c>
      <c r="P160" s="7">
        <f t="shared" si="21"/>
        <v>83.700000000000017</v>
      </c>
      <c r="Q160" s="7">
        <f t="shared" si="22"/>
        <v>95.4</v>
      </c>
      <c r="S160" s="9">
        <f t="shared" si="23"/>
        <v>0</v>
      </c>
    </row>
    <row r="161" spans="1:19" x14ac:dyDescent="0.25">
      <c r="A161" s="14">
        <v>42064</v>
      </c>
      <c r="B161" s="21">
        <v>94.3</v>
      </c>
      <c r="C161" s="7">
        <v>95</v>
      </c>
      <c r="E161" s="22">
        <v>95</v>
      </c>
      <c r="F161" s="21">
        <v>94.4</v>
      </c>
      <c r="G161" s="20">
        <v>0.7</v>
      </c>
      <c r="H161">
        <v>-1.3</v>
      </c>
      <c r="I161">
        <v>0.6</v>
      </c>
      <c r="J161" s="64">
        <f t="shared" si="16"/>
        <v>7.423117709437964E-3</v>
      </c>
      <c r="K161" s="64">
        <f t="shared" si="17"/>
        <v>-1.3785790031813362E-2</v>
      </c>
      <c r="L161" s="64">
        <f t="shared" si="18"/>
        <v>6.3626723223753979E-3</v>
      </c>
      <c r="M161" s="64" t="e">
        <f t="shared" si="19"/>
        <v>#N/A</v>
      </c>
      <c r="N161" s="64" t="e">
        <f t="shared" si="20"/>
        <v>#N/A</v>
      </c>
      <c r="P161" s="7">
        <f t="shared" si="21"/>
        <v>94.4</v>
      </c>
      <c r="Q161" s="7">
        <f t="shared" si="22"/>
        <v>95.100000000000009</v>
      </c>
      <c r="S161" s="9">
        <f t="shared" si="23"/>
        <v>0</v>
      </c>
    </row>
    <row r="162" spans="1:19" x14ac:dyDescent="0.25">
      <c r="A162" s="14">
        <v>42095</v>
      </c>
      <c r="B162" s="21">
        <v>88.8</v>
      </c>
      <c r="C162" s="7">
        <v>93</v>
      </c>
      <c r="E162" s="22">
        <v>93</v>
      </c>
      <c r="F162" s="21">
        <v>93.3</v>
      </c>
      <c r="G162" s="20">
        <v>-0.3</v>
      </c>
      <c r="H162">
        <v>-4.2</v>
      </c>
      <c r="I162">
        <v>0</v>
      </c>
      <c r="J162" s="64">
        <f t="shared" si="16"/>
        <v>-3.3783783783783786E-3</v>
      </c>
      <c r="K162" s="64">
        <f t="shared" si="17"/>
        <v>-4.72972972972973E-2</v>
      </c>
      <c r="L162" s="64">
        <f t="shared" si="18"/>
        <v>0</v>
      </c>
      <c r="M162" s="64" t="e">
        <f t="shared" si="19"/>
        <v>#N/A</v>
      </c>
      <c r="N162" s="64" t="e">
        <f t="shared" si="20"/>
        <v>#N/A</v>
      </c>
      <c r="P162" s="7">
        <f t="shared" si="21"/>
        <v>88.8</v>
      </c>
      <c r="Q162" s="7">
        <f t="shared" si="22"/>
        <v>93</v>
      </c>
      <c r="S162" s="9">
        <f t="shared" si="23"/>
        <v>0</v>
      </c>
    </row>
    <row r="163" spans="1:19" x14ac:dyDescent="0.25">
      <c r="A163" s="14">
        <v>42125</v>
      </c>
      <c r="B163" s="21">
        <v>93.1</v>
      </c>
      <c r="C163" s="7">
        <v>92.2</v>
      </c>
      <c r="E163" s="22">
        <v>92.2</v>
      </c>
      <c r="F163" s="21">
        <v>92.2</v>
      </c>
      <c r="G163" s="20">
        <v>0</v>
      </c>
      <c r="H163">
        <v>2.2000000000000002</v>
      </c>
      <c r="I163">
        <v>-1.3</v>
      </c>
      <c r="J163" s="64">
        <f t="shared" si="16"/>
        <v>0</v>
      </c>
      <c r="K163" s="64">
        <f t="shared" si="17"/>
        <v>2.3630504833512356E-2</v>
      </c>
      <c r="L163" s="64">
        <f t="shared" si="18"/>
        <v>-1.3963480128893663E-2</v>
      </c>
      <c r="M163" s="64" t="e">
        <f t="shared" si="19"/>
        <v>#N/A</v>
      </c>
      <c r="N163" s="64" t="e">
        <f t="shared" si="20"/>
        <v>#N/A</v>
      </c>
      <c r="P163" s="7">
        <f t="shared" si="21"/>
        <v>93.100000000000009</v>
      </c>
      <c r="Q163" s="7">
        <f t="shared" si="22"/>
        <v>92.2</v>
      </c>
      <c r="S163" s="9">
        <f t="shared" si="23"/>
        <v>0</v>
      </c>
    </row>
    <row r="164" spans="1:19" x14ac:dyDescent="0.25">
      <c r="A164" s="14">
        <v>42156</v>
      </c>
      <c r="B164" s="21">
        <v>92.5</v>
      </c>
      <c r="C164" s="7">
        <v>91.3</v>
      </c>
      <c r="E164" s="22">
        <v>91.3</v>
      </c>
      <c r="F164" s="21">
        <v>91.3</v>
      </c>
      <c r="G164" s="20">
        <v>0</v>
      </c>
      <c r="H164">
        <v>0.5</v>
      </c>
      <c r="I164">
        <v>0.7</v>
      </c>
      <c r="J164" s="64">
        <f t="shared" si="16"/>
        <v>0</v>
      </c>
      <c r="K164" s="64">
        <f t="shared" si="17"/>
        <v>5.4054054054054057E-3</v>
      </c>
      <c r="L164" s="64">
        <f t="shared" si="18"/>
        <v>7.5675675675675675E-3</v>
      </c>
      <c r="M164" s="64" t="e">
        <f t="shared" si="19"/>
        <v>#N/A</v>
      </c>
      <c r="N164" s="64" t="e">
        <f t="shared" si="20"/>
        <v>#N/A</v>
      </c>
      <c r="P164" s="7">
        <f t="shared" si="21"/>
        <v>92.5</v>
      </c>
      <c r="Q164" s="7">
        <f t="shared" si="22"/>
        <v>91.3</v>
      </c>
      <c r="S164" s="9">
        <f t="shared" si="23"/>
        <v>0</v>
      </c>
    </row>
    <row r="165" spans="1:19" x14ac:dyDescent="0.25">
      <c r="A165" s="14">
        <v>42186</v>
      </c>
      <c r="B165" s="21">
        <v>95.5</v>
      </c>
      <c r="C165" s="7">
        <v>89.5</v>
      </c>
      <c r="E165" s="22">
        <v>89.5</v>
      </c>
      <c r="F165" s="21">
        <v>90.3</v>
      </c>
      <c r="G165" s="20">
        <v>-0.8</v>
      </c>
      <c r="H165">
        <v>5.3</v>
      </c>
      <c r="I165">
        <v>0.7</v>
      </c>
      <c r="J165" s="64">
        <f t="shared" si="16"/>
        <v>-8.3769633507853412E-3</v>
      </c>
      <c r="K165" s="64">
        <f t="shared" si="17"/>
        <v>5.549738219895288E-2</v>
      </c>
      <c r="L165" s="64">
        <f t="shared" si="18"/>
        <v>7.329842931937172E-3</v>
      </c>
      <c r="M165" s="64" t="e">
        <f t="shared" si="19"/>
        <v>#N/A</v>
      </c>
      <c r="N165" s="64" t="e">
        <f t="shared" si="20"/>
        <v>#N/A</v>
      </c>
      <c r="P165" s="7">
        <f t="shared" si="21"/>
        <v>95.5</v>
      </c>
      <c r="Q165" s="7">
        <f t="shared" si="22"/>
        <v>89.5</v>
      </c>
      <c r="S165" s="9">
        <f t="shared" si="23"/>
        <v>0</v>
      </c>
    </row>
    <row r="166" spans="1:19" x14ac:dyDescent="0.25">
      <c r="A166" s="14">
        <v>42217</v>
      </c>
      <c r="B166" s="21">
        <v>97.6</v>
      </c>
      <c r="C166" s="7">
        <v>90.3</v>
      </c>
      <c r="E166" s="22">
        <v>90.3</v>
      </c>
      <c r="F166" s="21">
        <v>89.4</v>
      </c>
      <c r="G166" s="20">
        <v>0.9</v>
      </c>
      <c r="H166">
        <v>8.6</v>
      </c>
      <c r="I166">
        <v>-1.3</v>
      </c>
      <c r="J166" s="64">
        <f t="shared" si="16"/>
        <v>9.2213114754098376E-3</v>
      </c>
      <c r="K166" s="64">
        <f t="shared" si="17"/>
        <v>8.8114754098360656E-2</v>
      </c>
      <c r="L166" s="64">
        <f t="shared" si="18"/>
        <v>-1.3319672131147542E-2</v>
      </c>
      <c r="M166" s="64" t="e">
        <f t="shared" si="19"/>
        <v>#N/A</v>
      </c>
      <c r="N166" s="64" t="e">
        <f t="shared" si="20"/>
        <v>#N/A</v>
      </c>
      <c r="P166" s="7">
        <f t="shared" si="21"/>
        <v>97.600000000000009</v>
      </c>
      <c r="Q166" s="7">
        <f t="shared" si="22"/>
        <v>90.300000000000011</v>
      </c>
      <c r="S166" s="9">
        <f t="shared" si="23"/>
        <v>0</v>
      </c>
    </row>
    <row r="167" spans="1:19" x14ac:dyDescent="0.25">
      <c r="A167" s="14">
        <v>42248</v>
      </c>
      <c r="B167" s="21">
        <v>94.3</v>
      </c>
      <c r="C167" s="7">
        <v>88.2</v>
      </c>
      <c r="E167" s="22">
        <v>88.2</v>
      </c>
      <c r="F167" s="21">
        <v>88.4</v>
      </c>
      <c r="G167" s="20">
        <v>-0.2</v>
      </c>
      <c r="H167">
        <v>5.5</v>
      </c>
      <c r="I167">
        <v>0.6</v>
      </c>
      <c r="J167" s="64">
        <f t="shared" si="16"/>
        <v>-2.1208907741251328E-3</v>
      </c>
      <c r="K167" s="64">
        <f t="shared" si="17"/>
        <v>5.8324496288441149E-2</v>
      </c>
      <c r="L167" s="64">
        <f t="shared" si="18"/>
        <v>6.3626723223753979E-3</v>
      </c>
      <c r="M167" s="64" t="e">
        <f t="shared" si="19"/>
        <v>#N/A</v>
      </c>
      <c r="N167" s="64" t="e">
        <f t="shared" si="20"/>
        <v>#N/A</v>
      </c>
      <c r="P167" s="7">
        <f t="shared" si="21"/>
        <v>94.3</v>
      </c>
      <c r="Q167" s="7">
        <f t="shared" si="22"/>
        <v>88.2</v>
      </c>
      <c r="S167" s="9">
        <f t="shared" si="23"/>
        <v>0</v>
      </c>
    </row>
    <row r="168" spans="1:19" x14ac:dyDescent="0.25">
      <c r="A168" s="14">
        <v>42278</v>
      </c>
      <c r="B168" s="21">
        <v>97.2</v>
      </c>
      <c r="C168" s="7">
        <v>88.1</v>
      </c>
      <c r="E168" s="22">
        <v>88.1</v>
      </c>
      <c r="F168" s="21">
        <v>87.5</v>
      </c>
      <c r="G168" s="20">
        <v>0.6</v>
      </c>
      <c r="H168">
        <v>8.6</v>
      </c>
      <c r="I168">
        <v>0.5</v>
      </c>
      <c r="J168" s="64">
        <f t="shared" si="16"/>
        <v>6.1728395061728392E-3</v>
      </c>
      <c r="K168" s="64">
        <f t="shared" si="17"/>
        <v>8.8477366255144033E-2</v>
      </c>
      <c r="L168" s="64">
        <f t="shared" si="18"/>
        <v>5.1440329218106996E-3</v>
      </c>
      <c r="M168" s="64" t="e">
        <f t="shared" si="19"/>
        <v>#N/A</v>
      </c>
      <c r="N168" s="64" t="e">
        <f t="shared" si="20"/>
        <v>#N/A</v>
      </c>
      <c r="P168" s="7">
        <f t="shared" si="21"/>
        <v>97.199999999999989</v>
      </c>
      <c r="Q168" s="7">
        <f t="shared" si="22"/>
        <v>88.1</v>
      </c>
      <c r="S168" s="9">
        <f t="shared" si="23"/>
        <v>0</v>
      </c>
    </row>
    <row r="169" spans="1:19" x14ac:dyDescent="0.25">
      <c r="A169" s="14">
        <v>42309</v>
      </c>
      <c r="B169" s="21">
        <v>87.6</v>
      </c>
      <c r="C169" s="7">
        <v>86.4</v>
      </c>
      <c r="E169" s="22">
        <v>86.4</v>
      </c>
      <c r="F169" s="21">
        <v>86.6</v>
      </c>
      <c r="G169" s="20">
        <v>-0.2</v>
      </c>
      <c r="H169">
        <v>2.2999999999999998</v>
      </c>
      <c r="I169">
        <v>-1.1000000000000001</v>
      </c>
      <c r="J169" s="64">
        <f t="shared" si="16"/>
        <v>-2.2831050228310505E-3</v>
      </c>
      <c r="K169" s="64">
        <f t="shared" si="17"/>
        <v>2.6255707762557076E-2</v>
      </c>
      <c r="L169" s="64">
        <f t="shared" si="18"/>
        <v>-1.2557077625570777E-2</v>
      </c>
      <c r="M169" s="64" t="e">
        <f t="shared" si="19"/>
        <v>#N/A</v>
      </c>
      <c r="N169" s="64" t="e">
        <f t="shared" si="20"/>
        <v>#N/A</v>
      </c>
      <c r="P169" s="7">
        <f t="shared" si="21"/>
        <v>87.6</v>
      </c>
      <c r="Q169" s="7">
        <f t="shared" si="22"/>
        <v>86.399999999999991</v>
      </c>
      <c r="S169" s="9">
        <f t="shared" si="23"/>
        <v>0</v>
      </c>
    </row>
    <row r="170" spans="1:19" x14ac:dyDescent="0.25">
      <c r="A170" s="14">
        <v>42339</v>
      </c>
      <c r="B170" s="21">
        <v>77.2</v>
      </c>
      <c r="C170" s="7">
        <v>84.8</v>
      </c>
      <c r="E170" s="22">
        <v>84.8</v>
      </c>
      <c r="F170" s="21">
        <v>85.9</v>
      </c>
      <c r="G170" s="20">
        <v>-1.1000000000000001</v>
      </c>
      <c r="H170">
        <v>-8.8000000000000007</v>
      </c>
      <c r="I170">
        <v>1.2</v>
      </c>
      <c r="J170" s="64">
        <f t="shared" si="16"/>
        <v>-1.4248704663212436E-2</v>
      </c>
      <c r="K170" s="64">
        <f t="shared" si="17"/>
        <v>-0.11398963730569948</v>
      </c>
      <c r="L170" s="64">
        <f t="shared" si="18"/>
        <v>1.5544041450777202E-2</v>
      </c>
      <c r="M170" s="64" t="e">
        <f t="shared" si="19"/>
        <v>#N/A</v>
      </c>
      <c r="N170" s="64" t="e">
        <f t="shared" si="20"/>
        <v>#N/A</v>
      </c>
      <c r="P170" s="7">
        <f t="shared" si="21"/>
        <v>77.200000000000017</v>
      </c>
      <c r="Q170" s="7">
        <f t="shared" si="22"/>
        <v>84.800000000000011</v>
      </c>
      <c r="S170" s="9">
        <f t="shared" si="23"/>
        <v>0</v>
      </c>
    </row>
    <row r="171" spans="1:19" x14ac:dyDescent="0.25">
      <c r="A171" s="14">
        <v>42370</v>
      </c>
      <c r="B171" s="21">
        <v>76.3</v>
      </c>
      <c r="C171" s="7">
        <v>86.1</v>
      </c>
      <c r="E171" s="22">
        <v>86.1</v>
      </c>
      <c r="F171" s="21">
        <v>85.5</v>
      </c>
      <c r="G171" s="20">
        <v>0.6</v>
      </c>
      <c r="H171">
        <v>-8.1999999999999993</v>
      </c>
      <c r="I171">
        <v>-1.6</v>
      </c>
      <c r="J171" s="64">
        <f t="shared" si="16"/>
        <v>7.8636959370904317E-3</v>
      </c>
      <c r="K171" s="64">
        <f t="shared" si="17"/>
        <v>-0.10747051114023591</v>
      </c>
      <c r="L171" s="64">
        <f t="shared" si="18"/>
        <v>-2.0969855832241157E-2</v>
      </c>
      <c r="M171" s="64" t="e">
        <f t="shared" si="19"/>
        <v>#N/A</v>
      </c>
      <c r="N171" s="64" t="e">
        <f t="shared" si="20"/>
        <v>#N/A</v>
      </c>
      <c r="P171" s="7">
        <f t="shared" si="21"/>
        <v>76.3</v>
      </c>
      <c r="Q171" s="7">
        <f t="shared" si="22"/>
        <v>86.1</v>
      </c>
      <c r="S171" s="9">
        <f t="shared" si="23"/>
        <v>0</v>
      </c>
    </row>
    <row r="172" spans="1:19" x14ac:dyDescent="0.25">
      <c r="A172" s="14">
        <v>42401</v>
      </c>
      <c r="B172" s="21">
        <v>75.8</v>
      </c>
      <c r="C172" s="7">
        <v>84.8</v>
      </c>
      <c r="E172" s="22">
        <v>84.8</v>
      </c>
      <c r="F172" s="21">
        <v>85.3</v>
      </c>
      <c r="G172" s="20">
        <v>-0.5</v>
      </c>
      <c r="H172">
        <v>-10.6</v>
      </c>
      <c r="I172">
        <v>1.6</v>
      </c>
      <c r="J172" s="64">
        <f t="shared" si="16"/>
        <v>-6.5963060686015833E-3</v>
      </c>
      <c r="K172" s="64">
        <f t="shared" si="17"/>
        <v>-0.13984168865435356</v>
      </c>
      <c r="L172" s="64">
        <f t="shared" si="18"/>
        <v>2.1108179419525069E-2</v>
      </c>
      <c r="M172" s="64" t="e">
        <f t="shared" si="19"/>
        <v>#N/A</v>
      </c>
      <c r="N172" s="64" t="e">
        <f t="shared" si="20"/>
        <v>#N/A</v>
      </c>
      <c r="P172" s="7">
        <f t="shared" si="21"/>
        <v>75.8</v>
      </c>
      <c r="Q172" s="7">
        <f t="shared" si="22"/>
        <v>84.8</v>
      </c>
      <c r="S172" s="9">
        <f t="shared" si="23"/>
        <v>0</v>
      </c>
    </row>
    <row r="173" spans="1:19" x14ac:dyDescent="0.25">
      <c r="A173" s="14">
        <v>42430</v>
      </c>
      <c r="B173" s="21">
        <v>83.7</v>
      </c>
      <c r="C173" s="7">
        <v>85.6</v>
      </c>
      <c r="E173" s="22">
        <v>85.6</v>
      </c>
      <c r="F173" s="21">
        <v>85.3</v>
      </c>
      <c r="G173" s="20">
        <v>0.2</v>
      </c>
      <c r="H173">
        <v>-1.7</v>
      </c>
      <c r="I173">
        <v>-0.2</v>
      </c>
      <c r="J173" s="64">
        <f t="shared" si="16"/>
        <v>2.3894862604540022E-3</v>
      </c>
      <c r="K173" s="64">
        <f t="shared" si="17"/>
        <v>-2.0310633213859019E-2</v>
      </c>
      <c r="L173" s="64">
        <f t="shared" si="18"/>
        <v>-2.3894862604540022E-3</v>
      </c>
      <c r="M173" s="64" t="e">
        <f t="shared" si="19"/>
        <v>#N/A</v>
      </c>
      <c r="N173" s="64" t="e">
        <f t="shared" si="20"/>
        <v>#N/A</v>
      </c>
      <c r="P173" s="7">
        <f t="shared" si="21"/>
        <v>83.6</v>
      </c>
      <c r="Q173" s="7">
        <f t="shared" si="22"/>
        <v>85.5</v>
      </c>
      <c r="S173" s="9">
        <f t="shared" si="23"/>
        <v>0</v>
      </c>
    </row>
    <row r="174" spans="1:19" x14ac:dyDescent="0.25">
      <c r="A174" s="14">
        <v>42461</v>
      </c>
      <c r="B174" s="21">
        <v>83</v>
      </c>
      <c r="C174" s="7">
        <v>85.4</v>
      </c>
      <c r="E174" s="22">
        <v>85.4</v>
      </c>
      <c r="F174" s="21">
        <v>85.4</v>
      </c>
      <c r="G174" s="20">
        <v>0</v>
      </c>
      <c r="H174">
        <v>-4.2</v>
      </c>
      <c r="I174">
        <v>1.8</v>
      </c>
      <c r="J174" s="64">
        <f t="shared" si="16"/>
        <v>0</v>
      </c>
      <c r="K174" s="64">
        <f t="shared" si="17"/>
        <v>-5.0602409638554217E-2</v>
      </c>
      <c r="L174" s="64">
        <f t="shared" si="18"/>
        <v>2.1686746987951807E-2</v>
      </c>
      <c r="M174" s="64" t="e">
        <f t="shared" si="19"/>
        <v>#N/A</v>
      </c>
      <c r="N174" s="64" t="e">
        <f t="shared" si="20"/>
        <v>#N/A</v>
      </c>
      <c r="P174" s="7">
        <f t="shared" si="21"/>
        <v>83</v>
      </c>
      <c r="Q174" s="7">
        <f t="shared" si="22"/>
        <v>85.4</v>
      </c>
      <c r="S174" s="9">
        <f t="shared" si="23"/>
        <v>0</v>
      </c>
    </row>
    <row r="175" spans="1:19" x14ac:dyDescent="0.25">
      <c r="A175" s="14">
        <v>42491</v>
      </c>
      <c r="B175" s="21">
        <v>86.3</v>
      </c>
      <c r="C175" s="7">
        <v>85.8</v>
      </c>
      <c r="E175" s="22">
        <v>85.8</v>
      </c>
      <c r="F175" s="21">
        <v>85.3</v>
      </c>
      <c r="G175" s="20">
        <v>0.5</v>
      </c>
      <c r="H175">
        <v>2.4</v>
      </c>
      <c r="I175">
        <v>-1.9</v>
      </c>
      <c r="J175" s="64">
        <f t="shared" si="16"/>
        <v>5.7937427578215531E-3</v>
      </c>
      <c r="K175" s="64">
        <f t="shared" si="17"/>
        <v>2.7809965237543453E-2</v>
      </c>
      <c r="L175" s="64">
        <f t="shared" si="18"/>
        <v>-2.20162224797219E-2</v>
      </c>
      <c r="M175" s="64" t="e">
        <f t="shared" si="19"/>
        <v>#N/A</v>
      </c>
      <c r="N175" s="64" t="e">
        <f t="shared" si="20"/>
        <v>#N/A</v>
      </c>
      <c r="P175" s="7">
        <f t="shared" si="21"/>
        <v>86.3</v>
      </c>
      <c r="Q175" s="7">
        <f t="shared" si="22"/>
        <v>85.8</v>
      </c>
      <c r="S175" s="9">
        <f t="shared" si="23"/>
        <v>0</v>
      </c>
    </row>
    <row r="176" spans="1:19" x14ac:dyDescent="0.25">
      <c r="A176" s="14">
        <v>42522</v>
      </c>
      <c r="B176" s="21">
        <v>87.7</v>
      </c>
      <c r="C176" s="7">
        <v>84.8</v>
      </c>
      <c r="E176" s="22">
        <v>84.8</v>
      </c>
      <c r="F176" s="21">
        <v>85.1</v>
      </c>
      <c r="G176" s="20">
        <v>-0.3</v>
      </c>
      <c r="H176">
        <v>0.9</v>
      </c>
      <c r="I176">
        <v>2</v>
      </c>
      <c r="J176" s="64">
        <f t="shared" si="16"/>
        <v>-3.4207525655644238E-3</v>
      </c>
      <c r="K176" s="64">
        <f t="shared" si="17"/>
        <v>1.0262257696693273E-2</v>
      </c>
      <c r="L176" s="64">
        <f t="shared" si="18"/>
        <v>2.2805017103762829E-2</v>
      </c>
      <c r="M176" s="64" t="e">
        <f t="shared" si="19"/>
        <v>#N/A</v>
      </c>
      <c r="N176" s="64" t="e">
        <f t="shared" si="20"/>
        <v>#N/A</v>
      </c>
      <c r="P176" s="7">
        <f t="shared" si="21"/>
        <v>87.7</v>
      </c>
      <c r="Q176" s="7">
        <f t="shared" si="22"/>
        <v>84.8</v>
      </c>
      <c r="S176" s="9">
        <f t="shared" si="23"/>
        <v>0</v>
      </c>
    </row>
    <row r="177" spans="1:19" x14ac:dyDescent="0.25">
      <c r="A177" s="14">
        <v>42552</v>
      </c>
      <c r="B177" s="21">
        <v>89.6</v>
      </c>
      <c r="C177" s="7">
        <v>85.5</v>
      </c>
      <c r="E177" s="22">
        <v>85.5</v>
      </c>
      <c r="F177" s="21">
        <v>84.7</v>
      </c>
      <c r="G177" s="20">
        <v>0.9</v>
      </c>
      <c r="H177">
        <v>5.6</v>
      </c>
      <c r="I177">
        <v>-1.6</v>
      </c>
      <c r="J177" s="64">
        <f t="shared" si="16"/>
        <v>1.0044642857142858E-2</v>
      </c>
      <c r="K177" s="64">
        <f t="shared" si="17"/>
        <v>6.25E-2</v>
      </c>
      <c r="L177" s="64">
        <f t="shared" si="18"/>
        <v>-1.785714285714286E-2</v>
      </c>
      <c r="M177" s="64" t="e">
        <f t="shared" si="19"/>
        <v>#N/A</v>
      </c>
      <c r="N177" s="64" t="e">
        <f t="shared" si="20"/>
        <v>#N/A</v>
      </c>
      <c r="P177" s="7">
        <f t="shared" si="21"/>
        <v>89.600000000000009</v>
      </c>
      <c r="Q177" s="7">
        <f t="shared" si="22"/>
        <v>85.600000000000009</v>
      </c>
      <c r="S177" s="9">
        <f t="shared" si="23"/>
        <v>0</v>
      </c>
    </row>
    <row r="178" spans="1:19" x14ac:dyDescent="0.25">
      <c r="A178" s="14">
        <v>42583</v>
      </c>
      <c r="B178" s="21">
        <v>93</v>
      </c>
      <c r="C178" s="7">
        <v>83.5</v>
      </c>
      <c r="E178" s="22">
        <v>83.5</v>
      </c>
      <c r="F178" s="21">
        <v>84.3</v>
      </c>
      <c r="G178" s="20">
        <v>-0.8</v>
      </c>
      <c r="H178">
        <v>8.6</v>
      </c>
      <c r="I178">
        <v>1</v>
      </c>
      <c r="J178" s="64">
        <f t="shared" si="16"/>
        <v>-8.6021505376344086E-3</v>
      </c>
      <c r="K178" s="64">
        <f t="shared" si="17"/>
        <v>9.2473118279569888E-2</v>
      </c>
      <c r="L178" s="64">
        <f t="shared" si="18"/>
        <v>1.0752688172043012E-2</v>
      </c>
      <c r="M178" s="64" t="e">
        <f t="shared" si="19"/>
        <v>#N/A</v>
      </c>
      <c r="N178" s="64" t="e">
        <f t="shared" si="20"/>
        <v>#N/A</v>
      </c>
      <c r="P178" s="7">
        <f t="shared" si="21"/>
        <v>93.1</v>
      </c>
      <c r="Q178" s="7">
        <f t="shared" si="22"/>
        <v>83.5</v>
      </c>
      <c r="S178" s="9">
        <f t="shared" si="23"/>
        <v>0</v>
      </c>
    </row>
    <row r="179" spans="1:19" x14ac:dyDescent="0.25">
      <c r="A179" s="14">
        <v>42614</v>
      </c>
      <c r="B179" s="21">
        <v>90.7</v>
      </c>
      <c r="C179" s="7">
        <v>84.4</v>
      </c>
      <c r="E179" s="22">
        <v>84.4</v>
      </c>
      <c r="F179" s="21">
        <v>84.1</v>
      </c>
      <c r="G179" s="20">
        <v>0.3</v>
      </c>
      <c r="H179">
        <v>5.6</v>
      </c>
      <c r="I179">
        <v>0.7</v>
      </c>
      <c r="J179" s="64">
        <f t="shared" si="16"/>
        <v>3.30760749724366E-3</v>
      </c>
      <c r="K179" s="64">
        <f t="shared" si="17"/>
        <v>6.1742006615214985E-2</v>
      </c>
      <c r="L179" s="64">
        <f t="shared" si="18"/>
        <v>7.7177508269018731E-3</v>
      </c>
      <c r="M179" s="64" t="e">
        <f t="shared" si="19"/>
        <v>#N/A</v>
      </c>
      <c r="N179" s="64" t="e">
        <f t="shared" si="20"/>
        <v>#N/A</v>
      </c>
      <c r="P179" s="7">
        <f t="shared" si="21"/>
        <v>90.699999999999989</v>
      </c>
      <c r="Q179" s="7">
        <f t="shared" si="22"/>
        <v>84.399999999999991</v>
      </c>
      <c r="S179" s="9">
        <f t="shared" si="23"/>
        <v>0</v>
      </c>
    </row>
    <row r="180" spans="1:19" x14ac:dyDescent="0.25">
      <c r="A180" s="14">
        <v>42644</v>
      </c>
      <c r="B180" s="21">
        <v>90.2</v>
      </c>
      <c r="C180" s="7">
        <v>83.4</v>
      </c>
      <c r="E180" s="22">
        <v>83.4</v>
      </c>
      <c r="F180" s="21">
        <v>84.2</v>
      </c>
      <c r="G180" s="20">
        <v>-0.8</v>
      </c>
      <c r="H180">
        <v>8.1</v>
      </c>
      <c r="I180">
        <v>-1.3</v>
      </c>
      <c r="J180" s="64">
        <f t="shared" si="16"/>
        <v>-8.869179600886918E-3</v>
      </c>
      <c r="K180" s="64">
        <f t="shared" si="17"/>
        <v>8.9800443458980042E-2</v>
      </c>
      <c r="L180" s="64">
        <f t="shared" si="18"/>
        <v>-1.4412416851441241E-2</v>
      </c>
      <c r="M180" s="64" t="e">
        <f t="shared" si="19"/>
        <v>#N/A</v>
      </c>
      <c r="N180" s="64" t="e">
        <f t="shared" si="20"/>
        <v>#N/A</v>
      </c>
      <c r="P180" s="7">
        <f t="shared" si="21"/>
        <v>90.2</v>
      </c>
      <c r="Q180" s="7">
        <f t="shared" si="22"/>
        <v>83.4</v>
      </c>
      <c r="S180" s="9">
        <f t="shared" si="23"/>
        <v>0</v>
      </c>
    </row>
    <row r="181" spans="1:19" x14ac:dyDescent="0.25">
      <c r="A181" s="14">
        <v>42675</v>
      </c>
      <c r="B181" s="21">
        <v>86.5</v>
      </c>
      <c r="C181" s="7">
        <v>84</v>
      </c>
      <c r="E181" s="22">
        <v>84</v>
      </c>
      <c r="F181" s="21">
        <v>84.6</v>
      </c>
      <c r="G181" s="20">
        <v>-0.6</v>
      </c>
      <c r="H181">
        <v>1.9</v>
      </c>
      <c r="I181">
        <v>0.6</v>
      </c>
      <c r="J181" s="64">
        <f t="shared" si="16"/>
        <v>-6.9364161849710983E-3</v>
      </c>
      <c r="K181" s="64">
        <f t="shared" si="17"/>
        <v>2.1965317919075144E-2</v>
      </c>
      <c r="L181" s="64">
        <f t="shared" si="18"/>
        <v>6.9364161849710983E-3</v>
      </c>
      <c r="M181" s="64" t="e">
        <f t="shared" si="19"/>
        <v>#N/A</v>
      </c>
      <c r="N181" s="64" t="e">
        <f t="shared" si="20"/>
        <v>#N/A</v>
      </c>
      <c r="P181" s="7">
        <f t="shared" si="21"/>
        <v>86.5</v>
      </c>
      <c r="Q181" s="7">
        <f t="shared" si="22"/>
        <v>84</v>
      </c>
      <c r="S181" s="9">
        <f t="shared" si="23"/>
        <v>0</v>
      </c>
    </row>
    <row r="182" spans="1:19" x14ac:dyDescent="0.25">
      <c r="A182" s="14">
        <v>42705</v>
      </c>
      <c r="B182" s="21">
        <v>77.2</v>
      </c>
      <c r="C182" s="7">
        <v>85.5</v>
      </c>
      <c r="E182" s="22">
        <v>85.5</v>
      </c>
      <c r="F182" s="21">
        <v>85.1</v>
      </c>
      <c r="G182" s="20">
        <v>0.4</v>
      </c>
      <c r="H182">
        <v>-8.8000000000000007</v>
      </c>
      <c r="I182">
        <v>0.5</v>
      </c>
      <c r="J182" s="64">
        <f t="shared" si="16"/>
        <v>5.1813471502590676E-3</v>
      </c>
      <c r="K182" s="64">
        <f t="shared" si="17"/>
        <v>-0.11398963730569948</v>
      </c>
      <c r="L182" s="64">
        <f t="shared" si="18"/>
        <v>6.4766839378238338E-3</v>
      </c>
      <c r="M182" s="64" t="e">
        <f t="shared" si="19"/>
        <v>#N/A</v>
      </c>
      <c r="N182" s="64" t="e">
        <f t="shared" si="20"/>
        <v>#N/A</v>
      </c>
      <c r="P182" s="7">
        <f t="shared" si="21"/>
        <v>77.2</v>
      </c>
      <c r="Q182" s="7">
        <f t="shared" si="22"/>
        <v>85.5</v>
      </c>
      <c r="S182" s="9">
        <f t="shared" si="23"/>
        <v>0</v>
      </c>
    </row>
    <row r="183" spans="1:19" x14ac:dyDescent="0.25">
      <c r="A183" s="14">
        <v>42736</v>
      </c>
      <c r="B183" s="21">
        <v>77.900000000000006</v>
      </c>
      <c r="C183" s="7">
        <v>86.4</v>
      </c>
      <c r="E183" s="22">
        <v>86.4</v>
      </c>
      <c r="F183" s="21">
        <v>85.6</v>
      </c>
      <c r="G183" s="20">
        <v>0.8</v>
      </c>
      <c r="H183">
        <v>-7.9</v>
      </c>
      <c r="I183">
        <v>-0.6</v>
      </c>
      <c r="J183" s="64">
        <f t="shared" si="16"/>
        <v>1.0269576379974325E-2</v>
      </c>
      <c r="K183" s="64">
        <f t="shared" si="17"/>
        <v>-0.10141206675224647</v>
      </c>
      <c r="L183" s="64">
        <f t="shared" si="18"/>
        <v>-7.702182284980744E-3</v>
      </c>
      <c r="M183" s="64" t="e">
        <f t="shared" si="19"/>
        <v>#N/A</v>
      </c>
      <c r="N183" s="64" t="e">
        <f t="shared" si="20"/>
        <v>#N/A</v>
      </c>
      <c r="P183" s="7">
        <f t="shared" si="21"/>
        <v>77.899999999999991</v>
      </c>
      <c r="Q183" s="7">
        <f t="shared" si="22"/>
        <v>86.399999999999991</v>
      </c>
      <c r="S183" s="9">
        <f t="shared" si="23"/>
        <v>0</v>
      </c>
    </row>
    <row r="184" spans="1:19" x14ac:dyDescent="0.25">
      <c r="A184" s="14">
        <v>42767</v>
      </c>
      <c r="B184" s="21">
        <v>75.900000000000006</v>
      </c>
      <c r="C184" s="7">
        <v>87.4</v>
      </c>
      <c r="E184" s="22">
        <v>87.4</v>
      </c>
      <c r="F184" s="21">
        <v>86</v>
      </c>
      <c r="G184" s="20">
        <v>1.4</v>
      </c>
      <c r="H184">
        <v>-10.5</v>
      </c>
      <c r="I184">
        <v>-1.1000000000000001</v>
      </c>
      <c r="J184" s="64">
        <f t="shared" si="16"/>
        <v>1.8445322793148877E-2</v>
      </c>
      <c r="K184" s="64">
        <f t="shared" si="17"/>
        <v>-0.13833992094861658</v>
      </c>
      <c r="L184" s="64">
        <f t="shared" si="18"/>
        <v>-1.4492753623188406E-2</v>
      </c>
      <c r="M184" s="64" t="e">
        <f t="shared" si="19"/>
        <v>#N/A</v>
      </c>
      <c r="N184" s="64" t="e">
        <f t="shared" si="20"/>
        <v>#N/A</v>
      </c>
      <c r="P184" s="7">
        <f t="shared" si="21"/>
        <v>75.800000000000011</v>
      </c>
      <c r="Q184" s="7">
        <f t="shared" si="22"/>
        <v>87.4</v>
      </c>
      <c r="S184" s="9">
        <f t="shared" si="23"/>
        <v>0</v>
      </c>
    </row>
    <row r="185" spans="1:19" x14ac:dyDescent="0.25">
      <c r="A185" s="14">
        <v>42795</v>
      </c>
      <c r="B185" s="21">
        <v>85.4</v>
      </c>
      <c r="C185" s="7">
        <v>85.6</v>
      </c>
      <c r="E185" s="22">
        <v>85.6</v>
      </c>
      <c r="F185" s="21">
        <v>86.2</v>
      </c>
      <c r="G185" s="20">
        <v>-0.6</v>
      </c>
      <c r="H185">
        <v>-2.1</v>
      </c>
      <c r="I185">
        <v>1.9</v>
      </c>
      <c r="J185" s="64">
        <f t="shared" si="16"/>
        <v>-7.025761124121779E-3</v>
      </c>
      <c r="K185" s="64">
        <f t="shared" si="17"/>
        <v>-2.4590163934426229E-2</v>
      </c>
      <c r="L185" s="64">
        <f t="shared" si="18"/>
        <v>2.2248243559718966E-2</v>
      </c>
      <c r="M185" s="64" t="e">
        <f t="shared" si="19"/>
        <v>#N/A</v>
      </c>
      <c r="N185" s="64" t="e">
        <f t="shared" si="20"/>
        <v>#N/A</v>
      </c>
      <c r="P185" s="7">
        <f t="shared" si="21"/>
        <v>85.40000000000002</v>
      </c>
      <c r="Q185" s="7">
        <f t="shared" si="22"/>
        <v>85.600000000000009</v>
      </c>
      <c r="S185" s="9">
        <f t="shared" si="23"/>
        <v>0</v>
      </c>
    </row>
    <row r="186" spans="1:19" x14ac:dyDescent="0.25">
      <c r="A186" s="14">
        <v>42826</v>
      </c>
      <c r="B186" s="21">
        <v>79.3</v>
      </c>
      <c r="C186" s="7">
        <v>85.9</v>
      </c>
      <c r="E186" s="22">
        <v>85.9</v>
      </c>
      <c r="F186" s="21">
        <v>86.3</v>
      </c>
      <c r="G186" s="20">
        <v>-0.4</v>
      </c>
      <c r="H186">
        <v>-4.3</v>
      </c>
      <c r="I186">
        <v>-2.2999999999999998</v>
      </c>
      <c r="J186" s="64">
        <f t="shared" si="16"/>
        <v>-5.0441361916771761E-3</v>
      </c>
      <c r="K186" s="64">
        <f t="shared" si="17"/>
        <v>-5.4224464060529637E-2</v>
      </c>
      <c r="L186" s="64">
        <f t="shared" si="18"/>
        <v>-2.9003783102143757E-2</v>
      </c>
      <c r="M186" s="64" t="e">
        <f t="shared" si="19"/>
        <v>#N/A</v>
      </c>
      <c r="N186" s="64" t="e">
        <f t="shared" si="20"/>
        <v>#N/A</v>
      </c>
      <c r="P186" s="7">
        <f t="shared" si="21"/>
        <v>79.3</v>
      </c>
      <c r="Q186" s="7">
        <f t="shared" si="22"/>
        <v>85.899999999999991</v>
      </c>
      <c r="S186" s="9">
        <f t="shared" si="23"/>
        <v>0</v>
      </c>
    </row>
    <row r="187" spans="1:19" x14ac:dyDescent="0.25">
      <c r="A187" s="14">
        <v>42856</v>
      </c>
      <c r="B187" s="21">
        <v>90.1</v>
      </c>
      <c r="C187" s="7">
        <v>86.2</v>
      </c>
      <c r="E187" s="22">
        <v>86.2</v>
      </c>
      <c r="F187" s="21">
        <v>86.4</v>
      </c>
      <c r="G187" s="20">
        <v>-0.2</v>
      </c>
      <c r="H187">
        <v>2.6</v>
      </c>
      <c r="I187">
        <v>1.2</v>
      </c>
      <c r="J187" s="64">
        <f t="shared" si="16"/>
        <v>-2.219755826859046E-3</v>
      </c>
      <c r="K187" s="64">
        <f t="shared" si="17"/>
        <v>2.8856825749167595E-2</v>
      </c>
      <c r="L187" s="64">
        <f t="shared" si="18"/>
        <v>1.3318534961154274E-2</v>
      </c>
      <c r="M187" s="64" t="e">
        <f t="shared" si="19"/>
        <v>#N/A</v>
      </c>
      <c r="N187" s="64" t="e">
        <f t="shared" si="20"/>
        <v>#N/A</v>
      </c>
      <c r="P187" s="7">
        <f t="shared" si="21"/>
        <v>90</v>
      </c>
      <c r="Q187" s="7">
        <f t="shared" si="22"/>
        <v>86.2</v>
      </c>
      <c r="S187" s="9">
        <f t="shared" si="23"/>
        <v>0</v>
      </c>
    </row>
    <row r="188" spans="1:19" x14ac:dyDescent="0.25">
      <c r="A188" s="14">
        <v>42887</v>
      </c>
      <c r="B188" s="21">
        <v>88.4</v>
      </c>
      <c r="C188" s="7">
        <v>87</v>
      </c>
      <c r="E188" s="22">
        <v>87</v>
      </c>
      <c r="F188" s="21">
        <v>86.6</v>
      </c>
      <c r="G188" s="20">
        <v>0.3</v>
      </c>
      <c r="H188">
        <v>1</v>
      </c>
      <c r="I188">
        <v>0.4</v>
      </c>
      <c r="J188" s="64">
        <f t="shared" si="16"/>
        <v>3.3936651583710404E-3</v>
      </c>
      <c r="K188" s="64">
        <f t="shared" si="17"/>
        <v>1.1312217194570135E-2</v>
      </c>
      <c r="L188" s="64">
        <f t="shared" si="18"/>
        <v>4.5248868778280538E-3</v>
      </c>
      <c r="M188" s="64" t="e">
        <f t="shared" si="19"/>
        <v>#N/A</v>
      </c>
      <c r="N188" s="64" t="e">
        <f t="shared" si="20"/>
        <v>#N/A</v>
      </c>
      <c r="P188" s="7">
        <f t="shared" si="21"/>
        <v>88.3</v>
      </c>
      <c r="Q188" s="7">
        <f t="shared" si="22"/>
        <v>86.899999999999991</v>
      </c>
      <c r="S188" s="9">
        <f t="shared" si="23"/>
        <v>0</v>
      </c>
    </row>
    <row r="189" spans="1:19" x14ac:dyDescent="0.25">
      <c r="A189" s="14">
        <v>42917</v>
      </c>
      <c r="B189" s="21">
        <v>92.1</v>
      </c>
      <c r="C189" s="7">
        <v>87.3</v>
      </c>
      <c r="E189" s="22">
        <v>87.3</v>
      </c>
      <c r="F189" s="21">
        <v>86.9</v>
      </c>
      <c r="G189" s="20">
        <v>0.3</v>
      </c>
      <c r="H189">
        <v>6.1</v>
      </c>
      <c r="I189">
        <v>-1.3</v>
      </c>
      <c r="J189" s="64">
        <f t="shared" si="16"/>
        <v>3.2573289902280132E-3</v>
      </c>
      <c r="K189" s="64">
        <f t="shared" si="17"/>
        <v>6.6232356134636267E-2</v>
      </c>
      <c r="L189" s="64">
        <f t="shared" si="18"/>
        <v>-1.4115092290988058E-2</v>
      </c>
      <c r="M189" s="64" t="e">
        <f t="shared" si="19"/>
        <v>#N/A</v>
      </c>
      <c r="N189" s="64" t="e">
        <f t="shared" si="20"/>
        <v>#N/A</v>
      </c>
      <c r="P189" s="7">
        <f t="shared" si="21"/>
        <v>92</v>
      </c>
      <c r="Q189" s="7">
        <f t="shared" si="22"/>
        <v>87.2</v>
      </c>
      <c r="S189" s="9">
        <f t="shared" si="23"/>
        <v>0</v>
      </c>
    </row>
    <row r="190" spans="1:19" x14ac:dyDescent="0.25">
      <c r="A190" s="14">
        <v>42948</v>
      </c>
      <c r="B190" s="21">
        <v>96.7</v>
      </c>
      <c r="C190" s="7">
        <v>87</v>
      </c>
      <c r="E190" s="22">
        <v>87</v>
      </c>
      <c r="F190" s="21">
        <v>87.3</v>
      </c>
      <c r="G190" s="20">
        <v>-0.3</v>
      </c>
      <c r="H190">
        <v>8.5</v>
      </c>
      <c r="I190">
        <v>1.2</v>
      </c>
      <c r="J190" s="64">
        <f t="shared" si="16"/>
        <v>-3.1023784901758012E-3</v>
      </c>
      <c r="K190" s="64">
        <f t="shared" si="17"/>
        <v>8.7900723888314367E-2</v>
      </c>
      <c r="L190" s="64">
        <f t="shared" si="18"/>
        <v>1.2409513960703205E-2</v>
      </c>
      <c r="M190" s="64" t="e">
        <f t="shared" si="19"/>
        <v>#N/A</v>
      </c>
      <c r="N190" s="64" t="e">
        <f t="shared" si="20"/>
        <v>#N/A</v>
      </c>
      <c r="P190" s="7">
        <f t="shared" si="21"/>
        <v>96.7</v>
      </c>
      <c r="Q190" s="7">
        <f t="shared" si="22"/>
        <v>87</v>
      </c>
      <c r="S190" s="9">
        <f t="shared" si="23"/>
        <v>0</v>
      </c>
    </row>
    <row r="191" spans="1:19" x14ac:dyDescent="0.25">
      <c r="A191" s="14">
        <v>42979</v>
      </c>
      <c r="B191" s="21">
        <v>93</v>
      </c>
      <c r="C191" s="7">
        <v>87.4</v>
      </c>
      <c r="E191" s="22">
        <v>87.4</v>
      </c>
      <c r="F191" s="21">
        <v>87.6</v>
      </c>
      <c r="G191" s="20">
        <v>-0.3</v>
      </c>
      <c r="H191">
        <v>5.7</v>
      </c>
      <c r="I191">
        <v>-0.1</v>
      </c>
      <c r="J191" s="64">
        <f t="shared" si="16"/>
        <v>-3.2258064516129032E-3</v>
      </c>
      <c r="K191" s="64">
        <f t="shared" si="17"/>
        <v>6.1290322580645165E-2</v>
      </c>
      <c r="L191" s="64">
        <f t="shared" si="18"/>
        <v>-1.0752688172043011E-3</v>
      </c>
      <c r="M191" s="64" t="e">
        <f t="shared" si="19"/>
        <v>#N/A</v>
      </c>
      <c r="N191" s="64" t="e">
        <f t="shared" si="20"/>
        <v>#N/A</v>
      </c>
      <c r="P191" s="7">
        <f t="shared" si="21"/>
        <v>92.9</v>
      </c>
      <c r="Q191" s="7">
        <f t="shared" si="22"/>
        <v>87.3</v>
      </c>
      <c r="S191" s="9">
        <f t="shared" si="23"/>
        <v>0</v>
      </c>
    </row>
    <row r="192" spans="1:19" x14ac:dyDescent="0.25">
      <c r="A192" s="14">
        <v>43009</v>
      </c>
      <c r="B192" s="21">
        <v>95.1</v>
      </c>
      <c r="C192" s="7">
        <v>88.1</v>
      </c>
      <c r="E192" s="22">
        <v>88.1</v>
      </c>
      <c r="F192" s="21">
        <v>88</v>
      </c>
      <c r="G192" s="20">
        <v>0.1</v>
      </c>
      <c r="H192">
        <v>7.6</v>
      </c>
      <c r="I192">
        <v>-0.6</v>
      </c>
      <c r="J192" s="64">
        <f t="shared" si="16"/>
        <v>1.0515247108307047E-3</v>
      </c>
      <c r="K192" s="64">
        <f t="shared" si="17"/>
        <v>7.9915878023133546E-2</v>
      </c>
      <c r="L192" s="64">
        <f t="shared" si="18"/>
        <v>-6.3091482649842269E-3</v>
      </c>
      <c r="M192" s="64" t="e">
        <f t="shared" si="19"/>
        <v>#N/A</v>
      </c>
      <c r="N192" s="64" t="e">
        <f t="shared" si="20"/>
        <v>#N/A</v>
      </c>
      <c r="P192" s="7">
        <f t="shared" si="21"/>
        <v>95.1</v>
      </c>
      <c r="Q192" s="7">
        <f t="shared" si="22"/>
        <v>88.1</v>
      </c>
      <c r="S192" s="9">
        <f t="shared" si="23"/>
        <v>0</v>
      </c>
    </row>
    <row r="193" spans="1:19" x14ac:dyDescent="0.25">
      <c r="A193" s="14">
        <v>43040</v>
      </c>
      <c r="B193" s="21">
        <v>90.6</v>
      </c>
      <c r="C193" s="7">
        <v>88.4</v>
      </c>
      <c r="E193" s="22">
        <v>88.4</v>
      </c>
      <c r="F193" s="21">
        <v>88.3</v>
      </c>
      <c r="G193" s="20">
        <v>0.1</v>
      </c>
      <c r="H193">
        <v>1.5</v>
      </c>
      <c r="I193">
        <v>0.7</v>
      </c>
      <c r="J193" s="64">
        <f t="shared" si="16"/>
        <v>1.1037527593818987E-3</v>
      </c>
      <c r="K193" s="64">
        <f t="shared" si="17"/>
        <v>1.6556291390728478E-2</v>
      </c>
      <c r="L193" s="64">
        <f t="shared" si="18"/>
        <v>7.7262693156732896E-3</v>
      </c>
      <c r="M193" s="64" t="e">
        <f t="shared" si="19"/>
        <v>#N/A</v>
      </c>
      <c r="N193" s="64" t="e">
        <f t="shared" si="20"/>
        <v>#N/A</v>
      </c>
      <c r="P193" s="7">
        <f t="shared" si="21"/>
        <v>90.6</v>
      </c>
      <c r="Q193" s="7">
        <f t="shared" si="22"/>
        <v>88.399999999999991</v>
      </c>
      <c r="S193" s="9">
        <f t="shared" si="23"/>
        <v>0</v>
      </c>
    </row>
    <row r="194" spans="1:19" x14ac:dyDescent="0.25">
      <c r="A194" s="14">
        <v>43070</v>
      </c>
      <c r="B194" s="21">
        <v>81</v>
      </c>
      <c r="C194" s="7">
        <v>91.3</v>
      </c>
      <c r="E194" s="22">
        <v>91.3</v>
      </c>
      <c r="F194" s="21">
        <v>88.6</v>
      </c>
      <c r="G194" s="20">
        <v>2.7</v>
      </c>
      <c r="H194">
        <v>-8.6999999999999993</v>
      </c>
      <c r="I194">
        <v>-1.6</v>
      </c>
      <c r="J194" s="64">
        <f t="shared" si="16"/>
        <v>3.3333333333333333E-2</v>
      </c>
      <c r="K194" s="64">
        <f t="shared" si="17"/>
        <v>-0.1074074074074074</v>
      </c>
      <c r="L194" s="64">
        <f t="shared" si="18"/>
        <v>-1.9753086419753086E-2</v>
      </c>
      <c r="M194" s="64" t="e">
        <f t="shared" si="19"/>
        <v>#N/A</v>
      </c>
      <c r="N194" s="64" t="e">
        <f t="shared" si="20"/>
        <v>#N/A</v>
      </c>
      <c r="P194" s="7">
        <f t="shared" si="21"/>
        <v>81</v>
      </c>
      <c r="Q194" s="7">
        <f t="shared" si="22"/>
        <v>91.3</v>
      </c>
      <c r="S194" s="9">
        <f t="shared" si="23"/>
        <v>0</v>
      </c>
    </row>
    <row r="195" spans="1:19" x14ac:dyDescent="0.25">
      <c r="A195" s="14">
        <v>43101</v>
      </c>
      <c r="B195" s="21">
        <v>82.3</v>
      </c>
      <c r="C195" s="7">
        <v>88.9</v>
      </c>
      <c r="E195" s="22">
        <v>88.9</v>
      </c>
      <c r="F195" s="21">
        <v>88.9</v>
      </c>
      <c r="G195" s="20">
        <v>0</v>
      </c>
      <c r="H195">
        <v>-7.6</v>
      </c>
      <c r="I195">
        <v>1</v>
      </c>
      <c r="J195" s="64">
        <f t="shared" ref="J195:J242" si="24">G195/$B195</f>
        <v>0</v>
      </c>
      <c r="K195" s="64">
        <f t="shared" ref="K195:K242" si="25">H195/$B195</f>
        <v>-9.2345078979343867E-2</v>
      </c>
      <c r="L195" s="64">
        <f t="shared" ref="L195:L242" si="26">I195/$B195</f>
        <v>1.2150668286755772E-2</v>
      </c>
      <c r="M195" s="64" t="e">
        <f t="shared" ref="M195:M242" si="27">IF($A195&gt;=DATE(2020,3,1),99999999,NA())</f>
        <v>#N/A</v>
      </c>
      <c r="N195" s="64" t="e">
        <f t="shared" ref="N195:N242" si="28">IF($A195&gt;=DATE(2020,3,1),-99999999,NA())</f>
        <v>#N/A</v>
      </c>
      <c r="P195" s="7">
        <f t="shared" ref="P195:P242" si="29">F195+G195+H195+I195</f>
        <v>82.300000000000011</v>
      </c>
      <c r="Q195" s="7">
        <f t="shared" ref="Q195:Q242" si="30">G195+F195</f>
        <v>88.9</v>
      </c>
      <c r="S195" s="9">
        <f t="shared" ref="S195:S242" si="31">(E195-C195)/C195</f>
        <v>0</v>
      </c>
    </row>
    <row r="196" spans="1:19" x14ac:dyDescent="0.25">
      <c r="A196" s="14">
        <v>43132</v>
      </c>
      <c r="B196" s="21">
        <v>77.3</v>
      </c>
      <c r="C196" s="7">
        <v>88.5</v>
      </c>
      <c r="E196" s="22">
        <v>88.5</v>
      </c>
      <c r="F196" s="21">
        <v>89.2</v>
      </c>
      <c r="G196" s="20">
        <v>-0.7</v>
      </c>
      <c r="H196">
        <v>-10.199999999999999</v>
      </c>
      <c r="I196">
        <v>-1.1000000000000001</v>
      </c>
      <c r="J196" s="64">
        <f t="shared" si="24"/>
        <v>-9.0556274256144882E-3</v>
      </c>
      <c r="K196" s="64">
        <f t="shared" si="25"/>
        <v>-0.13195342820181113</v>
      </c>
      <c r="L196" s="64">
        <f t="shared" si="26"/>
        <v>-1.4230271668822771E-2</v>
      </c>
      <c r="M196" s="64" t="e">
        <f t="shared" si="27"/>
        <v>#N/A</v>
      </c>
      <c r="N196" s="64" t="e">
        <f t="shared" si="28"/>
        <v>#N/A</v>
      </c>
      <c r="P196" s="7">
        <f t="shared" si="29"/>
        <v>77.2</v>
      </c>
      <c r="Q196" s="7">
        <f t="shared" si="30"/>
        <v>88.5</v>
      </c>
      <c r="S196" s="9">
        <f t="shared" si="31"/>
        <v>0</v>
      </c>
    </row>
    <row r="197" spans="1:19" x14ac:dyDescent="0.25">
      <c r="A197" s="14">
        <v>43160</v>
      </c>
      <c r="B197" s="21">
        <v>86.2</v>
      </c>
      <c r="C197" s="7">
        <v>89.7</v>
      </c>
      <c r="E197" s="22">
        <v>89.7</v>
      </c>
      <c r="F197" s="21">
        <v>89.6</v>
      </c>
      <c r="G197" s="20">
        <v>0.1</v>
      </c>
      <c r="H197">
        <v>-2.6</v>
      </c>
      <c r="I197">
        <v>-0.9</v>
      </c>
      <c r="J197" s="64">
        <f t="shared" si="24"/>
        <v>1.1600928074245939E-3</v>
      </c>
      <c r="K197" s="64">
        <f t="shared" si="25"/>
        <v>-3.0162412993039442E-2</v>
      </c>
      <c r="L197" s="64">
        <f t="shared" si="26"/>
        <v>-1.0440835266821345E-2</v>
      </c>
      <c r="M197" s="64" t="e">
        <f t="shared" si="27"/>
        <v>#N/A</v>
      </c>
      <c r="N197" s="64" t="e">
        <f t="shared" si="28"/>
        <v>#N/A</v>
      </c>
      <c r="P197" s="7">
        <f t="shared" si="29"/>
        <v>86.199999999999989</v>
      </c>
      <c r="Q197" s="7">
        <f t="shared" si="30"/>
        <v>89.699999999999989</v>
      </c>
      <c r="S197" s="9">
        <f t="shared" si="31"/>
        <v>0</v>
      </c>
    </row>
    <row r="198" spans="1:19" x14ac:dyDescent="0.25">
      <c r="A198" s="14">
        <v>43191</v>
      </c>
      <c r="B198" s="21">
        <v>86.5</v>
      </c>
      <c r="C198" s="7">
        <v>90.1</v>
      </c>
      <c r="E198" s="22">
        <v>90.1</v>
      </c>
      <c r="F198" s="21">
        <v>89.9</v>
      </c>
      <c r="G198" s="20">
        <v>0.2</v>
      </c>
      <c r="H198">
        <v>-4.3</v>
      </c>
      <c r="I198">
        <v>0.7</v>
      </c>
      <c r="J198" s="64">
        <f t="shared" si="24"/>
        <v>2.3121387283236996E-3</v>
      </c>
      <c r="K198" s="64">
        <f t="shared" si="25"/>
        <v>-4.9710982658959534E-2</v>
      </c>
      <c r="L198" s="64">
        <f t="shared" si="26"/>
        <v>8.0924855491329474E-3</v>
      </c>
      <c r="M198" s="64" t="e">
        <f t="shared" si="27"/>
        <v>#N/A</v>
      </c>
      <c r="N198" s="64" t="e">
        <f t="shared" si="28"/>
        <v>#N/A</v>
      </c>
      <c r="P198" s="7">
        <f t="shared" si="29"/>
        <v>86.500000000000014</v>
      </c>
      <c r="Q198" s="7">
        <f t="shared" si="30"/>
        <v>90.100000000000009</v>
      </c>
      <c r="S198" s="9">
        <f t="shared" si="31"/>
        <v>0</v>
      </c>
    </row>
    <row r="199" spans="1:19" x14ac:dyDescent="0.25">
      <c r="A199" s="14">
        <v>43221</v>
      </c>
      <c r="B199" s="21">
        <v>84.4</v>
      </c>
      <c r="C199" s="7">
        <v>80.2</v>
      </c>
      <c r="E199" s="22">
        <v>80.2</v>
      </c>
      <c r="F199" s="21">
        <v>90</v>
      </c>
      <c r="G199" s="20">
        <v>-9.8000000000000007</v>
      </c>
      <c r="H199">
        <v>2.7</v>
      </c>
      <c r="I199">
        <v>1.5</v>
      </c>
      <c r="J199" s="64">
        <f t="shared" si="24"/>
        <v>-0.11611374407582939</v>
      </c>
      <c r="K199" s="64">
        <f t="shared" si="25"/>
        <v>3.1990521327014215E-2</v>
      </c>
      <c r="L199" s="64">
        <f t="shared" si="26"/>
        <v>1.7772511848341232E-2</v>
      </c>
      <c r="M199" s="64" t="e">
        <f t="shared" si="27"/>
        <v>#N/A</v>
      </c>
      <c r="N199" s="64" t="e">
        <f t="shared" si="28"/>
        <v>#N/A</v>
      </c>
      <c r="P199" s="7">
        <f t="shared" si="29"/>
        <v>84.4</v>
      </c>
      <c r="Q199" s="7">
        <f t="shared" si="30"/>
        <v>80.2</v>
      </c>
      <c r="S199" s="9">
        <f t="shared" si="31"/>
        <v>0</v>
      </c>
    </row>
    <row r="200" spans="1:19" x14ac:dyDescent="0.25">
      <c r="A200" s="14">
        <v>43252</v>
      </c>
      <c r="B200" s="21">
        <v>91.1</v>
      </c>
      <c r="C200" s="7">
        <v>90.3</v>
      </c>
      <c r="E200" s="22">
        <v>90.3</v>
      </c>
      <c r="F200" s="21">
        <v>90</v>
      </c>
      <c r="G200" s="20">
        <v>0.4</v>
      </c>
      <c r="H200">
        <v>1.1000000000000001</v>
      </c>
      <c r="I200">
        <v>-0.3</v>
      </c>
      <c r="J200" s="64">
        <f t="shared" si="24"/>
        <v>4.3907793633369925E-3</v>
      </c>
      <c r="K200" s="64">
        <f t="shared" si="25"/>
        <v>1.2074643249176731E-2</v>
      </c>
      <c r="L200" s="64">
        <f t="shared" si="26"/>
        <v>-3.2930845225027441E-3</v>
      </c>
      <c r="M200" s="64" t="e">
        <f t="shared" si="27"/>
        <v>#N/A</v>
      </c>
      <c r="N200" s="64" t="e">
        <f t="shared" si="28"/>
        <v>#N/A</v>
      </c>
      <c r="P200" s="7">
        <f t="shared" si="29"/>
        <v>91.2</v>
      </c>
      <c r="Q200" s="7">
        <f t="shared" si="30"/>
        <v>90.4</v>
      </c>
      <c r="S200" s="9">
        <f t="shared" si="31"/>
        <v>0</v>
      </c>
    </row>
    <row r="201" spans="1:19" x14ac:dyDescent="0.25">
      <c r="A201" s="14">
        <v>43282</v>
      </c>
      <c r="B201" s="21">
        <v>95.8</v>
      </c>
      <c r="C201" s="7">
        <v>90.1</v>
      </c>
      <c r="E201" s="22">
        <v>90.1</v>
      </c>
      <c r="F201" s="21">
        <v>89.6</v>
      </c>
      <c r="G201" s="20">
        <v>0.4</v>
      </c>
      <c r="H201">
        <v>6.3</v>
      </c>
      <c r="I201">
        <v>-0.6</v>
      </c>
      <c r="J201" s="64">
        <f t="shared" si="24"/>
        <v>4.1753653444676414E-3</v>
      </c>
      <c r="K201" s="64">
        <f t="shared" si="25"/>
        <v>6.5762004175365346E-2</v>
      </c>
      <c r="L201" s="64">
        <f t="shared" si="26"/>
        <v>-6.2630480167014616E-3</v>
      </c>
      <c r="M201" s="64" t="e">
        <f t="shared" si="27"/>
        <v>#N/A</v>
      </c>
      <c r="N201" s="64" t="e">
        <f t="shared" si="28"/>
        <v>#N/A</v>
      </c>
      <c r="P201" s="7">
        <f t="shared" si="29"/>
        <v>95.7</v>
      </c>
      <c r="Q201" s="7">
        <f t="shared" si="30"/>
        <v>90</v>
      </c>
      <c r="S201" s="9">
        <f t="shared" si="31"/>
        <v>0</v>
      </c>
    </row>
    <row r="202" spans="1:19" x14ac:dyDescent="0.25">
      <c r="A202" s="14">
        <v>43313</v>
      </c>
      <c r="B202" s="21">
        <v>98.2</v>
      </c>
      <c r="C202" s="7">
        <v>88.9</v>
      </c>
      <c r="E202" s="22">
        <v>88.9</v>
      </c>
      <c r="F202" s="21">
        <v>89.1</v>
      </c>
      <c r="G202" s="20">
        <v>-0.2</v>
      </c>
      <c r="H202">
        <v>8.6</v>
      </c>
      <c r="I202">
        <v>0.7</v>
      </c>
      <c r="J202" s="64">
        <f t="shared" si="24"/>
        <v>-2.0366598778004076E-3</v>
      </c>
      <c r="K202" s="64">
        <f t="shared" si="25"/>
        <v>8.7576374745417504E-2</v>
      </c>
      <c r="L202" s="64">
        <f t="shared" si="26"/>
        <v>7.1283095723014252E-3</v>
      </c>
      <c r="M202" s="64" t="e">
        <f t="shared" si="27"/>
        <v>#N/A</v>
      </c>
      <c r="N202" s="64" t="e">
        <f t="shared" si="28"/>
        <v>#N/A</v>
      </c>
      <c r="P202" s="7">
        <f t="shared" si="29"/>
        <v>98.199999999999989</v>
      </c>
      <c r="Q202" s="7">
        <f t="shared" si="30"/>
        <v>88.899999999999991</v>
      </c>
      <c r="S202" s="9">
        <f t="shared" si="31"/>
        <v>0</v>
      </c>
    </row>
    <row r="203" spans="1:19" x14ac:dyDescent="0.25">
      <c r="A203" s="14">
        <v>43344</v>
      </c>
      <c r="B203" s="21">
        <v>90.7</v>
      </c>
      <c r="C203" s="7">
        <v>86.5</v>
      </c>
      <c r="E203" s="22">
        <v>86.5</v>
      </c>
      <c r="F203" s="21">
        <v>88.5</v>
      </c>
      <c r="G203" s="20">
        <v>-2</v>
      </c>
      <c r="H203">
        <v>5.8</v>
      </c>
      <c r="I203">
        <v>-1.6</v>
      </c>
      <c r="J203" s="64">
        <f t="shared" si="24"/>
        <v>-2.2050716648291068E-2</v>
      </c>
      <c r="K203" s="64">
        <f t="shared" si="25"/>
        <v>6.3947078280044103E-2</v>
      </c>
      <c r="L203" s="64">
        <f t="shared" si="26"/>
        <v>-1.7640573318632856E-2</v>
      </c>
      <c r="M203" s="64" t="e">
        <f t="shared" si="27"/>
        <v>#N/A</v>
      </c>
      <c r="N203" s="64" t="e">
        <f t="shared" si="28"/>
        <v>#N/A</v>
      </c>
      <c r="P203" s="7">
        <f t="shared" si="29"/>
        <v>90.7</v>
      </c>
      <c r="Q203" s="7">
        <f t="shared" si="30"/>
        <v>86.5</v>
      </c>
      <c r="S203" s="9">
        <f t="shared" si="31"/>
        <v>0</v>
      </c>
    </row>
    <row r="204" spans="1:19" x14ac:dyDescent="0.25">
      <c r="A204" s="14">
        <v>43374</v>
      </c>
      <c r="B204" s="21">
        <v>95.8</v>
      </c>
      <c r="C204" s="7">
        <v>87.5</v>
      </c>
      <c r="E204" s="22">
        <v>87.5</v>
      </c>
      <c r="F204" s="21">
        <v>87.9</v>
      </c>
      <c r="G204" s="20">
        <v>-0.4</v>
      </c>
      <c r="H204">
        <v>7.3</v>
      </c>
      <c r="I204">
        <v>1</v>
      </c>
      <c r="J204" s="64">
        <f t="shared" si="24"/>
        <v>-4.1753653444676414E-3</v>
      </c>
      <c r="K204" s="64">
        <f t="shared" si="25"/>
        <v>7.6200417536534448E-2</v>
      </c>
      <c r="L204" s="64">
        <f t="shared" si="26"/>
        <v>1.0438413361169102E-2</v>
      </c>
      <c r="M204" s="64" t="e">
        <f t="shared" si="27"/>
        <v>#N/A</v>
      </c>
      <c r="N204" s="64" t="e">
        <f t="shared" si="28"/>
        <v>#N/A</v>
      </c>
      <c r="P204" s="7">
        <f t="shared" si="29"/>
        <v>95.8</v>
      </c>
      <c r="Q204" s="7">
        <f t="shared" si="30"/>
        <v>87.5</v>
      </c>
      <c r="S204" s="9">
        <f t="shared" si="31"/>
        <v>0</v>
      </c>
    </row>
    <row r="205" spans="1:19" x14ac:dyDescent="0.25">
      <c r="A205" s="14">
        <v>43405</v>
      </c>
      <c r="B205" s="21">
        <v>89.5</v>
      </c>
      <c r="C205" s="7">
        <v>87.5</v>
      </c>
      <c r="E205" s="22">
        <v>87.5</v>
      </c>
      <c r="F205" s="21">
        <v>87.5</v>
      </c>
      <c r="G205" s="20">
        <v>0</v>
      </c>
      <c r="H205">
        <v>1.3</v>
      </c>
      <c r="I205">
        <v>0.7</v>
      </c>
      <c r="J205" s="64">
        <f t="shared" si="24"/>
        <v>0</v>
      </c>
      <c r="K205" s="64">
        <f t="shared" si="25"/>
        <v>1.452513966480447E-2</v>
      </c>
      <c r="L205" s="64">
        <f t="shared" si="26"/>
        <v>7.8212290502793283E-3</v>
      </c>
      <c r="M205" s="64" t="e">
        <f t="shared" si="27"/>
        <v>#N/A</v>
      </c>
      <c r="N205" s="64" t="e">
        <f t="shared" si="28"/>
        <v>#N/A</v>
      </c>
      <c r="P205" s="7">
        <f t="shared" si="29"/>
        <v>89.5</v>
      </c>
      <c r="Q205" s="7">
        <f t="shared" si="30"/>
        <v>87.5</v>
      </c>
      <c r="S205" s="9">
        <f t="shared" si="31"/>
        <v>0</v>
      </c>
    </row>
    <row r="206" spans="1:19" x14ac:dyDescent="0.25">
      <c r="A206" s="14">
        <v>43435</v>
      </c>
      <c r="B206" s="21">
        <v>78</v>
      </c>
      <c r="C206" s="7">
        <v>87.8</v>
      </c>
      <c r="E206" s="22">
        <v>87.8</v>
      </c>
      <c r="F206" s="21">
        <v>87.3</v>
      </c>
      <c r="G206" s="20">
        <v>0.5</v>
      </c>
      <c r="H206">
        <v>-8.6</v>
      </c>
      <c r="I206">
        <v>-1.3</v>
      </c>
      <c r="J206" s="64">
        <f t="shared" si="24"/>
        <v>6.41025641025641E-3</v>
      </c>
      <c r="K206" s="64">
        <f t="shared" si="25"/>
        <v>-0.11025641025641025</v>
      </c>
      <c r="L206" s="64">
        <f t="shared" si="26"/>
        <v>-1.6666666666666666E-2</v>
      </c>
      <c r="M206" s="64" t="e">
        <f t="shared" si="27"/>
        <v>#N/A</v>
      </c>
      <c r="N206" s="64" t="e">
        <f t="shared" si="28"/>
        <v>#N/A</v>
      </c>
      <c r="P206" s="7">
        <f t="shared" si="29"/>
        <v>77.900000000000006</v>
      </c>
      <c r="Q206" s="7">
        <f t="shared" si="30"/>
        <v>87.8</v>
      </c>
      <c r="S206" s="9">
        <f t="shared" si="31"/>
        <v>0</v>
      </c>
    </row>
    <row r="207" spans="1:19" x14ac:dyDescent="0.25">
      <c r="A207" s="14">
        <v>43466</v>
      </c>
      <c r="B207" s="21">
        <v>80.7</v>
      </c>
      <c r="C207" s="7">
        <v>86.8</v>
      </c>
      <c r="E207" s="22">
        <v>86.8</v>
      </c>
      <c r="F207" s="21">
        <v>87.3</v>
      </c>
      <c r="G207" s="20">
        <v>-0.5</v>
      </c>
      <c r="H207">
        <v>-7.3</v>
      </c>
      <c r="I207">
        <v>1.2</v>
      </c>
      <c r="J207" s="64">
        <f t="shared" si="24"/>
        <v>-6.1957868649318458E-3</v>
      </c>
      <c r="K207" s="64">
        <f t="shared" si="25"/>
        <v>-9.0458488228004952E-2</v>
      </c>
      <c r="L207" s="64">
        <f t="shared" si="26"/>
        <v>1.4869888475836431E-2</v>
      </c>
      <c r="M207" s="64" t="e">
        <f t="shared" si="27"/>
        <v>#N/A</v>
      </c>
      <c r="N207" s="64" t="e">
        <f t="shared" si="28"/>
        <v>#N/A</v>
      </c>
      <c r="P207" s="7">
        <f t="shared" si="29"/>
        <v>80.7</v>
      </c>
      <c r="Q207" s="7">
        <f t="shared" si="30"/>
        <v>86.8</v>
      </c>
      <c r="S207" s="9">
        <f t="shared" si="31"/>
        <v>0</v>
      </c>
    </row>
    <row r="208" spans="1:19" x14ac:dyDescent="0.25">
      <c r="A208" s="14">
        <v>43497</v>
      </c>
      <c r="B208" s="21">
        <v>79.099999999999994</v>
      </c>
      <c r="C208" s="7">
        <v>87.3</v>
      </c>
      <c r="E208" s="22">
        <v>87.3</v>
      </c>
      <c r="F208" s="21">
        <v>87.3</v>
      </c>
      <c r="G208" s="20">
        <v>0.1</v>
      </c>
      <c r="H208">
        <v>-9.9</v>
      </c>
      <c r="I208">
        <v>1.6</v>
      </c>
      <c r="J208" s="64">
        <f t="shared" si="24"/>
        <v>1.2642225031605564E-3</v>
      </c>
      <c r="K208" s="64">
        <f t="shared" si="25"/>
        <v>-0.12515802781289509</v>
      </c>
      <c r="L208" s="64">
        <f t="shared" si="26"/>
        <v>2.0227560050568902E-2</v>
      </c>
      <c r="M208" s="64" t="e">
        <f t="shared" si="27"/>
        <v>#N/A</v>
      </c>
      <c r="N208" s="64" t="e">
        <f t="shared" si="28"/>
        <v>#N/A</v>
      </c>
      <c r="P208" s="7">
        <f t="shared" si="29"/>
        <v>79.09999999999998</v>
      </c>
      <c r="Q208" s="7">
        <f t="shared" si="30"/>
        <v>87.399999999999991</v>
      </c>
      <c r="S208" s="9">
        <f t="shared" si="31"/>
        <v>0</v>
      </c>
    </row>
    <row r="209" spans="1:19" x14ac:dyDescent="0.25">
      <c r="A209" s="14">
        <v>43525</v>
      </c>
      <c r="B209" s="21">
        <v>81</v>
      </c>
      <c r="C209" s="7">
        <v>87.1</v>
      </c>
      <c r="E209" s="22">
        <v>87.1</v>
      </c>
      <c r="F209" s="21">
        <v>87.2</v>
      </c>
      <c r="G209" s="20">
        <v>-0.1</v>
      </c>
      <c r="H209">
        <v>-3</v>
      </c>
      <c r="I209">
        <v>-3.1</v>
      </c>
      <c r="J209" s="64">
        <f t="shared" si="24"/>
        <v>-1.2345679012345679E-3</v>
      </c>
      <c r="K209" s="64">
        <f t="shared" si="25"/>
        <v>-3.7037037037037035E-2</v>
      </c>
      <c r="L209" s="64">
        <f t="shared" si="26"/>
        <v>-3.8271604938271607E-2</v>
      </c>
      <c r="M209" s="64" t="e">
        <f t="shared" si="27"/>
        <v>#N/A</v>
      </c>
      <c r="N209" s="64" t="e">
        <f t="shared" si="28"/>
        <v>#N/A</v>
      </c>
      <c r="P209" s="7">
        <f t="shared" si="29"/>
        <v>81.000000000000014</v>
      </c>
      <c r="Q209" s="7">
        <f t="shared" si="30"/>
        <v>87.100000000000009</v>
      </c>
      <c r="S209" s="9">
        <f t="shared" si="31"/>
        <v>0</v>
      </c>
    </row>
    <row r="210" spans="1:19" x14ac:dyDescent="0.25">
      <c r="A210" s="14">
        <v>43556</v>
      </c>
      <c r="B210" s="21">
        <v>83.3</v>
      </c>
      <c r="C210" s="7">
        <v>87.5</v>
      </c>
      <c r="E210" s="22">
        <v>87.5</v>
      </c>
      <c r="F210" s="21">
        <v>87.1</v>
      </c>
      <c r="G210" s="20">
        <v>0.4</v>
      </c>
      <c r="H210">
        <v>-4.5</v>
      </c>
      <c r="I210">
        <v>0.2</v>
      </c>
      <c r="J210" s="64">
        <f t="shared" si="24"/>
        <v>4.8019207683073235E-3</v>
      </c>
      <c r="K210" s="64">
        <f t="shared" si="25"/>
        <v>-5.4021608643457383E-2</v>
      </c>
      <c r="L210" s="64">
        <f t="shared" si="26"/>
        <v>2.4009603841536617E-3</v>
      </c>
      <c r="M210" s="64" t="e">
        <f t="shared" si="27"/>
        <v>#N/A</v>
      </c>
      <c r="N210" s="64" t="e">
        <f t="shared" si="28"/>
        <v>#N/A</v>
      </c>
      <c r="P210" s="7">
        <f t="shared" si="29"/>
        <v>83.2</v>
      </c>
      <c r="Q210" s="7">
        <f t="shared" si="30"/>
        <v>87.5</v>
      </c>
      <c r="S210" s="9">
        <f t="shared" si="31"/>
        <v>0</v>
      </c>
    </row>
    <row r="211" spans="1:19" x14ac:dyDescent="0.25">
      <c r="A211" s="14">
        <v>43586</v>
      </c>
      <c r="B211" s="21">
        <v>91</v>
      </c>
      <c r="C211" s="7">
        <v>87.4</v>
      </c>
      <c r="E211" s="22">
        <v>87.4</v>
      </c>
      <c r="F211" s="21">
        <v>87</v>
      </c>
      <c r="G211" s="20">
        <v>0.4</v>
      </c>
      <c r="H211">
        <v>2.6</v>
      </c>
      <c r="I211">
        <v>1</v>
      </c>
      <c r="J211" s="64">
        <f t="shared" si="24"/>
        <v>4.3956043956043956E-3</v>
      </c>
      <c r="K211" s="64">
        <f t="shared" si="25"/>
        <v>2.8571428571428574E-2</v>
      </c>
      <c r="L211" s="64">
        <f t="shared" si="26"/>
        <v>1.098901098901099E-2</v>
      </c>
      <c r="M211" s="64" t="e">
        <f t="shared" si="27"/>
        <v>#N/A</v>
      </c>
      <c r="N211" s="64" t="e">
        <f t="shared" si="28"/>
        <v>#N/A</v>
      </c>
      <c r="P211" s="7">
        <f t="shared" si="29"/>
        <v>91</v>
      </c>
      <c r="Q211" s="7">
        <f t="shared" si="30"/>
        <v>87.4</v>
      </c>
      <c r="S211" s="9">
        <f t="shared" si="31"/>
        <v>0</v>
      </c>
    </row>
    <row r="212" spans="1:19" x14ac:dyDescent="0.25">
      <c r="A212" s="14">
        <v>43617</v>
      </c>
      <c r="B212" s="21">
        <v>85.8</v>
      </c>
      <c r="C212" s="7">
        <v>86.6</v>
      </c>
      <c r="E212" s="22">
        <v>86.6</v>
      </c>
      <c r="F212" s="21">
        <v>86.9</v>
      </c>
      <c r="G212" s="20">
        <v>-0.3</v>
      </c>
      <c r="H212">
        <v>1.1000000000000001</v>
      </c>
      <c r="I212">
        <v>-1.9</v>
      </c>
      <c r="J212" s="64">
        <f t="shared" si="24"/>
        <v>-3.4965034965034965E-3</v>
      </c>
      <c r="K212" s="64">
        <f t="shared" si="25"/>
        <v>1.2820512820512822E-2</v>
      </c>
      <c r="L212" s="64">
        <f t="shared" si="26"/>
        <v>-2.2144522144522144E-2</v>
      </c>
      <c r="M212" s="64" t="e">
        <f t="shared" si="27"/>
        <v>#N/A</v>
      </c>
      <c r="N212" s="64" t="e">
        <f t="shared" si="28"/>
        <v>#N/A</v>
      </c>
      <c r="P212" s="7">
        <f t="shared" si="29"/>
        <v>85.8</v>
      </c>
      <c r="Q212" s="7">
        <f t="shared" si="30"/>
        <v>86.600000000000009</v>
      </c>
      <c r="S212" s="9">
        <f t="shared" si="31"/>
        <v>0</v>
      </c>
    </row>
    <row r="213" spans="1:19" x14ac:dyDescent="0.25">
      <c r="A213" s="14">
        <v>43647</v>
      </c>
      <c r="B213" s="21">
        <v>93.4</v>
      </c>
      <c r="C213" s="7">
        <v>86</v>
      </c>
      <c r="E213" s="22">
        <v>86</v>
      </c>
      <c r="F213" s="21">
        <v>86.8</v>
      </c>
      <c r="G213" s="20">
        <v>-0.8</v>
      </c>
      <c r="H213">
        <v>6.4</v>
      </c>
      <c r="I213">
        <v>1</v>
      </c>
      <c r="J213" s="64">
        <f t="shared" si="24"/>
        <v>-8.5653104925053538E-3</v>
      </c>
      <c r="K213" s="64">
        <f t="shared" si="25"/>
        <v>6.852248394004283E-2</v>
      </c>
      <c r="L213" s="64">
        <f t="shared" si="26"/>
        <v>1.0706638115631691E-2</v>
      </c>
      <c r="M213" s="64" t="e">
        <f t="shared" si="27"/>
        <v>#N/A</v>
      </c>
      <c r="N213" s="64" t="e">
        <f t="shared" si="28"/>
        <v>#N/A</v>
      </c>
      <c r="P213" s="7">
        <f t="shared" si="29"/>
        <v>93.4</v>
      </c>
      <c r="Q213" s="7">
        <f t="shared" si="30"/>
        <v>86</v>
      </c>
      <c r="S213" s="9">
        <f t="shared" si="31"/>
        <v>0</v>
      </c>
    </row>
    <row r="214" spans="1:19" x14ac:dyDescent="0.25">
      <c r="A214" s="14">
        <v>43678</v>
      </c>
      <c r="B214" s="21">
        <v>96.2</v>
      </c>
      <c r="C214" s="7">
        <v>87</v>
      </c>
      <c r="E214" s="22">
        <v>87</v>
      </c>
      <c r="F214" s="21">
        <v>86.7</v>
      </c>
      <c r="G214" s="20">
        <v>0.3</v>
      </c>
      <c r="H214">
        <v>8.6999999999999993</v>
      </c>
      <c r="I214">
        <v>0.5</v>
      </c>
      <c r="J214" s="64">
        <f t="shared" si="24"/>
        <v>3.1185031185031182E-3</v>
      </c>
      <c r="K214" s="64">
        <f t="shared" si="25"/>
        <v>9.0436590436590428E-2</v>
      </c>
      <c r="L214" s="64">
        <f t="shared" si="26"/>
        <v>5.1975051975051969E-3</v>
      </c>
      <c r="M214" s="64" t="e">
        <f t="shared" si="27"/>
        <v>#N/A</v>
      </c>
      <c r="N214" s="64" t="e">
        <f t="shared" si="28"/>
        <v>#N/A</v>
      </c>
      <c r="P214" s="7">
        <f t="shared" si="29"/>
        <v>96.2</v>
      </c>
      <c r="Q214" s="7">
        <f t="shared" si="30"/>
        <v>87</v>
      </c>
      <c r="S214" s="9">
        <f t="shared" si="31"/>
        <v>0</v>
      </c>
    </row>
    <row r="215" spans="1:19" x14ac:dyDescent="0.25">
      <c r="A215" s="14">
        <v>43709</v>
      </c>
      <c r="B215" s="21">
        <v>91.8</v>
      </c>
      <c r="C215" s="7">
        <v>86.9</v>
      </c>
      <c r="E215" s="22">
        <v>86.9</v>
      </c>
      <c r="F215" s="21">
        <v>86.6</v>
      </c>
      <c r="G215" s="20">
        <v>0.3</v>
      </c>
      <c r="H215">
        <v>6</v>
      </c>
      <c r="I215">
        <v>-1.1000000000000001</v>
      </c>
      <c r="J215" s="64">
        <f t="shared" si="24"/>
        <v>3.2679738562091504E-3</v>
      </c>
      <c r="K215" s="64">
        <f t="shared" si="25"/>
        <v>6.535947712418301E-2</v>
      </c>
      <c r="L215" s="64">
        <f t="shared" si="26"/>
        <v>-1.1982570806100219E-2</v>
      </c>
      <c r="M215" s="64" t="e">
        <f t="shared" si="27"/>
        <v>#N/A</v>
      </c>
      <c r="N215" s="64" t="e">
        <f t="shared" si="28"/>
        <v>#N/A</v>
      </c>
      <c r="P215" s="7">
        <f t="shared" si="29"/>
        <v>91.8</v>
      </c>
      <c r="Q215" s="7">
        <f t="shared" si="30"/>
        <v>86.899999999999991</v>
      </c>
      <c r="S215" s="9">
        <f t="shared" si="31"/>
        <v>0</v>
      </c>
    </row>
    <row r="216" spans="1:19" x14ac:dyDescent="0.25">
      <c r="A216" s="14">
        <v>43739</v>
      </c>
      <c r="B216" s="21">
        <v>97</v>
      </c>
      <c r="C216" s="7">
        <v>88.7</v>
      </c>
      <c r="E216" s="22">
        <v>88.7</v>
      </c>
      <c r="F216" s="21">
        <v>86.5</v>
      </c>
      <c r="G216" s="20">
        <v>2.2000000000000002</v>
      </c>
      <c r="H216">
        <v>7.1</v>
      </c>
      <c r="I216">
        <v>1.2</v>
      </c>
      <c r="J216" s="64">
        <f t="shared" si="24"/>
        <v>2.2680412371134023E-2</v>
      </c>
      <c r="K216" s="64">
        <f t="shared" si="25"/>
        <v>7.3195876288659784E-2</v>
      </c>
      <c r="L216" s="64">
        <f t="shared" si="26"/>
        <v>1.2371134020618556E-2</v>
      </c>
      <c r="M216" s="64" t="e">
        <f t="shared" si="27"/>
        <v>#N/A</v>
      </c>
      <c r="N216" s="64" t="e">
        <f t="shared" si="28"/>
        <v>#N/A</v>
      </c>
      <c r="P216" s="7">
        <f t="shared" si="29"/>
        <v>97</v>
      </c>
      <c r="Q216" s="7">
        <f t="shared" si="30"/>
        <v>88.7</v>
      </c>
      <c r="S216" s="9">
        <f t="shared" si="31"/>
        <v>0</v>
      </c>
    </row>
    <row r="217" spans="1:19" x14ac:dyDescent="0.25">
      <c r="A217" s="14">
        <v>43770</v>
      </c>
      <c r="B217" s="21">
        <v>88</v>
      </c>
      <c r="C217" s="7">
        <v>86.9</v>
      </c>
      <c r="E217" s="22">
        <v>86.9</v>
      </c>
      <c r="F217" s="21">
        <v>86.5</v>
      </c>
      <c r="G217" s="20">
        <v>0.4</v>
      </c>
      <c r="H217">
        <v>1.2</v>
      </c>
      <c r="I217">
        <v>-0.1</v>
      </c>
      <c r="J217" s="64">
        <f t="shared" si="24"/>
        <v>4.5454545454545461E-3</v>
      </c>
      <c r="K217" s="64">
        <f t="shared" si="25"/>
        <v>1.3636363636363636E-2</v>
      </c>
      <c r="L217" s="64">
        <f t="shared" si="26"/>
        <v>-1.1363636363636365E-3</v>
      </c>
      <c r="M217" s="64" t="e">
        <f t="shared" si="27"/>
        <v>#N/A</v>
      </c>
      <c r="N217" s="64" t="e">
        <f t="shared" si="28"/>
        <v>#N/A</v>
      </c>
      <c r="P217" s="7">
        <f t="shared" si="29"/>
        <v>88.000000000000014</v>
      </c>
      <c r="Q217" s="7">
        <f t="shared" si="30"/>
        <v>86.9</v>
      </c>
      <c r="S217" s="9">
        <f t="shared" si="31"/>
        <v>0</v>
      </c>
    </row>
    <row r="218" spans="1:19" x14ac:dyDescent="0.25">
      <c r="A218" s="14">
        <v>43800</v>
      </c>
      <c r="B218" s="21">
        <v>76.900000000000006</v>
      </c>
      <c r="C218" s="7">
        <v>85.8</v>
      </c>
      <c r="E218" s="22">
        <v>85.8</v>
      </c>
      <c r="F218" s="21">
        <v>86.6</v>
      </c>
      <c r="G218" s="20">
        <v>-0.7</v>
      </c>
      <c r="H218">
        <v>-8.3000000000000007</v>
      </c>
      <c r="I218">
        <v>-0.6</v>
      </c>
      <c r="J218" s="64">
        <f t="shared" si="24"/>
        <v>-9.1027308192457718E-3</v>
      </c>
      <c r="K218" s="64">
        <f t="shared" si="25"/>
        <v>-0.10793237971391417</v>
      </c>
      <c r="L218" s="64">
        <f t="shared" si="26"/>
        <v>-7.8023407022106625E-3</v>
      </c>
      <c r="M218" s="64" t="e">
        <f t="shared" si="27"/>
        <v>#N/A</v>
      </c>
      <c r="N218" s="64" t="e">
        <f t="shared" si="28"/>
        <v>#N/A</v>
      </c>
      <c r="P218" s="7">
        <f t="shared" si="29"/>
        <v>77</v>
      </c>
      <c r="Q218" s="7">
        <f t="shared" si="30"/>
        <v>85.899999999999991</v>
      </c>
      <c r="S218" s="9">
        <f t="shared" si="31"/>
        <v>0</v>
      </c>
    </row>
    <row r="219" spans="1:19" x14ac:dyDescent="0.25">
      <c r="A219" s="14">
        <v>43831</v>
      </c>
      <c r="B219" s="21">
        <v>80</v>
      </c>
      <c r="C219" s="7">
        <v>86.4</v>
      </c>
      <c r="E219" s="22">
        <v>86.4</v>
      </c>
      <c r="F219" s="21">
        <v>86.7</v>
      </c>
      <c r="G219" s="20">
        <v>-0.3</v>
      </c>
      <c r="H219">
        <v>-7.1</v>
      </c>
      <c r="I219">
        <v>0.7</v>
      </c>
      <c r="J219" s="64">
        <f t="shared" si="24"/>
        <v>-3.7499999999999999E-3</v>
      </c>
      <c r="K219" s="64">
        <f t="shared" si="25"/>
        <v>-8.8749999999999996E-2</v>
      </c>
      <c r="L219" s="64">
        <f t="shared" si="26"/>
        <v>8.7499999999999991E-3</v>
      </c>
      <c r="M219" s="64" t="e">
        <f t="shared" si="27"/>
        <v>#N/A</v>
      </c>
      <c r="N219" s="64" t="e">
        <f t="shared" si="28"/>
        <v>#N/A</v>
      </c>
      <c r="P219" s="7">
        <f t="shared" si="29"/>
        <v>80.000000000000014</v>
      </c>
      <c r="Q219" s="7">
        <f t="shared" si="30"/>
        <v>86.4</v>
      </c>
      <c r="S219" s="9">
        <f t="shared" si="31"/>
        <v>0</v>
      </c>
    </row>
    <row r="220" spans="1:19" x14ac:dyDescent="0.25">
      <c r="A220" s="14">
        <v>43862</v>
      </c>
      <c r="B220" s="21">
        <v>78.900000000000006</v>
      </c>
      <c r="C220" s="7">
        <v>87.4</v>
      </c>
      <c r="E220" s="22">
        <v>87.4</v>
      </c>
      <c r="F220" s="21">
        <v>87.1</v>
      </c>
      <c r="G220" s="20">
        <v>0.4</v>
      </c>
      <c r="H220">
        <v>-9.6</v>
      </c>
      <c r="I220">
        <v>1.1000000000000001</v>
      </c>
      <c r="J220" s="64">
        <f t="shared" si="24"/>
        <v>5.0697084917617234E-3</v>
      </c>
      <c r="K220" s="64">
        <f t="shared" si="25"/>
        <v>-0.12167300380228135</v>
      </c>
      <c r="L220" s="64">
        <f t="shared" si="26"/>
        <v>1.3941698352344741E-2</v>
      </c>
      <c r="M220" s="64" t="e">
        <f t="shared" si="27"/>
        <v>#N/A</v>
      </c>
      <c r="N220" s="64" t="e">
        <f t="shared" si="28"/>
        <v>#N/A</v>
      </c>
      <c r="P220" s="7">
        <f t="shared" si="29"/>
        <v>79</v>
      </c>
      <c r="Q220" s="7">
        <f t="shared" si="30"/>
        <v>87.5</v>
      </c>
      <c r="S220" s="9">
        <f t="shared" si="31"/>
        <v>0</v>
      </c>
    </row>
    <row r="221" spans="1:19" x14ac:dyDescent="0.25">
      <c r="A221" s="14">
        <v>43891</v>
      </c>
      <c r="B221" s="21">
        <v>77.900000000000006</v>
      </c>
      <c r="C221" s="7">
        <v>80.7</v>
      </c>
      <c r="E221" s="22">
        <v>80.7</v>
      </c>
      <c r="F221" s="21">
        <v>87.6</v>
      </c>
      <c r="G221" s="20">
        <v>-6.9</v>
      </c>
      <c r="H221">
        <v>-3.4</v>
      </c>
      <c r="I221">
        <v>0.6</v>
      </c>
      <c r="J221" s="64">
        <f t="shared" si="24"/>
        <v>-8.8575096277278567E-2</v>
      </c>
      <c r="K221" s="64">
        <f t="shared" si="25"/>
        <v>-4.3645699614890884E-2</v>
      </c>
      <c r="L221" s="64">
        <f t="shared" si="26"/>
        <v>7.702182284980744E-3</v>
      </c>
      <c r="M221" s="64">
        <f t="shared" si="27"/>
        <v>99999999</v>
      </c>
      <c r="N221" s="64">
        <f t="shared" si="28"/>
        <v>-99999999</v>
      </c>
      <c r="P221" s="7">
        <f t="shared" si="29"/>
        <v>77.899999999999977</v>
      </c>
      <c r="Q221" s="7">
        <f t="shared" si="30"/>
        <v>80.699999999999989</v>
      </c>
      <c r="S221" s="9">
        <f t="shared" si="31"/>
        <v>0</v>
      </c>
    </row>
    <row r="222" spans="1:19" x14ac:dyDescent="0.25">
      <c r="A222" s="14">
        <v>43922</v>
      </c>
      <c r="B222" s="21">
        <v>60.3</v>
      </c>
      <c r="C222" s="7">
        <v>64.900000000000006</v>
      </c>
      <c r="E222" s="22">
        <v>64.900000000000006</v>
      </c>
      <c r="F222" s="21">
        <v>88.4</v>
      </c>
      <c r="G222" s="20">
        <v>-23.4</v>
      </c>
      <c r="H222">
        <v>-4.5999999999999996</v>
      </c>
      <c r="I222">
        <v>0</v>
      </c>
      <c r="J222" s="64">
        <f t="shared" si="24"/>
        <v>-0.38805970149253732</v>
      </c>
      <c r="K222" s="64">
        <f t="shared" si="25"/>
        <v>-7.6285240464344942E-2</v>
      </c>
      <c r="L222" s="64">
        <f t="shared" si="26"/>
        <v>0</v>
      </c>
      <c r="M222" s="64">
        <f t="shared" si="27"/>
        <v>99999999</v>
      </c>
      <c r="N222" s="64">
        <f t="shared" si="28"/>
        <v>-99999999</v>
      </c>
      <c r="P222" s="7">
        <f t="shared" si="29"/>
        <v>60.4</v>
      </c>
      <c r="Q222" s="7">
        <f t="shared" si="30"/>
        <v>65</v>
      </c>
      <c r="S222" s="9">
        <f t="shared" si="31"/>
        <v>0</v>
      </c>
    </row>
    <row r="223" spans="1:19" x14ac:dyDescent="0.25">
      <c r="A223" s="14">
        <v>43952</v>
      </c>
      <c r="B223" s="21">
        <v>71.2</v>
      </c>
      <c r="C223" s="7">
        <v>70.099999999999994</v>
      </c>
      <c r="E223" s="22">
        <v>70.099999999999994</v>
      </c>
      <c r="F223" s="21">
        <v>89.2</v>
      </c>
      <c r="G223" s="20">
        <v>-19.2</v>
      </c>
      <c r="H223">
        <v>2.4</v>
      </c>
      <c r="I223">
        <v>-1.3</v>
      </c>
      <c r="J223" s="64">
        <f t="shared" si="24"/>
        <v>-0.2696629213483146</v>
      </c>
      <c r="K223" s="64">
        <f t="shared" si="25"/>
        <v>3.3707865168539325E-2</v>
      </c>
      <c r="L223" s="64">
        <f t="shared" si="26"/>
        <v>-1.8258426966292134E-2</v>
      </c>
      <c r="M223" s="64">
        <f t="shared" si="27"/>
        <v>99999999</v>
      </c>
      <c r="N223" s="64">
        <f t="shared" si="28"/>
        <v>-99999999</v>
      </c>
      <c r="P223" s="7">
        <f t="shared" si="29"/>
        <v>71.100000000000009</v>
      </c>
      <c r="Q223" s="7">
        <f t="shared" si="30"/>
        <v>70</v>
      </c>
      <c r="S223" s="9">
        <f t="shared" si="31"/>
        <v>0</v>
      </c>
    </row>
    <row r="224" spans="1:19" x14ac:dyDescent="0.25">
      <c r="A224" s="14">
        <v>43983</v>
      </c>
      <c r="B224" s="21">
        <v>78.400000000000006</v>
      </c>
      <c r="C224" s="7">
        <v>76.8</v>
      </c>
      <c r="E224" s="22">
        <v>76.8</v>
      </c>
      <c r="F224" s="21">
        <v>90.2</v>
      </c>
      <c r="G224" s="20">
        <v>-13.4</v>
      </c>
      <c r="H224">
        <v>1</v>
      </c>
      <c r="I224">
        <v>0.7</v>
      </c>
      <c r="J224" s="64">
        <f t="shared" si="24"/>
        <v>-0.17091836734693877</v>
      </c>
      <c r="K224" s="64">
        <f t="shared" si="25"/>
        <v>1.2755102040816325E-2</v>
      </c>
      <c r="L224" s="64">
        <f t="shared" si="26"/>
        <v>8.9285714285714281E-3</v>
      </c>
      <c r="M224" s="64">
        <f t="shared" si="27"/>
        <v>99999999</v>
      </c>
      <c r="N224" s="64">
        <f t="shared" si="28"/>
        <v>-99999999</v>
      </c>
      <c r="P224" s="7">
        <f t="shared" si="29"/>
        <v>78.5</v>
      </c>
      <c r="Q224" s="7">
        <f t="shared" si="30"/>
        <v>76.8</v>
      </c>
      <c r="S224" s="9">
        <f t="shared" si="31"/>
        <v>0</v>
      </c>
    </row>
    <row r="225" spans="1:19" x14ac:dyDescent="0.25">
      <c r="A225" s="14">
        <v>44013</v>
      </c>
      <c r="B225" s="21">
        <v>91</v>
      </c>
      <c r="C225" s="7">
        <v>83.9</v>
      </c>
      <c r="E225" s="22">
        <v>83.9</v>
      </c>
      <c r="F225" s="21">
        <v>91.1</v>
      </c>
      <c r="G225" s="20">
        <v>-7.1</v>
      </c>
      <c r="H225">
        <v>6.3</v>
      </c>
      <c r="I225">
        <v>0.7</v>
      </c>
      <c r="J225" s="64">
        <f t="shared" si="24"/>
        <v>-7.8021978021978022E-2</v>
      </c>
      <c r="K225" s="64">
        <f t="shared" si="25"/>
        <v>6.9230769230769235E-2</v>
      </c>
      <c r="L225" s="64">
        <f t="shared" si="26"/>
        <v>7.6923076923076919E-3</v>
      </c>
      <c r="M225" s="64">
        <f t="shared" si="27"/>
        <v>99999999</v>
      </c>
      <c r="N225" s="64">
        <f t="shared" si="28"/>
        <v>-99999999</v>
      </c>
      <c r="P225" s="7">
        <f t="shared" si="29"/>
        <v>91</v>
      </c>
      <c r="Q225" s="7">
        <f t="shared" si="30"/>
        <v>84</v>
      </c>
      <c r="S225" s="9">
        <f t="shared" si="31"/>
        <v>0</v>
      </c>
    </row>
    <row r="226" spans="1:19" x14ac:dyDescent="0.25">
      <c r="A226" s="14">
        <v>44044</v>
      </c>
      <c r="B226" s="21">
        <v>93.9</v>
      </c>
      <c r="C226" s="7">
        <v>86.3</v>
      </c>
      <c r="E226" s="22">
        <v>86.3</v>
      </c>
      <c r="F226" s="21">
        <v>91.8</v>
      </c>
      <c r="G226" s="20">
        <v>-5.5</v>
      </c>
      <c r="H226">
        <v>8.8000000000000007</v>
      </c>
      <c r="I226">
        <v>-1.3</v>
      </c>
      <c r="J226" s="64">
        <f t="shared" si="24"/>
        <v>-5.8572949946751864E-2</v>
      </c>
      <c r="K226" s="64">
        <f t="shared" si="25"/>
        <v>9.3716719914802987E-2</v>
      </c>
      <c r="L226" s="64">
        <f t="shared" si="26"/>
        <v>-1.3844515441959531E-2</v>
      </c>
      <c r="M226" s="64">
        <f t="shared" si="27"/>
        <v>99999999</v>
      </c>
      <c r="N226" s="64">
        <f t="shared" si="28"/>
        <v>-99999999</v>
      </c>
      <c r="P226" s="7">
        <f t="shared" si="29"/>
        <v>93.8</v>
      </c>
      <c r="Q226" s="7">
        <f t="shared" si="30"/>
        <v>86.3</v>
      </c>
      <c r="S226" s="9">
        <f t="shared" si="31"/>
        <v>0</v>
      </c>
    </row>
    <row r="227" spans="1:19" x14ac:dyDescent="0.25">
      <c r="A227" s="14">
        <v>44075</v>
      </c>
      <c r="B227" s="21">
        <v>95.4</v>
      </c>
      <c r="C227" s="7">
        <v>88.7</v>
      </c>
      <c r="E227" s="22">
        <v>88.7</v>
      </c>
      <c r="F227" s="21">
        <v>92.3</v>
      </c>
      <c r="G227" s="20">
        <v>-3.6</v>
      </c>
      <c r="H227">
        <v>6.1</v>
      </c>
      <c r="I227">
        <v>0.6</v>
      </c>
      <c r="J227" s="64">
        <f t="shared" si="24"/>
        <v>-3.7735849056603772E-2</v>
      </c>
      <c r="K227" s="64">
        <f t="shared" si="25"/>
        <v>6.3941299790356385E-2</v>
      </c>
      <c r="L227" s="64">
        <f t="shared" si="26"/>
        <v>6.2893081761006284E-3</v>
      </c>
      <c r="M227" s="64">
        <f t="shared" si="27"/>
        <v>99999999</v>
      </c>
      <c r="N227" s="64">
        <f t="shared" si="28"/>
        <v>-99999999</v>
      </c>
      <c r="P227" s="7">
        <f t="shared" si="29"/>
        <v>95.399999999999991</v>
      </c>
      <c r="Q227" s="7">
        <f t="shared" si="30"/>
        <v>88.7</v>
      </c>
      <c r="S227" s="9">
        <f t="shared" si="31"/>
        <v>0</v>
      </c>
    </row>
    <row r="228" spans="1:19" x14ac:dyDescent="0.25">
      <c r="A228" s="14">
        <v>44105</v>
      </c>
      <c r="B228" s="21">
        <v>97.3</v>
      </c>
      <c r="C228" s="7">
        <v>89.7</v>
      </c>
      <c r="E228" s="22">
        <v>89.7</v>
      </c>
      <c r="F228" s="21">
        <v>92.5</v>
      </c>
      <c r="G228" s="20">
        <v>-2.8</v>
      </c>
      <c r="H228">
        <v>7.1</v>
      </c>
      <c r="I228">
        <v>0.5</v>
      </c>
      <c r="J228" s="64">
        <f t="shared" si="24"/>
        <v>-2.8776978417266185E-2</v>
      </c>
      <c r="K228" s="64">
        <f t="shared" si="25"/>
        <v>7.2970195272353544E-2</v>
      </c>
      <c r="L228" s="64">
        <f t="shared" si="26"/>
        <v>5.1387461459403904E-3</v>
      </c>
      <c r="M228" s="64">
        <f t="shared" si="27"/>
        <v>99999999</v>
      </c>
      <c r="N228" s="64">
        <f t="shared" si="28"/>
        <v>-99999999</v>
      </c>
      <c r="P228" s="7">
        <f t="shared" si="29"/>
        <v>97.3</v>
      </c>
      <c r="Q228" s="7">
        <f t="shared" si="30"/>
        <v>89.7</v>
      </c>
      <c r="S228" s="9">
        <f t="shared" si="31"/>
        <v>0</v>
      </c>
    </row>
    <row r="229" spans="1:19" x14ac:dyDescent="0.25">
      <c r="A229" s="14">
        <v>44136</v>
      </c>
      <c r="B229" s="21">
        <v>90.2</v>
      </c>
      <c r="C229" s="7">
        <v>90.2</v>
      </c>
      <c r="E229" s="22">
        <v>90.2</v>
      </c>
      <c r="F229" s="21">
        <v>92.2</v>
      </c>
      <c r="G229" s="20">
        <v>-2</v>
      </c>
      <c r="H229">
        <v>1.1000000000000001</v>
      </c>
      <c r="I229">
        <v>-1.1000000000000001</v>
      </c>
      <c r="J229" s="64">
        <f t="shared" si="24"/>
        <v>-2.2172949002217293E-2</v>
      </c>
      <c r="K229" s="64">
        <f t="shared" si="25"/>
        <v>1.2195121951219513E-2</v>
      </c>
      <c r="L229" s="64">
        <f t="shared" si="26"/>
        <v>-1.2195121951219513E-2</v>
      </c>
      <c r="M229" s="64">
        <f t="shared" si="27"/>
        <v>99999999</v>
      </c>
      <c r="N229" s="64">
        <f t="shared" si="28"/>
        <v>-99999999</v>
      </c>
      <c r="P229" s="7">
        <f t="shared" si="29"/>
        <v>90.2</v>
      </c>
      <c r="Q229" s="7">
        <f t="shared" si="30"/>
        <v>90.2</v>
      </c>
      <c r="S229" s="9">
        <f t="shared" si="31"/>
        <v>0</v>
      </c>
    </row>
    <row r="230" spans="1:19" x14ac:dyDescent="0.25">
      <c r="A230" s="14">
        <v>44166</v>
      </c>
      <c r="B230">
        <v>83.3</v>
      </c>
      <c r="C230" s="7">
        <v>90.3</v>
      </c>
      <c r="E230" s="22">
        <v>90.3</v>
      </c>
      <c r="F230" s="21">
        <v>91.7</v>
      </c>
      <c r="G230" s="20">
        <v>-1.4</v>
      </c>
      <c r="H230">
        <v>-8.1999999999999993</v>
      </c>
      <c r="I230">
        <v>1.2</v>
      </c>
      <c r="J230" s="64">
        <f t="shared" si="24"/>
        <v>-1.680672268907563E-2</v>
      </c>
      <c r="K230" s="64">
        <f t="shared" si="25"/>
        <v>-9.8439375750300109E-2</v>
      </c>
      <c r="L230" s="64">
        <f t="shared" si="26"/>
        <v>1.4405762304921969E-2</v>
      </c>
      <c r="M230" s="64">
        <f t="shared" si="27"/>
        <v>99999999</v>
      </c>
      <c r="N230" s="64">
        <f t="shared" si="28"/>
        <v>-99999999</v>
      </c>
      <c r="P230" s="7">
        <f t="shared" si="29"/>
        <v>83.3</v>
      </c>
      <c r="Q230" s="7">
        <f t="shared" si="30"/>
        <v>90.3</v>
      </c>
      <c r="S230" s="9">
        <f t="shared" si="31"/>
        <v>0</v>
      </c>
    </row>
    <row r="231" spans="1:19" x14ac:dyDescent="0.25">
      <c r="A231" s="14">
        <v>44197</v>
      </c>
      <c r="B231">
        <v>81.900000000000006</v>
      </c>
      <c r="C231" s="7">
        <v>90.5</v>
      </c>
      <c r="E231" s="22">
        <v>90.5</v>
      </c>
      <c r="F231" s="21">
        <v>90.9</v>
      </c>
      <c r="G231" s="20">
        <v>-0.4</v>
      </c>
      <c r="H231">
        <v>-7</v>
      </c>
      <c r="I231">
        <v>-1.6</v>
      </c>
      <c r="J231" s="64">
        <f t="shared" si="24"/>
        <v>-4.884004884004884E-3</v>
      </c>
      <c r="K231" s="64">
        <f t="shared" si="25"/>
        <v>-8.5470085470085458E-2</v>
      </c>
      <c r="L231" s="64">
        <f t="shared" si="26"/>
        <v>-1.9536019536019536E-2</v>
      </c>
      <c r="M231" s="64">
        <f t="shared" si="27"/>
        <v>99999999</v>
      </c>
      <c r="N231" s="64">
        <f t="shared" si="28"/>
        <v>-99999999</v>
      </c>
      <c r="P231" s="7">
        <f t="shared" si="29"/>
        <v>81.900000000000006</v>
      </c>
      <c r="Q231" s="7">
        <f t="shared" si="30"/>
        <v>90.5</v>
      </c>
      <c r="S231" s="9">
        <f t="shared" si="31"/>
        <v>0</v>
      </c>
    </row>
    <row r="232" spans="1:19" x14ac:dyDescent="0.25">
      <c r="A232" s="14">
        <v>44228</v>
      </c>
      <c r="B232">
        <v>79.099999999999994</v>
      </c>
      <c r="C232" s="7">
        <v>89.6</v>
      </c>
      <c r="E232" s="22">
        <v>89.6</v>
      </c>
      <c r="F232" s="21">
        <v>90</v>
      </c>
      <c r="G232" s="20">
        <v>-0.4</v>
      </c>
      <c r="H232">
        <v>-9.4</v>
      </c>
      <c r="I232">
        <v>-1.1000000000000001</v>
      </c>
      <c r="J232" s="64">
        <f t="shared" si="24"/>
        <v>-5.0568900126422255E-3</v>
      </c>
      <c r="K232" s="64">
        <f t="shared" si="25"/>
        <v>-0.1188369152970923</v>
      </c>
      <c r="L232" s="64">
        <f t="shared" si="26"/>
        <v>-1.3906447534766121E-2</v>
      </c>
      <c r="M232" s="64">
        <f t="shared" si="27"/>
        <v>99999999</v>
      </c>
      <c r="N232" s="64">
        <f t="shared" si="28"/>
        <v>-99999999</v>
      </c>
      <c r="P232" s="7">
        <f t="shared" si="29"/>
        <v>79.099999999999994</v>
      </c>
      <c r="Q232" s="7">
        <f t="shared" si="30"/>
        <v>89.6</v>
      </c>
      <c r="S232" s="9">
        <f t="shared" si="31"/>
        <v>0</v>
      </c>
    </row>
    <row r="233" spans="1:19" x14ac:dyDescent="0.25">
      <c r="A233" s="14">
        <v>44256</v>
      </c>
      <c r="B233">
        <v>86.1</v>
      </c>
      <c r="C233" s="7">
        <v>87.5</v>
      </c>
      <c r="E233" s="22">
        <v>87.5</v>
      </c>
      <c r="F233" s="21">
        <v>89</v>
      </c>
      <c r="G233" s="20">
        <v>-1.6</v>
      </c>
      <c r="H233">
        <v>-3.5</v>
      </c>
      <c r="I233">
        <v>2.1</v>
      </c>
      <c r="J233" s="64">
        <f t="shared" si="24"/>
        <v>-1.8583042973286879E-2</v>
      </c>
      <c r="K233" s="64">
        <f t="shared" si="25"/>
        <v>-4.0650406504065047E-2</v>
      </c>
      <c r="L233" s="64">
        <f t="shared" si="26"/>
        <v>2.4390243902439029E-2</v>
      </c>
      <c r="M233" s="64">
        <f t="shared" si="27"/>
        <v>99999999</v>
      </c>
      <c r="N233" s="64">
        <f t="shared" si="28"/>
        <v>-99999999</v>
      </c>
      <c r="P233" s="7">
        <f t="shared" si="29"/>
        <v>86</v>
      </c>
      <c r="Q233" s="7">
        <f t="shared" si="30"/>
        <v>87.4</v>
      </c>
      <c r="S233" s="9">
        <f t="shared" si="31"/>
        <v>0</v>
      </c>
    </row>
    <row r="234" spans="1:19" x14ac:dyDescent="0.25">
      <c r="A234" s="14">
        <v>44287</v>
      </c>
      <c r="B234">
        <v>81.3</v>
      </c>
      <c r="C234" s="7">
        <v>86.1</v>
      </c>
      <c r="E234" s="22">
        <v>86.1</v>
      </c>
      <c r="F234" s="21">
        <v>88.1</v>
      </c>
      <c r="G234" s="20">
        <v>-2</v>
      </c>
      <c r="H234">
        <v>-4.8</v>
      </c>
      <c r="I234">
        <v>0</v>
      </c>
      <c r="J234" s="64">
        <f t="shared" si="24"/>
        <v>-2.4600246002460024E-2</v>
      </c>
      <c r="K234" s="64">
        <f t="shared" si="25"/>
        <v>-5.9040590405904057E-2</v>
      </c>
      <c r="L234" s="64">
        <f t="shared" si="26"/>
        <v>0</v>
      </c>
      <c r="M234" s="64">
        <f t="shared" si="27"/>
        <v>99999999</v>
      </c>
      <c r="N234" s="64">
        <f t="shared" si="28"/>
        <v>-99999999</v>
      </c>
      <c r="P234" s="7">
        <f t="shared" si="29"/>
        <v>81.3</v>
      </c>
      <c r="Q234" s="7">
        <f t="shared" si="30"/>
        <v>86.1</v>
      </c>
      <c r="S234" s="9">
        <f t="shared" si="31"/>
        <v>0</v>
      </c>
    </row>
    <row r="235" spans="1:19" x14ac:dyDescent="0.25">
      <c r="A235" s="14">
        <v>44317</v>
      </c>
      <c r="B235">
        <v>88.4</v>
      </c>
      <c r="C235" s="7">
        <v>87.1</v>
      </c>
      <c r="E235" s="22">
        <v>87.1</v>
      </c>
      <c r="F235" s="21">
        <v>87.2</v>
      </c>
      <c r="G235" s="20">
        <v>-0.1</v>
      </c>
      <c r="H235">
        <v>2.2999999999999998</v>
      </c>
      <c r="I235">
        <v>-1</v>
      </c>
      <c r="J235" s="64">
        <f t="shared" si="24"/>
        <v>-1.1312217194570135E-3</v>
      </c>
      <c r="K235" s="64">
        <f t="shared" si="25"/>
        <v>2.601809954751131E-2</v>
      </c>
      <c r="L235" s="64">
        <f t="shared" si="26"/>
        <v>-1.1312217194570135E-2</v>
      </c>
      <c r="M235" s="64">
        <f t="shared" si="27"/>
        <v>99999999</v>
      </c>
      <c r="N235" s="64">
        <f t="shared" si="28"/>
        <v>-99999999</v>
      </c>
      <c r="P235" s="7">
        <f t="shared" si="29"/>
        <v>88.4</v>
      </c>
      <c r="Q235" s="7">
        <f t="shared" si="30"/>
        <v>87.100000000000009</v>
      </c>
      <c r="S235" s="9">
        <f t="shared" si="31"/>
        <v>0</v>
      </c>
    </row>
    <row r="236" spans="1:19" x14ac:dyDescent="0.25">
      <c r="A236" s="14">
        <v>44348</v>
      </c>
      <c r="B236">
        <v>87.9</v>
      </c>
      <c r="C236" s="7">
        <v>86.7</v>
      </c>
      <c r="E236" s="22">
        <v>86.7</v>
      </c>
      <c r="F236" s="21">
        <v>86.4</v>
      </c>
      <c r="G236" s="20">
        <v>0.3</v>
      </c>
      <c r="H236">
        <v>0.9</v>
      </c>
      <c r="I236">
        <v>0.3</v>
      </c>
      <c r="J236" s="64">
        <f t="shared" si="24"/>
        <v>3.4129692832764501E-3</v>
      </c>
      <c r="K236" s="64">
        <f t="shared" si="25"/>
        <v>1.0238907849829351E-2</v>
      </c>
      <c r="L236" s="64">
        <f t="shared" si="26"/>
        <v>3.4129692832764501E-3</v>
      </c>
      <c r="M236" s="64">
        <f t="shared" si="27"/>
        <v>99999999</v>
      </c>
      <c r="N236" s="64">
        <f t="shared" si="28"/>
        <v>-99999999</v>
      </c>
      <c r="P236" s="7">
        <f t="shared" si="29"/>
        <v>87.9</v>
      </c>
      <c r="Q236" s="7">
        <f t="shared" si="30"/>
        <v>86.7</v>
      </c>
      <c r="S236" s="9">
        <f t="shared" si="31"/>
        <v>0</v>
      </c>
    </row>
    <row r="237" spans="1:19" x14ac:dyDescent="0.25">
      <c r="A237" s="14">
        <v>44378</v>
      </c>
      <c r="B237">
        <v>92.2</v>
      </c>
      <c r="C237" s="7">
        <v>85.3</v>
      </c>
      <c r="E237" s="22">
        <v>85.3</v>
      </c>
      <c r="F237" s="21">
        <v>85.7</v>
      </c>
      <c r="G237" s="20">
        <v>-0.4</v>
      </c>
      <c r="H237">
        <v>6.3</v>
      </c>
      <c r="I237">
        <v>0.5</v>
      </c>
      <c r="J237" s="64">
        <f t="shared" si="24"/>
        <v>-4.3383947939262474E-3</v>
      </c>
      <c r="K237" s="64">
        <f t="shared" si="25"/>
        <v>6.8329718004338388E-2</v>
      </c>
      <c r="L237" s="64">
        <f t="shared" si="26"/>
        <v>5.4229934924078091E-3</v>
      </c>
      <c r="M237" s="64">
        <f t="shared" si="27"/>
        <v>99999999</v>
      </c>
      <c r="N237" s="64">
        <f t="shared" si="28"/>
        <v>-99999999</v>
      </c>
      <c r="P237" s="7">
        <f t="shared" si="29"/>
        <v>92.1</v>
      </c>
      <c r="Q237" s="7">
        <f t="shared" si="30"/>
        <v>85.3</v>
      </c>
      <c r="S237" s="9">
        <f t="shared" si="31"/>
        <v>0</v>
      </c>
    </row>
    <row r="238" spans="1:19" x14ac:dyDescent="0.25">
      <c r="A238" s="14">
        <v>44409</v>
      </c>
      <c r="B238">
        <v>93.4</v>
      </c>
      <c r="C238" s="7">
        <v>85.1</v>
      </c>
      <c r="E238" s="22">
        <v>85.1</v>
      </c>
      <c r="F238" s="21">
        <v>85.1</v>
      </c>
      <c r="G238" s="20">
        <v>0</v>
      </c>
      <c r="H238">
        <v>8.9</v>
      </c>
      <c r="I238">
        <v>-0.6</v>
      </c>
      <c r="J238" s="64">
        <f t="shared" si="24"/>
        <v>0</v>
      </c>
      <c r="K238" s="64">
        <f t="shared" si="25"/>
        <v>9.5289079229122053E-2</v>
      </c>
      <c r="L238" s="64">
        <f t="shared" si="26"/>
        <v>-6.423982869379014E-3</v>
      </c>
      <c r="M238" s="64">
        <f t="shared" si="27"/>
        <v>99999999</v>
      </c>
      <c r="N238" s="64">
        <f t="shared" si="28"/>
        <v>-99999999</v>
      </c>
      <c r="P238" s="7">
        <f t="shared" si="29"/>
        <v>93.4</v>
      </c>
      <c r="Q238" s="7">
        <f t="shared" si="30"/>
        <v>85.1</v>
      </c>
      <c r="S238" s="9">
        <f t="shared" si="31"/>
        <v>0</v>
      </c>
    </row>
    <row r="239" spans="1:19" x14ac:dyDescent="0.25">
      <c r="A239" s="14">
        <v>44440</v>
      </c>
      <c r="B239">
        <v>91.5</v>
      </c>
      <c r="C239" s="7">
        <v>84.6</v>
      </c>
      <c r="E239" s="22">
        <v>84.6</v>
      </c>
      <c r="F239" s="21">
        <v>84.7</v>
      </c>
      <c r="G239" s="20">
        <v>-0.1</v>
      </c>
      <c r="H239">
        <v>6.2</v>
      </c>
      <c r="I239">
        <v>0.7</v>
      </c>
      <c r="J239" s="64">
        <f t="shared" si="24"/>
        <v>-1.092896174863388E-3</v>
      </c>
      <c r="K239" s="64">
        <f t="shared" si="25"/>
        <v>6.7759562841530063E-2</v>
      </c>
      <c r="L239" s="64">
        <f t="shared" si="26"/>
        <v>7.650273224043715E-3</v>
      </c>
      <c r="M239" s="64">
        <f t="shared" si="27"/>
        <v>99999999</v>
      </c>
      <c r="N239" s="64">
        <f t="shared" si="28"/>
        <v>-99999999</v>
      </c>
      <c r="P239" s="7">
        <f t="shared" si="29"/>
        <v>91.500000000000014</v>
      </c>
      <c r="Q239" s="7">
        <f t="shared" si="30"/>
        <v>84.600000000000009</v>
      </c>
      <c r="S239" s="9">
        <f t="shared" si="31"/>
        <v>0</v>
      </c>
    </row>
    <row r="240" spans="1:19" x14ac:dyDescent="0.25">
      <c r="A240" s="14">
        <v>44470</v>
      </c>
      <c r="B240">
        <v>89.7</v>
      </c>
      <c r="C240" s="7">
        <v>84.2</v>
      </c>
      <c r="E240" s="22">
        <v>84.2</v>
      </c>
      <c r="F240" s="21">
        <v>84.6</v>
      </c>
      <c r="G240" s="20">
        <v>-0.4</v>
      </c>
      <c r="H240">
        <v>7.1</v>
      </c>
      <c r="I240">
        <v>-1.6</v>
      </c>
      <c r="J240" s="64">
        <f t="shared" si="24"/>
        <v>-4.459308807134894E-3</v>
      </c>
      <c r="K240" s="64">
        <f t="shared" si="25"/>
        <v>7.9152731326644368E-2</v>
      </c>
      <c r="L240" s="64">
        <f t="shared" si="26"/>
        <v>-1.7837235228539576E-2</v>
      </c>
      <c r="M240" s="64">
        <f t="shared" si="27"/>
        <v>99999999</v>
      </c>
      <c r="N240" s="64">
        <f t="shared" si="28"/>
        <v>-99999999</v>
      </c>
      <c r="P240" s="7">
        <f t="shared" si="29"/>
        <v>89.699999999999989</v>
      </c>
      <c r="Q240" s="7">
        <f t="shared" si="30"/>
        <v>84.199999999999989</v>
      </c>
      <c r="S240" s="9">
        <f t="shared" si="31"/>
        <v>0</v>
      </c>
    </row>
    <row r="241" spans="1:19" x14ac:dyDescent="0.25">
      <c r="A241" s="14">
        <v>44501</v>
      </c>
      <c r="B241">
        <v>86.2</v>
      </c>
      <c r="C241" s="7">
        <v>84.2</v>
      </c>
      <c r="E241" s="22">
        <v>84.2</v>
      </c>
      <c r="F241" s="21">
        <v>84.7</v>
      </c>
      <c r="G241" s="20">
        <v>-0.5</v>
      </c>
      <c r="H241">
        <v>1.1000000000000001</v>
      </c>
      <c r="I241">
        <v>0.9</v>
      </c>
      <c r="J241" s="64">
        <f t="shared" si="24"/>
        <v>-5.8004640371229696E-3</v>
      </c>
      <c r="K241" s="64">
        <f t="shared" si="25"/>
        <v>1.2761020881670535E-2</v>
      </c>
      <c r="L241" s="64">
        <f t="shared" si="26"/>
        <v>1.0440835266821345E-2</v>
      </c>
      <c r="M241" s="64">
        <f t="shared" si="27"/>
        <v>99999999</v>
      </c>
      <c r="N241" s="64">
        <f t="shared" si="28"/>
        <v>-99999999</v>
      </c>
      <c r="P241" s="7">
        <f t="shared" si="29"/>
        <v>86.2</v>
      </c>
      <c r="Q241" s="7">
        <f t="shared" si="30"/>
        <v>84.2</v>
      </c>
      <c r="S241" s="9">
        <f t="shared" si="31"/>
        <v>0</v>
      </c>
    </row>
    <row r="242" spans="1:19" x14ac:dyDescent="0.25">
      <c r="A242" s="14">
        <v>44531</v>
      </c>
      <c r="B242">
        <v>79.2</v>
      </c>
      <c r="C242" s="7">
        <v>86.6</v>
      </c>
      <c r="E242" s="22">
        <v>86.6</v>
      </c>
      <c r="F242" s="21">
        <v>85</v>
      </c>
      <c r="G242" s="20">
        <v>1.5</v>
      </c>
      <c r="H242">
        <v>-8.1</v>
      </c>
      <c r="I242">
        <v>0.7</v>
      </c>
      <c r="J242" s="64">
        <f t="shared" si="24"/>
        <v>1.893939393939394E-2</v>
      </c>
      <c r="K242" s="64">
        <f t="shared" si="25"/>
        <v>-0.10227272727272727</v>
      </c>
      <c r="L242" s="64">
        <f t="shared" si="26"/>
        <v>8.8383838383838381E-3</v>
      </c>
      <c r="M242" s="64">
        <f t="shared" si="27"/>
        <v>99999999</v>
      </c>
      <c r="N242" s="64">
        <f t="shared" si="28"/>
        <v>-99999999</v>
      </c>
      <c r="P242" s="7">
        <f t="shared" si="29"/>
        <v>79.100000000000009</v>
      </c>
      <c r="Q242" s="7">
        <f t="shared" si="30"/>
        <v>86.5</v>
      </c>
      <c r="S242" s="9">
        <f t="shared" si="31"/>
        <v>0</v>
      </c>
    </row>
    <row r="243" spans="1:19" x14ac:dyDescent="0.25">
      <c r="A243" s="1"/>
    </row>
    <row r="244" spans="1:19" x14ac:dyDescent="0.25">
      <c r="A244" s="1"/>
    </row>
    <row r="245" spans="1:19" x14ac:dyDescent="0.25">
      <c r="A245" s="1"/>
    </row>
    <row r="246" spans="1:19" x14ac:dyDescent="0.25">
      <c r="A246" s="1"/>
    </row>
  </sheetData>
  <pageMargins left="0.511811024" right="0.511811024" top="0.78740157499999996" bottom="0.78740157499999996" header="0.31496062000000002" footer="0.31496062000000002"/>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E9B1F3-4C84-4455-BC6C-883B45673DB8}">
  <sheetPr codeName="Planilha12"/>
  <dimension ref="A1:AE251"/>
  <sheetViews>
    <sheetView zoomScale="115" zoomScaleNormal="115" workbookViewId="0"/>
  </sheetViews>
  <sheetFormatPr defaultRowHeight="15" x14ac:dyDescent="0.25"/>
  <cols>
    <col min="1" max="1" width="11.85546875" bestFit="1" customWidth="1"/>
    <col min="2" max="2" width="19.85546875" bestFit="1" customWidth="1"/>
    <col min="3" max="3" width="15.140625" bestFit="1" customWidth="1"/>
    <col min="4" max="4" width="3.7109375" customWidth="1"/>
    <col min="5" max="5" width="9.7109375" customWidth="1"/>
    <col min="6" max="6" width="12.28515625" bestFit="1" customWidth="1"/>
    <col min="7" max="7" width="7.28515625" bestFit="1" customWidth="1"/>
    <col min="13" max="13" width="11" bestFit="1" customWidth="1"/>
    <col min="14" max="14" width="10.7109375" bestFit="1" customWidth="1"/>
    <col min="15" max="15" width="3.5703125" customWidth="1"/>
    <col min="16" max="16" width="12.42578125" bestFit="1" customWidth="1"/>
    <col min="17" max="17" width="11.140625" bestFit="1" customWidth="1"/>
    <col min="18" max="18" width="3.7109375" customWidth="1"/>
    <col min="19" max="19" width="10.42578125" bestFit="1" customWidth="1"/>
    <col min="20" max="20" width="5.5703125" customWidth="1"/>
    <col min="33" max="33" width="71.28515625" customWidth="1"/>
  </cols>
  <sheetData>
    <row r="1" spans="1:31" x14ac:dyDescent="0.25">
      <c r="A1" s="67" t="s">
        <v>10</v>
      </c>
      <c r="B1" s="81" t="s">
        <v>0</v>
      </c>
      <c r="C1" s="81"/>
    </row>
    <row r="2" spans="1:31" ht="63.75" customHeight="1" x14ac:dyDescent="0.25">
      <c r="A2" s="23" t="s">
        <v>99</v>
      </c>
      <c r="B2" s="80" t="str">
        <f>SUBSTITUTE(Specs!$B$5, "series{", "series{modelspan=(" &amp; IF($B$3="","",TEXT($B$3,"aaaa.mm")) &amp; "," &amp; IF($B$4="","",TEXT($B$4,"aaaa.mm"))  &amp; ")"&amp;CHAR(10))</f>
        <v xml:space="preserve">series{modelspan=(,)
 title = "Industria Geral"
 start= 2002.1
 period = 12
 format="(f6.2)"
 decimals=1 }
transform {function=none }
regression { variables = (td Easter[1])
user=(carnaval corpus)
file='C:\Users\Eduardo\Google Drive\Meus Projetos\xlDESSAZ\Holidays_IBGE_2002.txt'
 usertype=holiday
 format="datevalue"
 start= 2001.1 }
arima{model= (1 1 0)(0 1 1)}
forecast { }
outlier {types=all}
estimate { }
x11{
save = ( d10 d11 d12 d13 d16 d18)
print=(d11)
appendfcst=yes
savelog=(ids) } </v>
      </c>
      <c r="C2" s="80"/>
      <c r="D2" s="65"/>
      <c r="E2" s="65"/>
      <c r="F2" s="65"/>
      <c r="G2" s="65"/>
      <c r="H2" s="65"/>
      <c r="I2" s="65"/>
      <c r="J2" s="65"/>
      <c r="K2" s="65"/>
      <c r="L2" s="65"/>
      <c r="M2" s="65"/>
      <c r="N2" s="65"/>
    </row>
    <row r="3" spans="1:31" x14ac:dyDescent="0.25">
      <c r="A3" s="12" t="s">
        <v>137</v>
      </c>
      <c r="B3" s="68"/>
    </row>
    <row r="4" spans="1:31" x14ac:dyDescent="0.25">
      <c r="A4" s="12" t="s">
        <v>138</v>
      </c>
      <c r="B4" s="66"/>
    </row>
    <row r="6" spans="1:31" x14ac:dyDescent="0.25">
      <c r="A6" s="12" t="s">
        <v>17</v>
      </c>
      <c r="E6" s="12" t="s">
        <v>18</v>
      </c>
      <c r="F6" s="12"/>
      <c r="G6" s="62" t="s">
        <v>132</v>
      </c>
      <c r="AE6" t="s">
        <v>139</v>
      </c>
    </row>
    <row r="7" spans="1:31" ht="33" customHeight="1" x14ac:dyDescent="0.25">
      <c r="A7" s="13" t="s">
        <v>9</v>
      </c>
      <c r="B7" s="13" t="s">
        <v>28</v>
      </c>
      <c r="C7" s="13" t="s">
        <v>19</v>
      </c>
      <c r="E7" s="13" t="s">
        <v>7</v>
      </c>
      <c r="F7" s="13" t="s">
        <v>25</v>
      </c>
      <c r="G7" s="13" t="s">
        <v>26</v>
      </c>
      <c r="H7" s="13" t="s">
        <v>121</v>
      </c>
      <c r="I7" s="13" t="s">
        <v>122</v>
      </c>
      <c r="J7" s="63" t="s">
        <v>26</v>
      </c>
      <c r="K7" s="63" t="s">
        <v>121</v>
      </c>
      <c r="L7" s="63" t="s">
        <v>122</v>
      </c>
      <c r="M7" s="63" t="s">
        <v>134</v>
      </c>
      <c r="N7" s="63" t="s">
        <v>133</v>
      </c>
      <c r="P7" s="13" t="s">
        <v>123</v>
      </c>
      <c r="Q7" s="13" t="s">
        <v>124</v>
      </c>
      <c r="S7" s="13" t="s">
        <v>21</v>
      </c>
    </row>
    <row r="8" spans="1:31" x14ac:dyDescent="0.25">
      <c r="A8" s="14">
        <v>37257</v>
      </c>
      <c r="B8" s="21">
        <v>72.400000000000006</v>
      </c>
      <c r="C8" s="7">
        <v>77.7</v>
      </c>
      <c r="E8" s="22" cm="1">
        <f t="array" ref="E8:I247">ROUND(xlDESSAZ($A$8:$A$247,$B$8:$B$247,$E$7:$I$7,,,Spans!$B$2),1)</f>
        <v>77.7</v>
      </c>
      <c r="F8" s="21">
        <v>79.7</v>
      </c>
      <c r="G8" s="20">
        <v>-2</v>
      </c>
      <c r="H8" s="7">
        <v>-6.5</v>
      </c>
      <c r="I8" s="7">
        <v>1.2</v>
      </c>
      <c r="J8" s="64">
        <f>G8/$B8</f>
        <v>-2.7624309392265192E-2</v>
      </c>
      <c r="K8" s="64">
        <f t="shared" ref="K8:K71" si="0">H8/$B8</f>
        <v>-8.9779005524861871E-2</v>
      </c>
      <c r="L8" s="64">
        <f t="shared" ref="L8:L71" si="1">I8/$B8</f>
        <v>1.6574585635359115E-2</v>
      </c>
      <c r="M8" s="69" t="e">
        <f t="shared" ref="M8:M71" si="2">IF($A8&gt;=DATE(2020,3,1),99999999,NA())</f>
        <v>#N/A</v>
      </c>
      <c r="N8" s="69" t="e">
        <f t="shared" ref="N8:N71" si="3">IF($A8&gt;=DATE(2020,3,1),-99999999,NA())</f>
        <v>#N/A</v>
      </c>
      <c r="O8" s="7"/>
      <c r="P8" s="7">
        <f t="shared" ref="P8:P71" si="4">F8+G8+H8+I8</f>
        <v>72.400000000000006</v>
      </c>
      <c r="Q8" s="7">
        <f t="shared" ref="Q8:Q71" si="5">G8+F8</f>
        <v>77.7</v>
      </c>
      <c r="R8" s="7"/>
      <c r="S8" s="9">
        <f t="shared" ref="S8:S71" si="6">(E8-C8)/C8</f>
        <v>0</v>
      </c>
    </row>
    <row r="9" spans="1:31" x14ac:dyDescent="0.25">
      <c r="A9" s="14">
        <v>37288</v>
      </c>
      <c r="B9" s="21">
        <v>69.7</v>
      </c>
      <c r="C9" s="7">
        <v>80.2</v>
      </c>
      <c r="E9" s="22">
        <v>80.2</v>
      </c>
      <c r="F9" s="21">
        <v>79.7</v>
      </c>
      <c r="G9" s="20">
        <v>0.4</v>
      </c>
      <c r="H9" s="7">
        <v>-9.4</v>
      </c>
      <c r="I9" s="7">
        <v>-1.1000000000000001</v>
      </c>
      <c r="J9" s="64">
        <f t="shared" ref="J8:J71" si="7">G9/$B9</f>
        <v>5.7388809182209472E-3</v>
      </c>
      <c r="K9" s="64">
        <f t="shared" si="0"/>
        <v>-0.13486370157819225</v>
      </c>
      <c r="L9" s="64">
        <f t="shared" si="1"/>
        <v>-1.5781922525107604E-2</v>
      </c>
      <c r="M9" s="69" t="e">
        <f t="shared" si="2"/>
        <v>#N/A</v>
      </c>
      <c r="N9" s="69" t="e">
        <f t="shared" si="3"/>
        <v>#N/A</v>
      </c>
      <c r="P9" s="7">
        <f t="shared" si="4"/>
        <v>69.600000000000009</v>
      </c>
      <c r="Q9" s="7">
        <f t="shared" si="5"/>
        <v>80.100000000000009</v>
      </c>
      <c r="S9" s="9">
        <f t="shared" si="6"/>
        <v>0</v>
      </c>
    </row>
    <row r="10" spans="1:31" x14ac:dyDescent="0.25">
      <c r="A10" s="14">
        <v>37316</v>
      </c>
      <c r="B10" s="21">
        <v>77.400000000000006</v>
      </c>
      <c r="C10" s="7">
        <v>79.8</v>
      </c>
      <c r="E10" s="22">
        <v>79.8</v>
      </c>
      <c r="F10" s="21">
        <v>79.7</v>
      </c>
      <c r="G10" s="20">
        <v>0.2</v>
      </c>
      <c r="H10" s="7">
        <v>0.6</v>
      </c>
      <c r="I10" s="7">
        <v>-3</v>
      </c>
      <c r="J10" s="64">
        <f t="shared" si="7"/>
        <v>2.5839793281653748E-3</v>
      </c>
      <c r="K10" s="64">
        <f t="shared" si="0"/>
        <v>7.7519379844961231E-3</v>
      </c>
      <c r="L10" s="64">
        <f t="shared" si="1"/>
        <v>-3.875968992248062E-2</v>
      </c>
      <c r="M10" s="69" t="e">
        <f t="shared" si="2"/>
        <v>#N/A</v>
      </c>
      <c r="N10" s="69" t="e">
        <f t="shared" si="3"/>
        <v>#N/A</v>
      </c>
      <c r="P10" s="7">
        <f t="shared" si="4"/>
        <v>77.5</v>
      </c>
      <c r="Q10" s="7">
        <f t="shared" si="5"/>
        <v>79.900000000000006</v>
      </c>
      <c r="S10" s="9">
        <f t="shared" si="6"/>
        <v>0</v>
      </c>
    </row>
    <row r="11" spans="1:31" x14ac:dyDescent="0.25">
      <c r="A11" s="14">
        <v>37347</v>
      </c>
      <c r="B11" s="21">
        <v>79.599999999999994</v>
      </c>
      <c r="C11" s="7">
        <v>79.599999999999994</v>
      </c>
      <c r="E11" s="22">
        <v>79.599999999999994</v>
      </c>
      <c r="F11" s="21">
        <v>79.599999999999994</v>
      </c>
      <c r="G11" s="20">
        <v>0</v>
      </c>
      <c r="H11" s="7">
        <v>-2.8</v>
      </c>
      <c r="I11" s="7">
        <v>2.8</v>
      </c>
      <c r="J11" s="64">
        <f t="shared" si="7"/>
        <v>0</v>
      </c>
      <c r="K11" s="64">
        <f t="shared" si="0"/>
        <v>-3.5175879396984924E-2</v>
      </c>
      <c r="L11" s="64">
        <f t="shared" si="1"/>
        <v>3.5175879396984924E-2</v>
      </c>
      <c r="M11" s="69" t="e">
        <f t="shared" si="2"/>
        <v>#N/A</v>
      </c>
      <c r="N11" s="69" t="e">
        <f t="shared" si="3"/>
        <v>#N/A</v>
      </c>
      <c r="P11" s="7">
        <f t="shared" si="4"/>
        <v>79.599999999999994</v>
      </c>
      <c r="Q11" s="7">
        <f t="shared" si="5"/>
        <v>79.599999999999994</v>
      </c>
      <c r="S11" s="9">
        <f t="shared" si="6"/>
        <v>0</v>
      </c>
    </row>
    <row r="12" spans="1:31" x14ac:dyDescent="0.25">
      <c r="A12" s="14">
        <v>37377</v>
      </c>
      <c r="B12" s="21">
        <v>80.400000000000006</v>
      </c>
      <c r="C12" s="7">
        <v>79.099999999999994</v>
      </c>
      <c r="E12" s="22">
        <v>79.099999999999994</v>
      </c>
      <c r="F12" s="21">
        <v>79.400000000000006</v>
      </c>
      <c r="G12" s="20">
        <v>-0.4</v>
      </c>
      <c r="H12" s="7">
        <v>0.9</v>
      </c>
      <c r="I12" s="7">
        <v>0.4</v>
      </c>
      <c r="J12" s="64">
        <f t="shared" si="7"/>
        <v>-4.9751243781094526E-3</v>
      </c>
      <c r="K12" s="64">
        <f t="shared" si="0"/>
        <v>1.1194029850746268E-2</v>
      </c>
      <c r="L12" s="64">
        <f t="shared" si="1"/>
        <v>4.9751243781094526E-3</v>
      </c>
      <c r="M12" s="69" t="e">
        <f t="shared" si="2"/>
        <v>#N/A</v>
      </c>
      <c r="N12" s="69" t="e">
        <f t="shared" si="3"/>
        <v>#N/A</v>
      </c>
      <c r="P12" s="7">
        <f t="shared" si="4"/>
        <v>80.300000000000011</v>
      </c>
      <c r="Q12" s="7">
        <f t="shared" si="5"/>
        <v>79</v>
      </c>
      <c r="S12" s="9">
        <f t="shared" si="6"/>
        <v>0</v>
      </c>
    </row>
    <row r="13" spans="1:31" x14ac:dyDescent="0.25">
      <c r="A13" s="14">
        <v>37408</v>
      </c>
      <c r="B13" s="21">
        <v>77.5</v>
      </c>
      <c r="C13" s="7">
        <v>79.400000000000006</v>
      </c>
      <c r="E13" s="22">
        <v>79.400000000000006</v>
      </c>
      <c r="F13" s="21">
        <v>79.400000000000006</v>
      </c>
      <c r="G13" s="20">
        <v>0.1</v>
      </c>
      <c r="H13" s="7">
        <v>-0.6</v>
      </c>
      <c r="I13" s="7">
        <v>-1.4</v>
      </c>
      <c r="J13" s="64">
        <f t="shared" si="7"/>
        <v>1.2903225806451613E-3</v>
      </c>
      <c r="K13" s="64">
        <f t="shared" si="0"/>
        <v>-7.7419354838709677E-3</v>
      </c>
      <c r="L13" s="64">
        <f t="shared" si="1"/>
        <v>-1.8064516129032256E-2</v>
      </c>
      <c r="M13" s="69" t="e">
        <f t="shared" si="2"/>
        <v>#N/A</v>
      </c>
      <c r="N13" s="69" t="e">
        <f t="shared" si="3"/>
        <v>#N/A</v>
      </c>
      <c r="P13" s="7">
        <f t="shared" si="4"/>
        <v>77.5</v>
      </c>
      <c r="Q13" s="7">
        <f t="shared" si="5"/>
        <v>79.5</v>
      </c>
      <c r="S13" s="9">
        <f t="shared" si="6"/>
        <v>0</v>
      </c>
    </row>
    <row r="14" spans="1:31" x14ac:dyDescent="0.25">
      <c r="A14" s="14">
        <v>37438</v>
      </c>
      <c r="B14" s="21">
        <v>83.3</v>
      </c>
      <c r="C14" s="7">
        <v>79.7</v>
      </c>
      <c r="E14" s="22">
        <v>79.7</v>
      </c>
      <c r="F14" s="21">
        <v>79.400000000000006</v>
      </c>
      <c r="G14" s="20">
        <v>0.4</v>
      </c>
      <c r="H14" s="7">
        <v>2.6</v>
      </c>
      <c r="I14" s="7">
        <v>1</v>
      </c>
      <c r="J14" s="64">
        <f t="shared" si="7"/>
        <v>4.8019207683073235E-3</v>
      </c>
      <c r="K14" s="64">
        <f t="shared" si="0"/>
        <v>3.1212484993997602E-2</v>
      </c>
      <c r="L14" s="64">
        <f t="shared" si="1"/>
        <v>1.2004801920768308E-2</v>
      </c>
      <c r="M14" s="69" t="e">
        <f t="shared" si="2"/>
        <v>#N/A</v>
      </c>
      <c r="N14" s="69" t="e">
        <f t="shared" si="3"/>
        <v>#N/A</v>
      </c>
      <c r="P14" s="7">
        <f t="shared" si="4"/>
        <v>83.4</v>
      </c>
      <c r="Q14" s="7">
        <f t="shared" si="5"/>
        <v>79.800000000000011</v>
      </c>
      <c r="S14" s="9">
        <f t="shared" si="6"/>
        <v>0</v>
      </c>
    </row>
    <row r="15" spans="1:31" x14ac:dyDescent="0.25">
      <c r="A15" s="14">
        <v>37469</v>
      </c>
      <c r="B15" s="21">
        <v>83.6</v>
      </c>
      <c r="C15" s="7">
        <v>78.599999999999994</v>
      </c>
      <c r="E15" s="22">
        <v>78.599999999999994</v>
      </c>
      <c r="F15" s="21">
        <v>79.5</v>
      </c>
      <c r="G15" s="20">
        <v>-0.9</v>
      </c>
      <c r="H15" s="7">
        <v>4.5</v>
      </c>
      <c r="I15" s="7">
        <v>0.5</v>
      </c>
      <c r="J15" s="64">
        <f t="shared" si="7"/>
        <v>-1.076555023923445E-2</v>
      </c>
      <c r="K15" s="64">
        <f t="shared" si="0"/>
        <v>5.3827751196172252E-2</v>
      </c>
      <c r="L15" s="64">
        <f t="shared" si="1"/>
        <v>5.9808612440191387E-3</v>
      </c>
      <c r="M15" s="69" t="e">
        <f t="shared" si="2"/>
        <v>#N/A</v>
      </c>
      <c r="N15" s="69" t="e">
        <f t="shared" si="3"/>
        <v>#N/A</v>
      </c>
      <c r="P15" s="7">
        <f t="shared" si="4"/>
        <v>83.6</v>
      </c>
      <c r="Q15" s="7">
        <f t="shared" si="5"/>
        <v>78.599999999999994</v>
      </c>
      <c r="S15" s="9">
        <f t="shared" si="6"/>
        <v>0</v>
      </c>
    </row>
    <row r="16" spans="1:31" x14ac:dyDescent="0.25">
      <c r="A16" s="14">
        <v>37500</v>
      </c>
      <c r="B16" s="21">
        <v>82.1</v>
      </c>
      <c r="C16" s="7">
        <v>79.599999999999994</v>
      </c>
      <c r="E16" s="22">
        <v>79.599999999999994</v>
      </c>
      <c r="F16" s="21">
        <v>79.599999999999994</v>
      </c>
      <c r="G16" s="20">
        <v>0</v>
      </c>
      <c r="H16" s="7">
        <v>3.6</v>
      </c>
      <c r="I16" s="7">
        <v>-1.1000000000000001</v>
      </c>
      <c r="J16" s="64">
        <f t="shared" si="7"/>
        <v>0</v>
      </c>
      <c r="K16" s="64">
        <f t="shared" si="0"/>
        <v>4.38489646772229E-2</v>
      </c>
      <c r="L16" s="64">
        <f t="shared" si="1"/>
        <v>-1.3398294762484777E-2</v>
      </c>
      <c r="M16" s="69" t="e">
        <f t="shared" si="2"/>
        <v>#N/A</v>
      </c>
      <c r="N16" s="69" t="e">
        <f t="shared" si="3"/>
        <v>#N/A</v>
      </c>
      <c r="P16" s="7">
        <f t="shared" si="4"/>
        <v>82.1</v>
      </c>
      <c r="Q16" s="7">
        <f t="shared" si="5"/>
        <v>79.599999999999994</v>
      </c>
      <c r="S16" s="9">
        <f t="shared" si="6"/>
        <v>0</v>
      </c>
    </row>
    <row r="17" spans="1:19" x14ac:dyDescent="0.25">
      <c r="A17" s="14">
        <v>37530</v>
      </c>
      <c r="B17" s="21">
        <v>89.2</v>
      </c>
      <c r="C17" s="7">
        <v>80.099999999999994</v>
      </c>
      <c r="E17" s="22">
        <v>80.099999999999994</v>
      </c>
      <c r="F17" s="21">
        <v>79.8</v>
      </c>
      <c r="G17" s="20">
        <v>0.4</v>
      </c>
      <c r="H17" s="7">
        <v>7.8</v>
      </c>
      <c r="I17" s="7">
        <v>1.2</v>
      </c>
      <c r="J17" s="64">
        <f t="shared" si="7"/>
        <v>4.4843049327354259E-3</v>
      </c>
      <c r="K17" s="64">
        <f t="shared" si="0"/>
        <v>8.7443946188340796E-2</v>
      </c>
      <c r="L17" s="64">
        <f t="shared" si="1"/>
        <v>1.3452914798206277E-2</v>
      </c>
      <c r="M17" s="69" t="e">
        <f t="shared" si="2"/>
        <v>#N/A</v>
      </c>
      <c r="N17" s="69" t="e">
        <f t="shared" si="3"/>
        <v>#N/A</v>
      </c>
      <c r="P17" s="7">
        <f t="shared" si="4"/>
        <v>89.2</v>
      </c>
      <c r="Q17" s="7">
        <f t="shared" si="5"/>
        <v>80.2</v>
      </c>
      <c r="S17" s="9">
        <f t="shared" si="6"/>
        <v>0</v>
      </c>
    </row>
    <row r="18" spans="1:19" x14ac:dyDescent="0.25">
      <c r="A18" s="14">
        <v>37561</v>
      </c>
      <c r="B18" s="21">
        <v>83.9</v>
      </c>
      <c r="C18" s="7">
        <v>80.3</v>
      </c>
      <c r="E18" s="22">
        <v>80.3</v>
      </c>
      <c r="F18" s="21">
        <v>79.900000000000006</v>
      </c>
      <c r="G18" s="20">
        <v>0.4</v>
      </c>
      <c r="H18" s="7">
        <v>3.7</v>
      </c>
      <c r="I18" s="7">
        <v>-0.1</v>
      </c>
      <c r="J18" s="64">
        <f t="shared" si="7"/>
        <v>4.7675804529201428E-3</v>
      </c>
      <c r="K18" s="64">
        <f t="shared" si="0"/>
        <v>4.4100119189511323E-2</v>
      </c>
      <c r="L18" s="64">
        <f t="shared" si="1"/>
        <v>-1.1918951132300357E-3</v>
      </c>
      <c r="M18" s="69" t="e">
        <f t="shared" si="2"/>
        <v>#N/A</v>
      </c>
      <c r="N18" s="69" t="e">
        <f t="shared" si="3"/>
        <v>#N/A</v>
      </c>
      <c r="P18" s="7">
        <f t="shared" si="4"/>
        <v>83.90000000000002</v>
      </c>
      <c r="Q18" s="7">
        <f t="shared" si="5"/>
        <v>80.300000000000011</v>
      </c>
      <c r="S18" s="9">
        <f t="shared" si="6"/>
        <v>0</v>
      </c>
    </row>
    <row r="19" spans="1:19" x14ac:dyDescent="0.25">
      <c r="A19" s="14">
        <v>37591</v>
      </c>
      <c r="B19" s="21">
        <v>74.599999999999994</v>
      </c>
      <c r="C19" s="7">
        <v>79.599999999999994</v>
      </c>
      <c r="E19" s="22">
        <v>79.599999999999994</v>
      </c>
      <c r="F19" s="21">
        <v>79.900000000000006</v>
      </c>
      <c r="G19" s="20">
        <v>-0.4</v>
      </c>
      <c r="H19" s="7">
        <v>-4.4000000000000004</v>
      </c>
      <c r="I19" s="7">
        <v>-0.6</v>
      </c>
      <c r="J19" s="64">
        <f t="shared" si="7"/>
        <v>-5.3619302949061672E-3</v>
      </c>
      <c r="K19" s="64">
        <f t="shared" si="0"/>
        <v>-5.898123324396784E-2</v>
      </c>
      <c r="L19" s="64">
        <f t="shared" si="1"/>
        <v>-8.0428954423592495E-3</v>
      </c>
      <c r="M19" s="69" t="e">
        <f t="shared" si="2"/>
        <v>#N/A</v>
      </c>
      <c r="N19" s="69" t="e">
        <f t="shared" si="3"/>
        <v>#N/A</v>
      </c>
      <c r="P19" s="7">
        <f t="shared" si="4"/>
        <v>74.5</v>
      </c>
      <c r="Q19" s="7">
        <f t="shared" si="5"/>
        <v>79.5</v>
      </c>
      <c r="S19" s="9">
        <f t="shared" si="6"/>
        <v>0</v>
      </c>
    </row>
    <row r="20" spans="1:19" x14ac:dyDescent="0.25">
      <c r="A20" s="14">
        <v>37622</v>
      </c>
      <c r="B20" s="21">
        <v>74</v>
      </c>
      <c r="C20" s="7">
        <v>79.7</v>
      </c>
      <c r="E20" s="22">
        <v>79.7</v>
      </c>
      <c r="F20" s="21">
        <v>79.900000000000006</v>
      </c>
      <c r="G20" s="20">
        <v>-0.1</v>
      </c>
      <c r="H20" s="7">
        <v>-6.4</v>
      </c>
      <c r="I20" s="7">
        <v>0.7</v>
      </c>
      <c r="J20" s="64">
        <f t="shared" si="7"/>
        <v>-1.3513513513513514E-3</v>
      </c>
      <c r="K20" s="64">
        <f t="shared" si="0"/>
        <v>-8.6486486486486491E-2</v>
      </c>
      <c r="L20" s="64">
        <f t="shared" si="1"/>
        <v>9.4594594594594582E-3</v>
      </c>
      <c r="M20" s="69" t="e">
        <f t="shared" si="2"/>
        <v>#N/A</v>
      </c>
      <c r="N20" s="69" t="e">
        <f t="shared" si="3"/>
        <v>#N/A</v>
      </c>
      <c r="P20" s="7">
        <f t="shared" si="4"/>
        <v>74.100000000000009</v>
      </c>
      <c r="Q20" s="7">
        <f t="shared" si="5"/>
        <v>79.800000000000011</v>
      </c>
      <c r="S20" s="9">
        <f t="shared" si="6"/>
        <v>0</v>
      </c>
    </row>
    <row r="21" spans="1:19" x14ac:dyDescent="0.25">
      <c r="A21" s="14">
        <v>37653</v>
      </c>
      <c r="B21" s="21">
        <v>71.8</v>
      </c>
      <c r="C21" s="7">
        <v>79.7</v>
      </c>
      <c r="E21" s="22">
        <v>79.7</v>
      </c>
      <c r="F21" s="21">
        <v>79.7</v>
      </c>
      <c r="G21" s="20">
        <v>0</v>
      </c>
      <c r="H21" s="7">
        <v>-9.5</v>
      </c>
      <c r="I21" s="7">
        <v>1.6</v>
      </c>
      <c r="J21" s="64">
        <f t="shared" si="7"/>
        <v>0</v>
      </c>
      <c r="K21" s="64">
        <f t="shared" si="0"/>
        <v>-0.13231197771587744</v>
      </c>
      <c r="L21" s="64">
        <f t="shared" si="1"/>
        <v>2.2284122562674098E-2</v>
      </c>
      <c r="M21" s="69" t="e">
        <f t="shared" si="2"/>
        <v>#N/A</v>
      </c>
      <c r="N21" s="69" t="e">
        <f t="shared" si="3"/>
        <v>#N/A</v>
      </c>
      <c r="P21" s="7">
        <f t="shared" si="4"/>
        <v>71.8</v>
      </c>
      <c r="Q21" s="7">
        <f t="shared" si="5"/>
        <v>79.7</v>
      </c>
      <c r="S21" s="9">
        <f t="shared" si="6"/>
        <v>0</v>
      </c>
    </row>
    <row r="22" spans="1:19" x14ac:dyDescent="0.25">
      <c r="A22" s="14">
        <v>37681</v>
      </c>
      <c r="B22" s="21">
        <v>77.400000000000006</v>
      </c>
      <c r="C22" s="7">
        <v>79.8</v>
      </c>
      <c r="E22" s="22">
        <v>79.8</v>
      </c>
      <c r="F22" s="21">
        <v>79.3</v>
      </c>
      <c r="G22" s="20">
        <v>0.5</v>
      </c>
      <c r="H22" s="7">
        <v>0.4</v>
      </c>
      <c r="I22" s="7">
        <v>-2.8</v>
      </c>
      <c r="J22" s="64">
        <f t="shared" si="7"/>
        <v>6.4599483204134363E-3</v>
      </c>
      <c r="K22" s="64">
        <f t="shared" si="0"/>
        <v>5.1679586563307496E-3</v>
      </c>
      <c r="L22" s="64">
        <f t="shared" si="1"/>
        <v>-3.6175710594315243E-2</v>
      </c>
      <c r="M22" s="69" t="e">
        <f t="shared" si="2"/>
        <v>#N/A</v>
      </c>
      <c r="N22" s="69" t="e">
        <f t="shared" si="3"/>
        <v>#N/A</v>
      </c>
      <c r="P22" s="7">
        <f t="shared" si="4"/>
        <v>77.400000000000006</v>
      </c>
      <c r="Q22" s="7">
        <f t="shared" si="5"/>
        <v>79.8</v>
      </c>
      <c r="S22" s="9">
        <f t="shared" si="6"/>
        <v>0</v>
      </c>
    </row>
    <row r="23" spans="1:19" x14ac:dyDescent="0.25">
      <c r="A23" s="14">
        <v>37712</v>
      </c>
      <c r="B23" s="21">
        <v>76.5</v>
      </c>
      <c r="C23" s="7">
        <v>79.400000000000006</v>
      </c>
      <c r="E23" s="22">
        <v>79.400000000000006</v>
      </c>
      <c r="F23" s="21">
        <v>78.8</v>
      </c>
      <c r="G23" s="20">
        <v>0.6</v>
      </c>
      <c r="H23" s="7">
        <v>-2.8</v>
      </c>
      <c r="I23" s="7">
        <v>-0.1</v>
      </c>
      <c r="J23" s="64">
        <f t="shared" si="7"/>
        <v>7.8431372549019607E-3</v>
      </c>
      <c r="K23" s="64">
        <f t="shared" si="0"/>
        <v>-3.6601307189542479E-2</v>
      </c>
      <c r="L23" s="64">
        <f t="shared" si="1"/>
        <v>-1.3071895424836603E-3</v>
      </c>
      <c r="M23" s="69" t="e">
        <f t="shared" si="2"/>
        <v>#N/A</v>
      </c>
      <c r="N23" s="69" t="e">
        <f t="shared" si="3"/>
        <v>#N/A</v>
      </c>
      <c r="P23" s="7">
        <f t="shared" si="4"/>
        <v>76.5</v>
      </c>
      <c r="Q23" s="7">
        <f t="shared" si="5"/>
        <v>79.399999999999991</v>
      </c>
      <c r="S23" s="9">
        <f t="shared" si="6"/>
        <v>0</v>
      </c>
    </row>
    <row r="24" spans="1:19" x14ac:dyDescent="0.25">
      <c r="A24" s="14">
        <v>37742</v>
      </c>
      <c r="B24" s="21">
        <v>79.7</v>
      </c>
      <c r="C24" s="7">
        <v>77.8</v>
      </c>
      <c r="E24" s="22">
        <v>77.8</v>
      </c>
      <c r="F24" s="21">
        <v>78.5</v>
      </c>
      <c r="G24" s="20">
        <v>-0.6</v>
      </c>
      <c r="H24" s="7">
        <v>1.1000000000000001</v>
      </c>
      <c r="I24" s="7">
        <v>0.8</v>
      </c>
      <c r="J24" s="64">
        <f t="shared" si="7"/>
        <v>-7.5282308657465494E-3</v>
      </c>
      <c r="K24" s="64">
        <f t="shared" si="0"/>
        <v>1.3801756587202008E-2</v>
      </c>
      <c r="L24" s="64">
        <f t="shared" si="1"/>
        <v>1.0037641154328734E-2</v>
      </c>
      <c r="M24" s="69" t="e">
        <f t="shared" si="2"/>
        <v>#N/A</v>
      </c>
      <c r="N24" s="69" t="e">
        <f t="shared" si="3"/>
        <v>#N/A</v>
      </c>
      <c r="P24" s="7">
        <f t="shared" si="4"/>
        <v>79.8</v>
      </c>
      <c r="Q24" s="7">
        <f t="shared" si="5"/>
        <v>77.900000000000006</v>
      </c>
      <c r="S24" s="9">
        <f t="shared" si="6"/>
        <v>0</v>
      </c>
    </row>
    <row r="25" spans="1:19" x14ac:dyDescent="0.25">
      <c r="A25" s="14">
        <v>37773</v>
      </c>
      <c r="B25" s="21">
        <v>76.3</v>
      </c>
      <c r="C25" s="7">
        <v>78.2</v>
      </c>
      <c r="E25" s="22">
        <v>78.2</v>
      </c>
      <c r="F25" s="21">
        <v>78.3</v>
      </c>
      <c r="G25" s="20">
        <v>-0.2</v>
      </c>
      <c r="H25" s="7">
        <v>-0.5</v>
      </c>
      <c r="I25" s="7">
        <v>-1.4</v>
      </c>
      <c r="J25" s="64">
        <f t="shared" si="7"/>
        <v>-2.6212319790301446E-3</v>
      </c>
      <c r="K25" s="64">
        <f t="shared" si="0"/>
        <v>-6.5530799475753609E-3</v>
      </c>
      <c r="L25" s="64">
        <f t="shared" si="1"/>
        <v>-1.834862385321101E-2</v>
      </c>
      <c r="M25" s="69" t="e">
        <f t="shared" si="2"/>
        <v>#N/A</v>
      </c>
      <c r="N25" s="69" t="e">
        <f t="shared" si="3"/>
        <v>#N/A</v>
      </c>
      <c r="P25" s="7">
        <f t="shared" si="4"/>
        <v>76.199999999999989</v>
      </c>
      <c r="Q25" s="7">
        <f t="shared" si="5"/>
        <v>78.099999999999994</v>
      </c>
      <c r="S25" s="9">
        <f t="shared" si="6"/>
        <v>0</v>
      </c>
    </row>
    <row r="26" spans="1:19" x14ac:dyDescent="0.25">
      <c r="A26" s="14">
        <v>37803</v>
      </c>
      <c r="B26" s="21">
        <v>81.3</v>
      </c>
      <c r="C26" s="7">
        <v>77.400000000000006</v>
      </c>
      <c r="E26" s="22">
        <v>77.400000000000006</v>
      </c>
      <c r="F26" s="21">
        <v>78.599999999999994</v>
      </c>
      <c r="G26" s="20">
        <v>-1.2</v>
      </c>
      <c r="H26" s="7">
        <v>2.7</v>
      </c>
      <c r="I26" s="7">
        <v>1.2</v>
      </c>
      <c r="J26" s="64">
        <f t="shared" si="7"/>
        <v>-1.4760147601476014E-2</v>
      </c>
      <c r="K26" s="64">
        <f t="shared" si="0"/>
        <v>3.3210332103321034E-2</v>
      </c>
      <c r="L26" s="64">
        <f t="shared" si="1"/>
        <v>1.4760147601476014E-2</v>
      </c>
      <c r="M26" s="69" t="e">
        <f t="shared" si="2"/>
        <v>#N/A</v>
      </c>
      <c r="N26" s="69" t="e">
        <f t="shared" si="3"/>
        <v>#N/A</v>
      </c>
      <c r="P26" s="7">
        <f t="shared" si="4"/>
        <v>81.3</v>
      </c>
      <c r="Q26" s="7">
        <f t="shared" si="5"/>
        <v>77.399999999999991</v>
      </c>
      <c r="S26" s="9">
        <f t="shared" si="6"/>
        <v>0</v>
      </c>
    </row>
    <row r="27" spans="1:19" x14ac:dyDescent="0.25">
      <c r="A27" s="14">
        <v>37834</v>
      </c>
      <c r="B27" s="21">
        <v>81.599999999999994</v>
      </c>
      <c r="C27" s="7">
        <v>78.5</v>
      </c>
      <c r="E27" s="22">
        <v>78.5</v>
      </c>
      <c r="F27" s="21">
        <v>79.2</v>
      </c>
      <c r="G27" s="20">
        <v>-0.7</v>
      </c>
      <c r="H27" s="7">
        <v>4.7</v>
      </c>
      <c r="I27" s="7">
        <v>-1.6</v>
      </c>
      <c r="J27" s="64">
        <f t="shared" si="7"/>
        <v>-8.5784313725490204E-3</v>
      </c>
      <c r="K27" s="64">
        <f t="shared" si="0"/>
        <v>5.7598039215686278E-2</v>
      </c>
      <c r="L27" s="64">
        <f t="shared" si="1"/>
        <v>-1.9607843137254905E-2</v>
      </c>
      <c r="M27" s="69" t="e">
        <f t="shared" si="2"/>
        <v>#N/A</v>
      </c>
      <c r="N27" s="69" t="e">
        <f t="shared" si="3"/>
        <v>#N/A</v>
      </c>
      <c r="P27" s="7">
        <f t="shared" si="4"/>
        <v>81.600000000000009</v>
      </c>
      <c r="Q27" s="7">
        <f t="shared" si="5"/>
        <v>78.5</v>
      </c>
      <c r="S27" s="9">
        <f t="shared" si="6"/>
        <v>0</v>
      </c>
    </row>
    <row r="28" spans="1:19" x14ac:dyDescent="0.25">
      <c r="A28" s="14">
        <v>37865</v>
      </c>
      <c r="B28" s="21">
        <v>85.7</v>
      </c>
      <c r="C28" s="7">
        <v>81.3</v>
      </c>
      <c r="E28" s="22">
        <v>81.3</v>
      </c>
      <c r="F28" s="21">
        <v>80.099999999999994</v>
      </c>
      <c r="G28" s="20">
        <v>1.2</v>
      </c>
      <c r="H28" s="7">
        <v>3.5</v>
      </c>
      <c r="I28" s="7">
        <v>0.9</v>
      </c>
      <c r="J28" s="64">
        <f t="shared" si="7"/>
        <v>1.4002333722287047E-2</v>
      </c>
      <c r="K28" s="64">
        <f t="shared" si="0"/>
        <v>4.0840140023337225E-2</v>
      </c>
      <c r="L28" s="64">
        <f t="shared" si="1"/>
        <v>1.0501750291715286E-2</v>
      </c>
      <c r="M28" s="69" t="e">
        <f t="shared" si="2"/>
        <v>#N/A</v>
      </c>
      <c r="N28" s="69" t="e">
        <f t="shared" si="3"/>
        <v>#N/A</v>
      </c>
      <c r="P28" s="7">
        <f t="shared" si="4"/>
        <v>85.7</v>
      </c>
      <c r="Q28" s="7">
        <f t="shared" si="5"/>
        <v>81.3</v>
      </c>
      <c r="S28" s="9">
        <f t="shared" si="6"/>
        <v>0</v>
      </c>
    </row>
    <row r="29" spans="1:19" x14ac:dyDescent="0.25">
      <c r="A29" s="14">
        <v>37895</v>
      </c>
      <c r="B29" s="21">
        <v>90</v>
      </c>
      <c r="C29" s="7">
        <v>81.599999999999994</v>
      </c>
      <c r="E29" s="22">
        <v>81.599999999999994</v>
      </c>
      <c r="F29" s="21">
        <v>81</v>
      </c>
      <c r="G29" s="20">
        <v>0.6</v>
      </c>
      <c r="H29" s="7">
        <v>7.7</v>
      </c>
      <c r="I29" s="7">
        <v>0.7</v>
      </c>
      <c r="J29" s="64">
        <f t="shared" si="7"/>
        <v>6.6666666666666662E-3</v>
      </c>
      <c r="K29" s="64">
        <f t="shared" si="0"/>
        <v>8.5555555555555551E-2</v>
      </c>
      <c r="L29" s="64">
        <f t="shared" si="1"/>
        <v>7.7777777777777776E-3</v>
      </c>
      <c r="M29" s="69" t="e">
        <f t="shared" si="2"/>
        <v>#N/A</v>
      </c>
      <c r="N29" s="69" t="e">
        <f t="shared" si="3"/>
        <v>#N/A</v>
      </c>
      <c r="P29" s="7">
        <f t="shared" si="4"/>
        <v>90</v>
      </c>
      <c r="Q29" s="7">
        <f t="shared" si="5"/>
        <v>81.599999999999994</v>
      </c>
      <c r="S29" s="9">
        <f t="shared" si="6"/>
        <v>0</v>
      </c>
    </row>
    <row r="30" spans="1:19" x14ac:dyDescent="0.25">
      <c r="A30" s="14">
        <v>37926</v>
      </c>
      <c r="B30" s="21">
        <v>84.6</v>
      </c>
      <c r="C30" s="7">
        <v>82.6</v>
      </c>
      <c r="E30" s="22">
        <v>82.6</v>
      </c>
      <c r="F30" s="21">
        <v>81.8</v>
      </c>
      <c r="G30" s="20">
        <v>0.8</v>
      </c>
      <c r="H30" s="7">
        <v>3.6</v>
      </c>
      <c r="I30" s="7">
        <v>-1.6</v>
      </c>
      <c r="J30" s="64">
        <f t="shared" si="7"/>
        <v>9.4562647754137131E-3</v>
      </c>
      <c r="K30" s="64">
        <f t="shared" si="0"/>
        <v>4.2553191489361708E-2</v>
      </c>
      <c r="L30" s="64">
        <f t="shared" si="1"/>
        <v>-1.8912529550827426E-2</v>
      </c>
      <c r="M30" s="69" t="e">
        <f t="shared" si="2"/>
        <v>#N/A</v>
      </c>
      <c r="N30" s="69" t="e">
        <f t="shared" si="3"/>
        <v>#N/A</v>
      </c>
      <c r="P30" s="7">
        <f t="shared" si="4"/>
        <v>84.6</v>
      </c>
      <c r="Q30" s="7">
        <f t="shared" si="5"/>
        <v>82.6</v>
      </c>
      <c r="S30" s="9">
        <f t="shared" si="6"/>
        <v>0</v>
      </c>
    </row>
    <row r="31" spans="1:19" x14ac:dyDescent="0.25">
      <c r="A31" s="14">
        <v>37956</v>
      </c>
      <c r="B31" s="21">
        <v>77.900000000000006</v>
      </c>
      <c r="C31" s="7">
        <v>81.2</v>
      </c>
      <c r="E31" s="22">
        <v>81.2</v>
      </c>
      <c r="F31" s="21">
        <v>82.5</v>
      </c>
      <c r="G31" s="20">
        <v>-1.3</v>
      </c>
      <c r="H31" s="7">
        <v>-4.3</v>
      </c>
      <c r="I31" s="7">
        <v>1</v>
      </c>
      <c r="J31" s="64">
        <f t="shared" si="7"/>
        <v>-1.668806161745828E-2</v>
      </c>
      <c r="K31" s="64">
        <f t="shared" si="0"/>
        <v>-5.5198973042361994E-2</v>
      </c>
      <c r="L31" s="64">
        <f t="shared" si="1"/>
        <v>1.2836970474967907E-2</v>
      </c>
      <c r="M31" s="69" t="e">
        <f t="shared" si="2"/>
        <v>#N/A</v>
      </c>
      <c r="N31" s="69" t="e">
        <f t="shared" si="3"/>
        <v>#N/A</v>
      </c>
      <c r="P31" s="7">
        <f t="shared" si="4"/>
        <v>77.900000000000006</v>
      </c>
      <c r="Q31" s="7">
        <f t="shared" si="5"/>
        <v>81.2</v>
      </c>
      <c r="S31" s="9">
        <f t="shared" si="6"/>
        <v>0</v>
      </c>
    </row>
    <row r="32" spans="1:19" x14ac:dyDescent="0.25">
      <c r="A32" s="14">
        <v>37987</v>
      </c>
      <c r="B32" s="21">
        <v>76.8</v>
      </c>
      <c r="C32" s="7">
        <v>82.7</v>
      </c>
      <c r="E32" s="22">
        <v>82.7</v>
      </c>
      <c r="F32" s="21">
        <v>83.1</v>
      </c>
      <c r="G32" s="20">
        <v>-0.5</v>
      </c>
      <c r="H32" s="7">
        <v>-6.4</v>
      </c>
      <c r="I32" s="7">
        <v>0.5</v>
      </c>
      <c r="J32" s="64">
        <f t="shared" si="7"/>
        <v>-6.510416666666667E-3</v>
      </c>
      <c r="K32" s="64">
        <f t="shared" si="0"/>
        <v>-8.3333333333333343E-2</v>
      </c>
      <c r="L32" s="64">
        <f t="shared" si="1"/>
        <v>6.510416666666667E-3</v>
      </c>
      <c r="M32" s="69" t="e">
        <f t="shared" si="2"/>
        <v>#N/A</v>
      </c>
      <c r="N32" s="69" t="e">
        <f t="shared" si="3"/>
        <v>#N/A</v>
      </c>
      <c r="P32" s="7">
        <f t="shared" si="4"/>
        <v>76.699999999999989</v>
      </c>
      <c r="Q32" s="7">
        <f t="shared" si="5"/>
        <v>82.6</v>
      </c>
      <c r="S32" s="9">
        <f t="shared" si="6"/>
        <v>0</v>
      </c>
    </row>
    <row r="33" spans="1:19" x14ac:dyDescent="0.25">
      <c r="A33" s="14">
        <v>38018</v>
      </c>
      <c r="B33" s="21">
        <v>74</v>
      </c>
      <c r="C33" s="7">
        <v>84</v>
      </c>
      <c r="E33" s="22">
        <v>84</v>
      </c>
      <c r="F33" s="21">
        <v>83.8</v>
      </c>
      <c r="G33" s="20">
        <v>0.3</v>
      </c>
      <c r="H33" s="7">
        <v>-9.6999999999999993</v>
      </c>
      <c r="I33" s="7">
        <v>-0.3</v>
      </c>
      <c r="J33" s="64">
        <f t="shared" si="7"/>
        <v>4.0540540540540543E-3</v>
      </c>
      <c r="K33" s="64">
        <f t="shared" si="0"/>
        <v>-0.13108108108108107</v>
      </c>
      <c r="L33" s="64">
        <f t="shared" si="1"/>
        <v>-4.0540540540540543E-3</v>
      </c>
      <c r="M33" s="69" t="e">
        <f t="shared" si="2"/>
        <v>#N/A</v>
      </c>
      <c r="N33" s="69" t="e">
        <f t="shared" si="3"/>
        <v>#N/A</v>
      </c>
      <c r="P33" s="7">
        <f t="shared" si="4"/>
        <v>74.099999999999994</v>
      </c>
      <c r="Q33" s="7">
        <f t="shared" si="5"/>
        <v>84.1</v>
      </c>
      <c r="S33" s="9">
        <f t="shared" si="6"/>
        <v>0</v>
      </c>
    </row>
    <row r="34" spans="1:19" x14ac:dyDescent="0.25">
      <c r="A34" s="14">
        <v>38047</v>
      </c>
      <c r="B34" s="21">
        <v>86.9</v>
      </c>
      <c r="C34" s="7">
        <v>84.5</v>
      </c>
      <c r="E34" s="22">
        <v>84.5</v>
      </c>
      <c r="F34" s="21">
        <v>84.4</v>
      </c>
      <c r="G34" s="20">
        <v>0.1</v>
      </c>
      <c r="H34" s="7">
        <v>0.2</v>
      </c>
      <c r="I34" s="7">
        <v>2.1</v>
      </c>
      <c r="J34" s="64">
        <f t="shared" si="7"/>
        <v>1.1507479861910242E-3</v>
      </c>
      <c r="K34" s="64">
        <f t="shared" si="0"/>
        <v>2.3014959723820483E-3</v>
      </c>
      <c r="L34" s="64">
        <f t="shared" si="1"/>
        <v>2.4165707710011506E-2</v>
      </c>
      <c r="M34" s="69" t="e">
        <f t="shared" si="2"/>
        <v>#N/A</v>
      </c>
      <c r="N34" s="69" t="e">
        <f t="shared" si="3"/>
        <v>#N/A</v>
      </c>
      <c r="P34" s="7">
        <f t="shared" si="4"/>
        <v>86.8</v>
      </c>
      <c r="Q34" s="7">
        <f t="shared" si="5"/>
        <v>84.5</v>
      </c>
      <c r="S34" s="9">
        <f t="shared" si="6"/>
        <v>0</v>
      </c>
    </row>
    <row r="35" spans="1:19" x14ac:dyDescent="0.25">
      <c r="A35" s="14">
        <v>38078</v>
      </c>
      <c r="B35" s="21">
        <v>82.2</v>
      </c>
      <c r="C35" s="7">
        <v>85.1</v>
      </c>
      <c r="E35" s="22">
        <v>85.1</v>
      </c>
      <c r="F35" s="21">
        <v>85.1</v>
      </c>
      <c r="G35" s="20">
        <v>0</v>
      </c>
      <c r="H35" s="7">
        <v>-2.9</v>
      </c>
      <c r="I35" s="7">
        <v>0</v>
      </c>
      <c r="J35" s="64">
        <f t="shared" si="7"/>
        <v>0</v>
      </c>
      <c r="K35" s="64">
        <f t="shared" si="0"/>
        <v>-3.5279805352798052E-2</v>
      </c>
      <c r="L35" s="64">
        <f t="shared" si="1"/>
        <v>0</v>
      </c>
      <c r="M35" s="69" t="e">
        <f t="shared" si="2"/>
        <v>#N/A</v>
      </c>
      <c r="N35" s="69" t="e">
        <f t="shared" si="3"/>
        <v>#N/A</v>
      </c>
      <c r="P35" s="7">
        <f t="shared" si="4"/>
        <v>82.199999999999989</v>
      </c>
      <c r="Q35" s="7">
        <f t="shared" si="5"/>
        <v>85.1</v>
      </c>
      <c r="S35" s="9">
        <f t="shared" si="6"/>
        <v>0</v>
      </c>
    </row>
    <row r="36" spans="1:19" x14ac:dyDescent="0.25">
      <c r="A36" s="14">
        <v>38108</v>
      </c>
      <c r="B36" s="21">
        <v>86.3</v>
      </c>
      <c r="C36" s="7">
        <v>85.9</v>
      </c>
      <c r="E36" s="22">
        <v>85.9</v>
      </c>
      <c r="F36" s="21">
        <v>85.8</v>
      </c>
      <c r="G36" s="20">
        <v>0.1</v>
      </c>
      <c r="H36" s="7">
        <v>1.4</v>
      </c>
      <c r="I36" s="7">
        <v>-1</v>
      </c>
      <c r="J36" s="64">
        <f t="shared" si="7"/>
        <v>1.1587485515643107E-3</v>
      </c>
      <c r="K36" s="64">
        <f t="shared" si="0"/>
        <v>1.6222479721900347E-2</v>
      </c>
      <c r="L36" s="64">
        <f t="shared" si="1"/>
        <v>-1.1587485515643106E-2</v>
      </c>
      <c r="M36" s="69" t="e">
        <f t="shared" si="2"/>
        <v>#N/A</v>
      </c>
      <c r="N36" s="69" t="e">
        <f t="shared" si="3"/>
        <v>#N/A</v>
      </c>
      <c r="P36" s="7">
        <f t="shared" si="4"/>
        <v>86.3</v>
      </c>
      <c r="Q36" s="7">
        <f t="shared" si="5"/>
        <v>85.899999999999991</v>
      </c>
      <c r="S36" s="9">
        <f t="shared" si="6"/>
        <v>0</v>
      </c>
    </row>
    <row r="37" spans="1:19" x14ac:dyDescent="0.25">
      <c r="A37" s="14">
        <v>38139</v>
      </c>
      <c r="B37" s="21">
        <v>86.1</v>
      </c>
      <c r="C37" s="7">
        <v>86.1</v>
      </c>
      <c r="E37" s="22">
        <v>86.1</v>
      </c>
      <c r="F37" s="21">
        <v>86.4</v>
      </c>
      <c r="G37" s="20">
        <v>-0.3</v>
      </c>
      <c r="H37" s="7">
        <v>-0.3</v>
      </c>
      <c r="I37" s="7">
        <v>0.3</v>
      </c>
      <c r="J37" s="64">
        <f t="shared" si="7"/>
        <v>-3.4843205574912892E-3</v>
      </c>
      <c r="K37" s="64">
        <f t="shared" si="0"/>
        <v>-3.4843205574912892E-3</v>
      </c>
      <c r="L37" s="64">
        <f t="shared" si="1"/>
        <v>3.4843205574912892E-3</v>
      </c>
      <c r="M37" s="69" t="e">
        <f t="shared" si="2"/>
        <v>#N/A</v>
      </c>
      <c r="N37" s="69" t="e">
        <f t="shared" si="3"/>
        <v>#N/A</v>
      </c>
      <c r="P37" s="7">
        <f t="shared" si="4"/>
        <v>86.100000000000009</v>
      </c>
      <c r="Q37" s="7">
        <f t="shared" si="5"/>
        <v>86.100000000000009</v>
      </c>
      <c r="S37" s="9">
        <f t="shared" si="6"/>
        <v>0</v>
      </c>
    </row>
    <row r="38" spans="1:19" x14ac:dyDescent="0.25">
      <c r="A38" s="14">
        <v>38169</v>
      </c>
      <c r="B38" s="21">
        <v>90.1</v>
      </c>
      <c r="C38" s="7">
        <v>86.7</v>
      </c>
      <c r="E38" s="22">
        <v>86.7</v>
      </c>
      <c r="F38" s="21">
        <v>86.9</v>
      </c>
      <c r="G38" s="20">
        <v>-0.2</v>
      </c>
      <c r="H38" s="7">
        <v>2.9</v>
      </c>
      <c r="I38" s="7">
        <v>0.5</v>
      </c>
      <c r="J38" s="64">
        <f t="shared" si="7"/>
        <v>-2.219755826859046E-3</v>
      </c>
      <c r="K38" s="64">
        <f t="shared" si="0"/>
        <v>3.2186459489456164E-2</v>
      </c>
      <c r="L38" s="64">
        <f t="shared" si="1"/>
        <v>5.5493895671476145E-3</v>
      </c>
      <c r="M38" s="69" t="e">
        <f t="shared" si="2"/>
        <v>#N/A</v>
      </c>
      <c r="N38" s="69" t="e">
        <f t="shared" si="3"/>
        <v>#N/A</v>
      </c>
      <c r="P38" s="7">
        <f t="shared" si="4"/>
        <v>90.100000000000009</v>
      </c>
      <c r="Q38" s="7">
        <f t="shared" si="5"/>
        <v>86.7</v>
      </c>
      <c r="S38" s="9">
        <f t="shared" si="6"/>
        <v>0</v>
      </c>
    </row>
    <row r="39" spans="1:19" x14ac:dyDescent="0.25">
      <c r="A39" s="14">
        <v>38200</v>
      </c>
      <c r="B39" s="21">
        <v>92.1</v>
      </c>
      <c r="C39" s="7">
        <v>87.6</v>
      </c>
      <c r="E39" s="22">
        <v>87.6</v>
      </c>
      <c r="F39" s="21">
        <v>87.3</v>
      </c>
      <c r="G39" s="20">
        <v>0.3</v>
      </c>
      <c r="H39" s="7">
        <v>5</v>
      </c>
      <c r="I39" s="7">
        <v>-0.6</v>
      </c>
      <c r="J39" s="64">
        <f t="shared" si="7"/>
        <v>3.2573289902280132E-3</v>
      </c>
      <c r="K39" s="64">
        <f t="shared" si="0"/>
        <v>5.428881650380022E-2</v>
      </c>
      <c r="L39" s="64">
        <f t="shared" si="1"/>
        <v>-6.5146579804560263E-3</v>
      </c>
      <c r="M39" s="69" t="e">
        <f t="shared" si="2"/>
        <v>#N/A</v>
      </c>
      <c r="N39" s="69" t="e">
        <f t="shared" si="3"/>
        <v>#N/A</v>
      </c>
      <c r="P39" s="7">
        <f t="shared" si="4"/>
        <v>92</v>
      </c>
      <c r="Q39" s="7">
        <f t="shared" si="5"/>
        <v>87.6</v>
      </c>
      <c r="S39" s="9">
        <f t="shared" si="6"/>
        <v>0</v>
      </c>
    </row>
    <row r="40" spans="1:19" x14ac:dyDescent="0.25">
      <c r="A40" s="14">
        <v>38231</v>
      </c>
      <c r="B40" s="21">
        <v>92.1</v>
      </c>
      <c r="C40" s="7">
        <v>88.2</v>
      </c>
      <c r="E40" s="22">
        <v>88.2</v>
      </c>
      <c r="F40" s="21">
        <v>87.7</v>
      </c>
      <c r="G40" s="20">
        <v>0.5</v>
      </c>
      <c r="H40" s="7">
        <v>3.2</v>
      </c>
      <c r="I40" s="7">
        <v>0.7</v>
      </c>
      <c r="J40" s="64">
        <f t="shared" si="7"/>
        <v>5.4288816503800224E-3</v>
      </c>
      <c r="K40" s="64">
        <f t="shared" si="0"/>
        <v>3.4744842562432141E-2</v>
      </c>
      <c r="L40" s="64">
        <f t="shared" si="1"/>
        <v>7.6004343105320303E-3</v>
      </c>
      <c r="M40" s="69" t="e">
        <f t="shared" si="2"/>
        <v>#N/A</v>
      </c>
      <c r="N40" s="69" t="e">
        <f t="shared" si="3"/>
        <v>#N/A</v>
      </c>
      <c r="P40" s="7">
        <f t="shared" si="4"/>
        <v>92.100000000000009</v>
      </c>
      <c r="Q40" s="7">
        <f t="shared" si="5"/>
        <v>88.2</v>
      </c>
      <c r="S40" s="9">
        <f t="shared" si="6"/>
        <v>0</v>
      </c>
    </row>
    <row r="41" spans="1:19" x14ac:dyDescent="0.25">
      <c r="A41" s="14">
        <v>38261</v>
      </c>
      <c r="B41" s="21">
        <v>93.5</v>
      </c>
      <c r="C41" s="7">
        <v>87.5</v>
      </c>
      <c r="E41" s="22">
        <v>87.5</v>
      </c>
      <c r="F41" s="21">
        <v>87.9</v>
      </c>
      <c r="G41" s="20">
        <v>-0.3</v>
      </c>
      <c r="H41" s="7">
        <v>7.6</v>
      </c>
      <c r="I41" s="7">
        <v>-1.6</v>
      </c>
      <c r="J41" s="64">
        <f t="shared" si="7"/>
        <v>-3.2085561497326204E-3</v>
      </c>
      <c r="K41" s="64">
        <f t="shared" si="0"/>
        <v>8.1283422459893048E-2</v>
      </c>
      <c r="L41" s="64">
        <f t="shared" si="1"/>
        <v>-1.7112299465240642E-2</v>
      </c>
      <c r="M41" s="69" t="e">
        <f t="shared" si="2"/>
        <v>#N/A</v>
      </c>
      <c r="N41" s="69" t="e">
        <f t="shared" si="3"/>
        <v>#N/A</v>
      </c>
      <c r="P41" s="7">
        <f t="shared" si="4"/>
        <v>93.600000000000009</v>
      </c>
      <c r="Q41" s="7">
        <f t="shared" si="5"/>
        <v>87.600000000000009</v>
      </c>
      <c r="S41" s="9">
        <f t="shared" si="6"/>
        <v>0</v>
      </c>
    </row>
    <row r="42" spans="1:19" x14ac:dyDescent="0.25">
      <c r="A42" s="14">
        <v>38292</v>
      </c>
      <c r="B42" s="21">
        <v>91.8</v>
      </c>
      <c r="C42" s="7">
        <v>87.5</v>
      </c>
      <c r="E42" s="22">
        <v>87.5</v>
      </c>
      <c r="F42" s="21">
        <v>88</v>
      </c>
      <c r="G42" s="20">
        <v>-0.5</v>
      </c>
      <c r="H42" s="7">
        <v>3.4</v>
      </c>
      <c r="I42" s="7">
        <v>0.9</v>
      </c>
      <c r="J42" s="64">
        <f t="shared" si="7"/>
        <v>-5.4466230936819175E-3</v>
      </c>
      <c r="K42" s="64">
        <f t="shared" si="0"/>
        <v>3.7037037037037035E-2</v>
      </c>
      <c r="L42" s="64">
        <f t="shared" si="1"/>
        <v>9.8039215686274508E-3</v>
      </c>
      <c r="M42" s="69" t="e">
        <f t="shared" si="2"/>
        <v>#N/A</v>
      </c>
      <c r="N42" s="69" t="e">
        <f t="shared" si="3"/>
        <v>#N/A</v>
      </c>
      <c r="P42" s="7">
        <f t="shared" si="4"/>
        <v>91.800000000000011</v>
      </c>
      <c r="Q42" s="7">
        <f t="shared" si="5"/>
        <v>87.5</v>
      </c>
      <c r="S42" s="9">
        <f t="shared" si="6"/>
        <v>0</v>
      </c>
    </row>
    <row r="43" spans="1:19" x14ac:dyDescent="0.25">
      <c r="A43" s="14">
        <v>38322</v>
      </c>
      <c r="B43" s="21">
        <v>84.7</v>
      </c>
      <c r="C43" s="7">
        <v>88.3</v>
      </c>
      <c r="E43" s="22">
        <v>88.3</v>
      </c>
      <c r="F43" s="21">
        <v>88</v>
      </c>
      <c r="G43" s="20">
        <v>0.3</v>
      </c>
      <c r="H43" s="7">
        <v>-4.3</v>
      </c>
      <c r="I43" s="7">
        <v>0.7</v>
      </c>
      <c r="J43" s="64">
        <f t="shared" si="7"/>
        <v>3.5419126328217233E-3</v>
      </c>
      <c r="K43" s="64">
        <f t="shared" si="0"/>
        <v>-5.0767414403778036E-2</v>
      </c>
      <c r="L43" s="64">
        <f t="shared" si="1"/>
        <v>8.2644628099173539E-3</v>
      </c>
      <c r="M43" s="69" t="e">
        <f t="shared" si="2"/>
        <v>#N/A</v>
      </c>
      <c r="N43" s="69" t="e">
        <f t="shared" si="3"/>
        <v>#N/A</v>
      </c>
      <c r="P43" s="7">
        <f t="shared" si="4"/>
        <v>84.7</v>
      </c>
      <c r="Q43" s="7">
        <f t="shared" si="5"/>
        <v>88.3</v>
      </c>
      <c r="S43" s="9">
        <f t="shared" si="6"/>
        <v>0</v>
      </c>
    </row>
    <row r="44" spans="1:19" x14ac:dyDescent="0.25">
      <c r="A44" s="14">
        <v>38353</v>
      </c>
      <c r="B44" s="21">
        <v>81</v>
      </c>
      <c r="C44" s="7">
        <v>88.7</v>
      </c>
      <c r="E44" s="22">
        <v>88.7</v>
      </c>
      <c r="F44" s="21">
        <v>88</v>
      </c>
      <c r="G44" s="20">
        <v>0.7</v>
      </c>
      <c r="H44" s="7">
        <v>-6.4</v>
      </c>
      <c r="I44" s="7">
        <v>-1.3</v>
      </c>
      <c r="J44" s="64">
        <f t="shared" si="7"/>
        <v>8.6419753086419745E-3</v>
      </c>
      <c r="K44" s="64">
        <f t="shared" si="0"/>
        <v>-7.9012345679012344E-2</v>
      </c>
      <c r="L44" s="64">
        <f t="shared" si="1"/>
        <v>-1.6049382716049384E-2</v>
      </c>
      <c r="M44" s="69" t="e">
        <f t="shared" si="2"/>
        <v>#N/A</v>
      </c>
      <c r="N44" s="69" t="e">
        <f t="shared" si="3"/>
        <v>#N/A</v>
      </c>
      <c r="P44" s="7">
        <f t="shared" si="4"/>
        <v>81</v>
      </c>
      <c r="Q44" s="7">
        <f t="shared" si="5"/>
        <v>88.7</v>
      </c>
      <c r="S44" s="9">
        <f t="shared" si="6"/>
        <v>0</v>
      </c>
    </row>
    <row r="45" spans="1:19" x14ac:dyDescent="0.25">
      <c r="A45" s="14">
        <v>38384</v>
      </c>
      <c r="B45" s="21">
        <v>76.400000000000006</v>
      </c>
      <c r="C45" s="7">
        <v>87.4</v>
      </c>
      <c r="E45" s="22">
        <v>87.4</v>
      </c>
      <c r="F45" s="21">
        <v>88.1</v>
      </c>
      <c r="G45" s="20">
        <v>-0.7</v>
      </c>
      <c r="H45" s="7">
        <v>-9.9</v>
      </c>
      <c r="I45" s="7">
        <v>-1.1000000000000001</v>
      </c>
      <c r="J45" s="64">
        <f t="shared" si="7"/>
        <v>-9.1623036649214652E-3</v>
      </c>
      <c r="K45" s="64">
        <f t="shared" si="0"/>
        <v>-0.12958115183246072</v>
      </c>
      <c r="L45" s="64">
        <f t="shared" si="1"/>
        <v>-1.4397905759162303E-2</v>
      </c>
      <c r="M45" s="69" t="e">
        <f t="shared" si="2"/>
        <v>#N/A</v>
      </c>
      <c r="N45" s="69" t="e">
        <f t="shared" si="3"/>
        <v>#N/A</v>
      </c>
      <c r="P45" s="7">
        <f t="shared" si="4"/>
        <v>76.399999999999991</v>
      </c>
      <c r="Q45" s="7">
        <f t="shared" si="5"/>
        <v>87.399999999999991</v>
      </c>
      <c r="S45" s="9">
        <f t="shared" si="6"/>
        <v>0</v>
      </c>
    </row>
    <row r="46" spans="1:19" x14ac:dyDescent="0.25">
      <c r="A46" s="14">
        <v>38412</v>
      </c>
      <c r="B46" s="21">
        <v>88</v>
      </c>
      <c r="C46" s="7">
        <v>88.2</v>
      </c>
      <c r="E46" s="22">
        <v>88.2</v>
      </c>
      <c r="F46" s="21">
        <v>88.3</v>
      </c>
      <c r="G46" s="20">
        <v>-0.1</v>
      </c>
      <c r="H46" s="7">
        <v>0</v>
      </c>
      <c r="I46" s="7">
        <v>-0.2</v>
      </c>
      <c r="J46" s="64">
        <f t="shared" si="7"/>
        <v>-1.1363636363636365E-3</v>
      </c>
      <c r="K46" s="64">
        <f t="shared" si="0"/>
        <v>0</v>
      </c>
      <c r="L46" s="64">
        <f t="shared" si="1"/>
        <v>-2.2727272727272731E-3</v>
      </c>
      <c r="M46" s="69" t="e">
        <f t="shared" si="2"/>
        <v>#N/A</v>
      </c>
      <c r="N46" s="69" t="e">
        <f t="shared" si="3"/>
        <v>#N/A</v>
      </c>
      <c r="P46" s="7">
        <f t="shared" si="4"/>
        <v>88</v>
      </c>
      <c r="Q46" s="7">
        <f t="shared" si="5"/>
        <v>88.2</v>
      </c>
      <c r="S46" s="9">
        <f t="shared" si="6"/>
        <v>0</v>
      </c>
    </row>
    <row r="47" spans="1:19" x14ac:dyDescent="0.25">
      <c r="A47" s="14">
        <v>38443</v>
      </c>
      <c r="B47" s="21">
        <v>87</v>
      </c>
      <c r="C47" s="7">
        <v>88.3</v>
      </c>
      <c r="E47" s="22">
        <v>88.3</v>
      </c>
      <c r="F47" s="21">
        <v>88.5</v>
      </c>
      <c r="G47" s="20">
        <v>-0.2</v>
      </c>
      <c r="H47" s="7">
        <v>-3.1</v>
      </c>
      <c r="I47" s="7">
        <v>1.8</v>
      </c>
      <c r="J47" s="64">
        <f t="shared" si="7"/>
        <v>-2.2988505747126436E-3</v>
      </c>
      <c r="K47" s="64">
        <f t="shared" si="0"/>
        <v>-3.5632183908045977E-2</v>
      </c>
      <c r="L47" s="64">
        <f t="shared" si="1"/>
        <v>2.0689655172413793E-2</v>
      </c>
      <c r="M47" s="69" t="e">
        <f t="shared" si="2"/>
        <v>#N/A</v>
      </c>
      <c r="N47" s="69" t="e">
        <f t="shared" si="3"/>
        <v>#N/A</v>
      </c>
      <c r="P47" s="7">
        <f t="shared" si="4"/>
        <v>87</v>
      </c>
      <c r="Q47" s="7">
        <f t="shared" si="5"/>
        <v>88.3</v>
      </c>
      <c r="S47" s="9">
        <f t="shared" si="6"/>
        <v>0</v>
      </c>
    </row>
    <row r="48" spans="1:19" x14ac:dyDescent="0.25">
      <c r="A48" s="14">
        <v>38473</v>
      </c>
      <c r="B48" s="21">
        <v>91.1</v>
      </c>
      <c r="C48" s="7">
        <v>91.3</v>
      </c>
      <c r="E48" s="22">
        <v>91.3</v>
      </c>
      <c r="F48" s="21">
        <v>88.8</v>
      </c>
      <c r="G48" s="20">
        <v>2.6</v>
      </c>
      <c r="H48" s="7">
        <v>1.7</v>
      </c>
      <c r="I48" s="7">
        <v>-1.9</v>
      </c>
      <c r="J48" s="64">
        <f t="shared" si="7"/>
        <v>2.8540065861690452E-2</v>
      </c>
      <c r="K48" s="64">
        <f t="shared" si="0"/>
        <v>1.8660812294182219E-2</v>
      </c>
      <c r="L48" s="64">
        <f t="shared" si="1"/>
        <v>-2.0856201975850714E-2</v>
      </c>
      <c r="M48" s="69" t="e">
        <f t="shared" si="2"/>
        <v>#N/A</v>
      </c>
      <c r="N48" s="69" t="e">
        <f t="shared" si="3"/>
        <v>#N/A</v>
      </c>
      <c r="P48" s="7">
        <f t="shared" si="4"/>
        <v>91.199999999999989</v>
      </c>
      <c r="Q48" s="7">
        <f t="shared" si="5"/>
        <v>91.399999999999991</v>
      </c>
      <c r="S48" s="9">
        <f t="shared" si="6"/>
        <v>0</v>
      </c>
    </row>
    <row r="49" spans="1:19" x14ac:dyDescent="0.25">
      <c r="A49" s="14">
        <v>38504</v>
      </c>
      <c r="B49" s="21">
        <v>91.4</v>
      </c>
      <c r="C49" s="7">
        <v>89.5</v>
      </c>
      <c r="E49" s="22">
        <v>89.5</v>
      </c>
      <c r="F49" s="21">
        <v>88.9</v>
      </c>
      <c r="G49" s="20">
        <v>0.6</v>
      </c>
      <c r="H49" s="7">
        <v>-0.1</v>
      </c>
      <c r="I49" s="7">
        <v>2</v>
      </c>
      <c r="J49" s="64">
        <f t="shared" si="7"/>
        <v>6.5645514223194746E-3</v>
      </c>
      <c r="K49" s="64">
        <f t="shared" si="0"/>
        <v>-1.0940919037199124E-3</v>
      </c>
      <c r="L49" s="64">
        <f t="shared" si="1"/>
        <v>2.1881838074398249E-2</v>
      </c>
      <c r="M49" s="69" t="e">
        <f t="shared" si="2"/>
        <v>#N/A</v>
      </c>
      <c r="N49" s="69" t="e">
        <f t="shared" si="3"/>
        <v>#N/A</v>
      </c>
      <c r="P49" s="7">
        <f t="shared" si="4"/>
        <v>91.4</v>
      </c>
      <c r="Q49" s="7">
        <f t="shared" si="5"/>
        <v>89.5</v>
      </c>
      <c r="S49" s="9">
        <f t="shared" si="6"/>
        <v>0</v>
      </c>
    </row>
    <row r="50" spans="1:19" x14ac:dyDescent="0.25">
      <c r="A50" s="14">
        <v>38534</v>
      </c>
      <c r="B50" s="21">
        <v>90.5</v>
      </c>
      <c r="C50" s="7">
        <v>88.9</v>
      </c>
      <c r="E50" s="22">
        <v>88.9</v>
      </c>
      <c r="F50" s="21">
        <v>88.9</v>
      </c>
      <c r="G50" s="20">
        <v>0</v>
      </c>
      <c r="H50" s="7">
        <v>3.2</v>
      </c>
      <c r="I50" s="7">
        <v>-1.6</v>
      </c>
      <c r="J50" s="64">
        <f t="shared" si="7"/>
        <v>0</v>
      </c>
      <c r="K50" s="64">
        <f t="shared" si="0"/>
        <v>3.535911602209945E-2</v>
      </c>
      <c r="L50" s="64">
        <f t="shared" si="1"/>
        <v>-1.7679558011049725E-2</v>
      </c>
      <c r="M50" s="69" t="e">
        <f t="shared" si="2"/>
        <v>#N/A</v>
      </c>
      <c r="N50" s="69" t="e">
        <f t="shared" si="3"/>
        <v>#N/A</v>
      </c>
      <c r="P50" s="7">
        <f t="shared" si="4"/>
        <v>90.500000000000014</v>
      </c>
      <c r="Q50" s="7">
        <f t="shared" si="5"/>
        <v>88.9</v>
      </c>
      <c r="S50" s="9">
        <f t="shared" si="6"/>
        <v>0</v>
      </c>
    </row>
    <row r="51" spans="1:19" x14ac:dyDescent="0.25">
      <c r="A51" s="14">
        <v>38565</v>
      </c>
      <c r="B51" s="21">
        <v>95.6</v>
      </c>
      <c r="C51" s="7">
        <v>89.1</v>
      </c>
      <c r="E51" s="22">
        <v>89.1</v>
      </c>
      <c r="F51" s="21">
        <v>88.8</v>
      </c>
      <c r="G51" s="20">
        <v>0.3</v>
      </c>
      <c r="H51" s="7">
        <v>5.5</v>
      </c>
      <c r="I51" s="7">
        <v>1</v>
      </c>
      <c r="J51" s="64">
        <f t="shared" si="7"/>
        <v>3.1380753138075313E-3</v>
      </c>
      <c r="K51" s="64">
        <f t="shared" si="0"/>
        <v>5.753138075313808E-2</v>
      </c>
      <c r="L51" s="64">
        <f t="shared" si="1"/>
        <v>1.0460251046025106E-2</v>
      </c>
      <c r="M51" s="69" t="e">
        <f t="shared" si="2"/>
        <v>#N/A</v>
      </c>
      <c r="N51" s="69" t="e">
        <f t="shared" si="3"/>
        <v>#N/A</v>
      </c>
      <c r="P51" s="7">
        <f t="shared" si="4"/>
        <v>95.6</v>
      </c>
      <c r="Q51" s="7">
        <f t="shared" si="5"/>
        <v>89.1</v>
      </c>
      <c r="S51" s="9">
        <f t="shared" si="6"/>
        <v>0</v>
      </c>
    </row>
    <row r="52" spans="1:19" x14ac:dyDescent="0.25">
      <c r="A52" s="14">
        <v>38596</v>
      </c>
      <c r="B52" s="21">
        <v>92</v>
      </c>
      <c r="C52" s="7">
        <v>88.3</v>
      </c>
      <c r="E52" s="22">
        <v>88.3</v>
      </c>
      <c r="F52" s="21">
        <v>88.8</v>
      </c>
      <c r="G52" s="20">
        <v>-0.5</v>
      </c>
      <c r="H52" s="7">
        <v>3.1</v>
      </c>
      <c r="I52" s="7">
        <v>0.7</v>
      </c>
      <c r="J52" s="64">
        <f t="shared" si="7"/>
        <v>-5.434782608695652E-3</v>
      </c>
      <c r="K52" s="64">
        <f t="shared" si="0"/>
        <v>3.3695652173913043E-2</v>
      </c>
      <c r="L52" s="64">
        <f t="shared" si="1"/>
        <v>7.6086956521739125E-3</v>
      </c>
      <c r="M52" s="69" t="e">
        <f t="shared" si="2"/>
        <v>#N/A</v>
      </c>
      <c r="N52" s="69" t="e">
        <f t="shared" si="3"/>
        <v>#N/A</v>
      </c>
      <c r="P52" s="7">
        <f t="shared" si="4"/>
        <v>92.1</v>
      </c>
      <c r="Q52" s="7">
        <f t="shared" si="5"/>
        <v>88.3</v>
      </c>
      <c r="S52" s="9">
        <f t="shared" si="6"/>
        <v>0</v>
      </c>
    </row>
    <row r="53" spans="1:19" x14ac:dyDescent="0.25">
      <c r="A53" s="14">
        <v>38626</v>
      </c>
      <c r="B53" s="21">
        <v>93.7</v>
      </c>
      <c r="C53" s="7">
        <v>87.6</v>
      </c>
      <c r="E53" s="22">
        <v>87.6</v>
      </c>
      <c r="F53" s="21">
        <v>88.9</v>
      </c>
      <c r="G53" s="20">
        <v>-1.4</v>
      </c>
      <c r="H53" s="7">
        <v>7.4</v>
      </c>
      <c r="I53" s="7">
        <v>-1.3</v>
      </c>
      <c r="J53" s="64">
        <f t="shared" si="7"/>
        <v>-1.494130202774813E-2</v>
      </c>
      <c r="K53" s="64">
        <f t="shared" si="0"/>
        <v>7.8975453575240134E-2</v>
      </c>
      <c r="L53" s="64">
        <f t="shared" si="1"/>
        <v>-1.3874066168623266E-2</v>
      </c>
      <c r="M53" s="69" t="e">
        <f t="shared" si="2"/>
        <v>#N/A</v>
      </c>
      <c r="N53" s="69" t="e">
        <f t="shared" si="3"/>
        <v>#N/A</v>
      </c>
      <c r="P53" s="7">
        <f t="shared" si="4"/>
        <v>93.600000000000009</v>
      </c>
      <c r="Q53" s="7">
        <f t="shared" si="5"/>
        <v>87.5</v>
      </c>
      <c r="S53" s="9">
        <f t="shared" si="6"/>
        <v>0</v>
      </c>
    </row>
    <row r="54" spans="1:19" x14ac:dyDescent="0.25">
      <c r="A54" s="14">
        <v>38657</v>
      </c>
      <c r="B54" s="21">
        <v>92.4</v>
      </c>
      <c r="C54" s="7">
        <v>88.6</v>
      </c>
      <c r="E54" s="22">
        <v>88.6</v>
      </c>
      <c r="F54" s="21">
        <v>89.3</v>
      </c>
      <c r="G54" s="20">
        <v>-0.7</v>
      </c>
      <c r="H54" s="7">
        <v>3.2</v>
      </c>
      <c r="I54" s="7">
        <v>0.6</v>
      </c>
      <c r="J54" s="64">
        <f t="shared" si="7"/>
        <v>-7.5757575757575751E-3</v>
      </c>
      <c r="K54" s="64">
        <f t="shared" si="0"/>
        <v>3.4632034632034632E-2</v>
      </c>
      <c r="L54" s="64">
        <f t="shared" si="1"/>
        <v>6.4935064935064931E-3</v>
      </c>
      <c r="M54" s="69" t="e">
        <f t="shared" si="2"/>
        <v>#N/A</v>
      </c>
      <c r="N54" s="69" t="e">
        <f t="shared" si="3"/>
        <v>#N/A</v>
      </c>
      <c r="P54" s="7">
        <f t="shared" si="4"/>
        <v>92.399999999999991</v>
      </c>
      <c r="Q54" s="7">
        <f t="shared" si="5"/>
        <v>88.6</v>
      </c>
      <c r="S54" s="9">
        <f t="shared" si="6"/>
        <v>0</v>
      </c>
    </row>
    <row r="55" spans="1:19" x14ac:dyDescent="0.25">
      <c r="A55" s="14">
        <v>38687</v>
      </c>
      <c r="B55" s="21">
        <v>86.6</v>
      </c>
      <c r="C55" s="7">
        <v>90.5</v>
      </c>
      <c r="E55" s="22">
        <v>90.5</v>
      </c>
      <c r="F55" s="21">
        <v>89.9</v>
      </c>
      <c r="G55" s="20">
        <v>0.6</v>
      </c>
      <c r="H55" s="7">
        <v>-4.4000000000000004</v>
      </c>
      <c r="I55" s="7">
        <v>0.5</v>
      </c>
      <c r="J55" s="64">
        <f t="shared" si="7"/>
        <v>6.9284064665127024E-3</v>
      </c>
      <c r="K55" s="64">
        <f t="shared" si="0"/>
        <v>-5.080831408775982E-2</v>
      </c>
      <c r="L55" s="64">
        <f t="shared" si="1"/>
        <v>5.7736720554272519E-3</v>
      </c>
      <c r="M55" s="69" t="e">
        <f t="shared" si="2"/>
        <v>#N/A</v>
      </c>
      <c r="N55" s="69" t="e">
        <f t="shared" si="3"/>
        <v>#N/A</v>
      </c>
      <c r="P55" s="7">
        <f t="shared" si="4"/>
        <v>86.6</v>
      </c>
      <c r="Q55" s="7">
        <f t="shared" si="5"/>
        <v>90.5</v>
      </c>
      <c r="S55" s="9">
        <f t="shared" si="6"/>
        <v>0</v>
      </c>
    </row>
    <row r="56" spans="1:19" x14ac:dyDescent="0.25">
      <c r="A56" s="14">
        <v>38718</v>
      </c>
      <c r="B56" s="21">
        <v>83.7</v>
      </c>
      <c r="C56" s="7">
        <v>90.8</v>
      </c>
      <c r="E56" s="22">
        <v>90.8</v>
      </c>
      <c r="F56" s="21">
        <v>90.5</v>
      </c>
      <c r="G56" s="20">
        <v>0.3</v>
      </c>
      <c r="H56" s="7">
        <v>-6.5</v>
      </c>
      <c r="I56" s="7">
        <v>-0.6</v>
      </c>
      <c r="J56" s="64">
        <f t="shared" si="7"/>
        <v>3.5842293906810031E-3</v>
      </c>
      <c r="K56" s="64">
        <f t="shared" si="0"/>
        <v>-7.765830346475508E-2</v>
      </c>
      <c r="L56" s="64">
        <f t="shared" si="1"/>
        <v>-7.1684587813620063E-3</v>
      </c>
      <c r="M56" s="69" t="e">
        <f t="shared" si="2"/>
        <v>#N/A</v>
      </c>
      <c r="N56" s="69" t="e">
        <f t="shared" si="3"/>
        <v>#N/A</v>
      </c>
      <c r="P56" s="7">
        <f t="shared" si="4"/>
        <v>83.7</v>
      </c>
      <c r="Q56" s="7">
        <f t="shared" si="5"/>
        <v>90.8</v>
      </c>
      <c r="S56" s="9">
        <f t="shared" si="6"/>
        <v>0</v>
      </c>
    </row>
    <row r="57" spans="1:19" x14ac:dyDescent="0.25">
      <c r="A57" s="14">
        <v>38749</v>
      </c>
      <c r="B57" s="21">
        <v>80.2</v>
      </c>
      <c r="C57" s="7">
        <v>91.4</v>
      </c>
      <c r="E57" s="22">
        <v>91.4</v>
      </c>
      <c r="F57" s="21">
        <v>91</v>
      </c>
      <c r="G57" s="20">
        <v>0.4</v>
      </c>
      <c r="H57" s="7">
        <v>-10.1</v>
      </c>
      <c r="I57" s="7">
        <v>-1.1000000000000001</v>
      </c>
      <c r="J57" s="64">
        <f t="shared" si="7"/>
        <v>4.9875311720698253E-3</v>
      </c>
      <c r="K57" s="64">
        <f t="shared" si="0"/>
        <v>-0.12593516209476308</v>
      </c>
      <c r="L57" s="64">
        <f t="shared" si="1"/>
        <v>-1.3715710723192021E-2</v>
      </c>
      <c r="M57" s="69" t="e">
        <f t="shared" si="2"/>
        <v>#N/A</v>
      </c>
      <c r="N57" s="69" t="e">
        <f t="shared" si="3"/>
        <v>#N/A</v>
      </c>
      <c r="P57" s="7">
        <f t="shared" si="4"/>
        <v>80.200000000000017</v>
      </c>
      <c r="Q57" s="7">
        <f t="shared" si="5"/>
        <v>91.4</v>
      </c>
      <c r="S57" s="9">
        <f t="shared" si="6"/>
        <v>0</v>
      </c>
    </row>
    <row r="58" spans="1:19" x14ac:dyDescent="0.25">
      <c r="A58" s="14">
        <v>38777</v>
      </c>
      <c r="B58" s="21">
        <v>92.4</v>
      </c>
      <c r="C58" s="7">
        <v>90.7</v>
      </c>
      <c r="E58" s="22">
        <v>90.7</v>
      </c>
      <c r="F58" s="21">
        <v>91.3</v>
      </c>
      <c r="G58" s="20">
        <v>-0.6</v>
      </c>
      <c r="H58" s="7">
        <v>-0.2</v>
      </c>
      <c r="I58" s="7">
        <v>1.9</v>
      </c>
      <c r="J58" s="64">
        <f t="shared" si="7"/>
        <v>-6.4935064935064931E-3</v>
      </c>
      <c r="K58" s="64">
        <f t="shared" si="0"/>
        <v>-2.1645021645021645E-3</v>
      </c>
      <c r="L58" s="64">
        <f t="shared" si="1"/>
        <v>2.056277056277056E-2</v>
      </c>
      <c r="M58" s="69" t="e">
        <f t="shared" si="2"/>
        <v>#N/A</v>
      </c>
      <c r="N58" s="69" t="e">
        <f t="shared" si="3"/>
        <v>#N/A</v>
      </c>
      <c r="P58" s="7">
        <f t="shared" si="4"/>
        <v>92.4</v>
      </c>
      <c r="Q58" s="7">
        <f t="shared" si="5"/>
        <v>90.7</v>
      </c>
      <c r="S58" s="9">
        <f t="shared" si="6"/>
        <v>0</v>
      </c>
    </row>
    <row r="59" spans="1:19" x14ac:dyDescent="0.25">
      <c r="A59" s="14">
        <v>38808</v>
      </c>
      <c r="B59" s="21">
        <v>85.7</v>
      </c>
      <c r="C59" s="7">
        <v>91.4</v>
      </c>
      <c r="E59" s="22">
        <v>91.4</v>
      </c>
      <c r="F59" s="21">
        <v>91.4</v>
      </c>
      <c r="G59" s="20">
        <v>0</v>
      </c>
      <c r="H59" s="7">
        <v>-3.4</v>
      </c>
      <c r="I59" s="7">
        <v>-2.2999999999999998</v>
      </c>
      <c r="J59" s="64">
        <f t="shared" si="7"/>
        <v>0</v>
      </c>
      <c r="K59" s="64">
        <f t="shared" si="0"/>
        <v>-3.9673278879813298E-2</v>
      </c>
      <c r="L59" s="64">
        <f t="shared" si="1"/>
        <v>-2.6837806301050173E-2</v>
      </c>
      <c r="M59" s="69" t="e">
        <f t="shared" si="2"/>
        <v>#N/A</v>
      </c>
      <c r="N59" s="69" t="e">
        <f t="shared" si="3"/>
        <v>#N/A</v>
      </c>
      <c r="P59" s="7">
        <f t="shared" si="4"/>
        <v>85.7</v>
      </c>
      <c r="Q59" s="7">
        <f t="shared" si="5"/>
        <v>91.4</v>
      </c>
      <c r="S59" s="9">
        <f t="shared" si="6"/>
        <v>0</v>
      </c>
    </row>
    <row r="60" spans="1:19" x14ac:dyDescent="0.25">
      <c r="A60" s="14">
        <v>38838</v>
      </c>
      <c r="B60" s="21">
        <v>95.4</v>
      </c>
      <c r="C60" s="7">
        <v>92.2</v>
      </c>
      <c r="E60" s="22">
        <v>92.2</v>
      </c>
      <c r="F60" s="21">
        <v>91.4</v>
      </c>
      <c r="G60" s="20">
        <v>0.8</v>
      </c>
      <c r="H60" s="7">
        <v>2</v>
      </c>
      <c r="I60" s="7">
        <v>1.2</v>
      </c>
      <c r="J60" s="64">
        <f t="shared" si="7"/>
        <v>8.385744234800839E-3</v>
      </c>
      <c r="K60" s="64">
        <f t="shared" si="0"/>
        <v>2.0964360587002094E-2</v>
      </c>
      <c r="L60" s="64">
        <f t="shared" si="1"/>
        <v>1.2578616352201257E-2</v>
      </c>
      <c r="M60" s="69" t="e">
        <f t="shared" si="2"/>
        <v>#N/A</v>
      </c>
      <c r="N60" s="69" t="e">
        <f t="shared" si="3"/>
        <v>#N/A</v>
      </c>
      <c r="P60" s="7">
        <f t="shared" si="4"/>
        <v>95.4</v>
      </c>
      <c r="Q60" s="7">
        <f t="shared" si="5"/>
        <v>92.2</v>
      </c>
      <c r="S60" s="9">
        <f t="shared" si="6"/>
        <v>0</v>
      </c>
    </row>
    <row r="61" spans="1:19" x14ac:dyDescent="0.25">
      <c r="A61" s="14">
        <v>38869</v>
      </c>
      <c r="B61" s="21">
        <v>91.1</v>
      </c>
      <c r="C61" s="7">
        <v>90.6</v>
      </c>
      <c r="E61" s="22">
        <v>90.6</v>
      </c>
      <c r="F61" s="21">
        <v>91.3</v>
      </c>
      <c r="G61" s="20">
        <v>-0.7</v>
      </c>
      <c r="H61" s="7">
        <v>0.1</v>
      </c>
      <c r="I61" s="7">
        <v>0.4</v>
      </c>
      <c r="J61" s="64">
        <f t="shared" si="7"/>
        <v>-7.6838638858397366E-3</v>
      </c>
      <c r="K61" s="64">
        <f t="shared" si="0"/>
        <v>1.0976948408342481E-3</v>
      </c>
      <c r="L61" s="64">
        <f t="shared" si="1"/>
        <v>4.3907793633369925E-3</v>
      </c>
      <c r="M61" s="69" t="e">
        <f t="shared" si="2"/>
        <v>#N/A</v>
      </c>
      <c r="N61" s="69" t="e">
        <f t="shared" si="3"/>
        <v>#N/A</v>
      </c>
      <c r="P61" s="7">
        <f t="shared" si="4"/>
        <v>91.1</v>
      </c>
      <c r="Q61" s="7">
        <f t="shared" si="5"/>
        <v>90.6</v>
      </c>
      <c r="S61" s="9">
        <f t="shared" si="6"/>
        <v>0</v>
      </c>
    </row>
    <row r="62" spans="1:19" x14ac:dyDescent="0.25">
      <c r="A62" s="14">
        <v>38899</v>
      </c>
      <c r="B62" s="21">
        <v>93.8</v>
      </c>
      <c r="C62" s="7">
        <v>91.6</v>
      </c>
      <c r="E62" s="22">
        <v>91.6</v>
      </c>
      <c r="F62" s="21">
        <v>91.2</v>
      </c>
      <c r="G62" s="20">
        <v>0.4</v>
      </c>
      <c r="H62" s="7">
        <v>3.5</v>
      </c>
      <c r="I62" s="7">
        <v>-1.3</v>
      </c>
      <c r="J62" s="64">
        <f t="shared" si="7"/>
        <v>4.2643923240938174E-3</v>
      </c>
      <c r="K62" s="64">
        <f t="shared" si="0"/>
        <v>3.7313432835820899E-2</v>
      </c>
      <c r="L62" s="64">
        <f t="shared" si="1"/>
        <v>-1.3859275053304905E-2</v>
      </c>
      <c r="M62" s="69" t="e">
        <f t="shared" si="2"/>
        <v>#N/A</v>
      </c>
      <c r="N62" s="69" t="e">
        <f t="shared" si="3"/>
        <v>#N/A</v>
      </c>
      <c r="P62" s="7">
        <f t="shared" si="4"/>
        <v>93.800000000000011</v>
      </c>
      <c r="Q62" s="7">
        <f t="shared" si="5"/>
        <v>91.600000000000009</v>
      </c>
      <c r="S62" s="9">
        <f t="shared" si="6"/>
        <v>0</v>
      </c>
    </row>
    <row r="63" spans="1:19" x14ac:dyDescent="0.25">
      <c r="A63" s="14">
        <v>38930</v>
      </c>
      <c r="B63" s="21">
        <v>98.6</v>
      </c>
      <c r="C63" s="7">
        <v>91.4</v>
      </c>
      <c r="E63" s="22">
        <v>91.4</v>
      </c>
      <c r="F63" s="21">
        <v>91.1</v>
      </c>
      <c r="G63" s="20">
        <v>0.3</v>
      </c>
      <c r="H63" s="7">
        <v>6</v>
      </c>
      <c r="I63" s="7">
        <v>1.2</v>
      </c>
      <c r="J63" s="64">
        <f t="shared" si="7"/>
        <v>3.0425963488843813E-3</v>
      </c>
      <c r="K63" s="64">
        <f t="shared" si="0"/>
        <v>6.0851926977687633E-2</v>
      </c>
      <c r="L63" s="64">
        <f t="shared" si="1"/>
        <v>1.2170385395537525E-2</v>
      </c>
      <c r="M63" s="69" t="e">
        <f t="shared" si="2"/>
        <v>#N/A</v>
      </c>
      <c r="N63" s="69" t="e">
        <f t="shared" si="3"/>
        <v>#N/A</v>
      </c>
      <c r="P63" s="7">
        <f t="shared" si="4"/>
        <v>98.6</v>
      </c>
      <c r="Q63" s="7">
        <f t="shared" si="5"/>
        <v>91.399999999999991</v>
      </c>
      <c r="S63" s="9">
        <f t="shared" si="6"/>
        <v>0</v>
      </c>
    </row>
    <row r="64" spans="1:19" x14ac:dyDescent="0.25">
      <c r="A64" s="14">
        <v>38961</v>
      </c>
      <c r="B64" s="21">
        <v>93.2</v>
      </c>
      <c r="C64" s="7">
        <v>90.4</v>
      </c>
      <c r="E64" s="22">
        <v>90.4</v>
      </c>
      <c r="F64" s="21">
        <v>91.2</v>
      </c>
      <c r="G64" s="20">
        <v>-0.8</v>
      </c>
      <c r="H64" s="7">
        <v>2.9</v>
      </c>
      <c r="I64" s="7">
        <v>-0.1</v>
      </c>
      <c r="J64" s="64">
        <f t="shared" si="7"/>
        <v>-8.5836909871244635E-3</v>
      </c>
      <c r="K64" s="64">
        <f t="shared" si="0"/>
        <v>3.1115879828326178E-2</v>
      </c>
      <c r="L64" s="64">
        <f t="shared" si="1"/>
        <v>-1.0729613733905579E-3</v>
      </c>
      <c r="M64" s="69" t="e">
        <f t="shared" si="2"/>
        <v>#N/A</v>
      </c>
      <c r="N64" s="69" t="e">
        <f t="shared" si="3"/>
        <v>#N/A</v>
      </c>
      <c r="P64" s="7">
        <f t="shared" si="4"/>
        <v>93.200000000000017</v>
      </c>
      <c r="Q64" s="7">
        <f t="shared" si="5"/>
        <v>90.4</v>
      </c>
      <c r="S64" s="9">
        <f t="shared" si="6"/>
        <v>0</v>
      </c>
    </row>
    <row r="65" spans="1:19" x14ac:dyDescent="0.25">
      <c r="A65" s="14">
        <v>38991</v>
      </c>
      <c r="B65" s="21">
        <v>97.5</v>
      </c>
      <c r="C65" s="7">
        <v>90.7</v>
      </c>
      <c r="E65" s="22">
        <v>90.7</v>
      </c>
      <c r="F65" s="21">
        <v>91.4</v>
      </c>
      <c r="G65" s="20">
        <v>-0.7</v>
      </c>
      <c r="H65" s="7">
        <v>7.4</v>
      </c>
      <c r="I65" s="7">
        <v>-0.6</v>
      </c>
      <c r="J65" s="64">
        <f t="shared" si="7"/>
        <v>-7.1794871794871786E-3</v>
      </c>
      <c r="K65" s="64">
        <f t="shared" si="0"/>
        <v>7.5897435897435903E-2</v>
      </c>
      <c r="L65" s="64">
        <f t="shared" si="1"/>
        <v>-6.1538461538461538E-3</v>
      </c>
      <c r="M65" s="69" t="e">
        <f t="shared" si="2"/>
        <v>#N/A</v>
      </c>
      <c r="N65" s="69" t="e">
        <f t="shared" si="3"/>
        <v>#N/A</v>
      </c>
      <c r="P65" s="7">
        <f t="shared" si="4"/>
        <v>97.500000000000014</v>
      </c>
      <c r="Q65" s="7">
        <f t="shared" si="5"/>
        <v>90.7</v>
      </c>
      <c r="S65" s="9">
        <f t="shared" si="6"/>
        <v>0</v>
      </c>
    </row>
    <row r="66" spans="1:19" x14ac:dyDescent="0.25">
      <c r="A66" s="14">
        <v>39022</v>
      </c>
      <c r="B66" s="21">
        <v>95.9</v>
      </c>
      <c r="C66" s="7">
        <v>92.1</v>
      </c>
      <c r="E66" s="22">
        <v>92.1</v>
      </c>
      <c r="F66" s="21">
        <v>91.9</v>
      </c>
      <c r="G66" s="20">
        <v>0.2</v>
      </c>
      <c r="H66" s="7">
        <v>3.1</v>
      </c>
      <c r="I66" s="7">
        <v>0.7</v>
      </c>
      <c r="J66" s="64">
        <f t="shared" si="7"/>
        <v>2.0855057351407717E-3</v>
      </c>
      <c r="K66" s="64">
        <f t="shared" si="0"/>
        <v>3.2325338894681963E-2</v>
      </c>
      <c r="L66" s="64">
        <f t="shared" si="1"/>
        <v>7.2992700729926996E-3</v>
      </c>
      <c r="M66" s="69" t="e">
        <f t="shared" si="2"/>
        <v>#N/A</v>
      </c>
      <c r="N66" s="69" t="e">
        <f t="shared" si="3"/>
        <v>#N/A</v>
      </c>
      <c r="P66" s="7">
        <f t="shared" si="4"/>
        <v>95.9</v>
      </c>
      <c r="Q66" s="7">
        <f t="shared" si="5"/>
        <v>92.100000000000009</v>
      </c>
      <c r="S66" s="9">
        <f t="shared" si="6"/>
        <v>0</v>
      </c>
    </row>
    <row r="67" spans="1:19" x14ac:dyDescent="0.25">
      <c r="A67" s="14">
        <v>39052</v>
      </c>
      <c r="B67" s="21">
        <v>87</v>
      </c>
      <c r="C67" s="7">
        <v>93.3</v>
      </c>
      <c r="E67" s="22">
        <v>93.3</v>
      </c>
      <c r="F67" s="21">
        <v>92.5</v>
      </c>
      <c r="G67" s="20">
        <v>0.8</v>
      </c>
      <c r="H67" s="7">
        <v>-4.7</v>
      </c>
      <c r="I67" s="7">
        <v>-1.6</v>
      </c>
      <c r="J67" s="64">
        <f t="shared" si="7"/>
        <v>9.1954022988505746E-3</v>
      </c>
      <c r="K67" s="64">
        <f t="shared" si="0"/>
        <v>-5.4022988505747126E-2</v>
      </c>
      <c r="L67" s="64">
        <f t="shared" si="1"/>
        <v>-1.8390804597701149E-2</v>
      </c>
      <c r="M67" s="69" t="e">
        <f t="shared" si="2"/>
        <v>#N/A</v>
      </c>
      <c r="N67" s="69" t="e">
        <f t="shared" si="3"/>
        <v>#N/A</v>
      </c>
      <c r="P67" s="7">
        <f t="shared" si="4"/>
        <v>87</v>
      </c>
      <c r="Q67" s="7">
        <f t="shared" si="5"/>
        <v>93.3</v>
      </c>
      <c r="S67" s="9">
        <f t="shared" si="6"/>
        <v>0</v>
      </c>
    </row>
    <row r="68" spans="1:19" x14ac:dyDescent="0.25">
      <c r="A68" s="14">
        <v>39083</v>
      </c>
      <c r="B68" s="21">
        <v>87</v>
      </c>
      <c r="C68" s="7">
        <v>92.7</v>
      </c>
      <c r="E68" s="22">
        <v>92.7</v>
      </c>
      <c r="F68" s="21">
        <v>93.3</v>
      </c>
      <c r="G68" s="20">
        <v>-0.6</v>
      </c>
      <c r="H68" s="7">
        <v>-6.7</v>
      </c>
      <c r="I68" s="7">
        <v>1</v>
      </c>
      <c r="J68" s="64">
        <f t="shared" si="7"/>
        <v>-6.8965517241379309E-3</v>
      </c>
      <c r="K68" s="64">
        <f t="shared" si="0"/>
        <v>-7.7011494252873569E-2</v>
      </c>
      <c r="L68" s="64">
        <f t="shared" si="1"/>
        <v>1.1494252873563218E-2</v>
      </c>
      <c r="M68" s="69" t="e">
        <f t="shared" si="2"/>
        <v>#N/A</v>
      </c>
      <c r="N68" s="69" t="e">
        <f t="shared" si="3"/>
        <v>#N/A</v>
      </c>
      <c r="P68" s="7">
        <f t="shared" si="4"/>
        <v>87</v>
      </c>
      <c r="Q68" s="7">
        <f t="shared" si="5"/>
        <v>92.7</v>
      </c>
      <c r="S68" s="9">
        <f t="shared" si="6"/>
        <v>0</v>
      </c>
    </row>
    <row r="69" spans="1:19" x14ac:dyDescent="0.25">
      <c r="A69" s="14">
        <v>39114</v>
      </c>
      <c r="B69" s="21">
        <v>82.6</v>
      </c>
      <c r="C69" s="7">
        <v>93.9</v>
      </c>
      <c r="E69" s="22">
        <v>93.9</v>
      </c>
      <c r="F69" s="21">
        <v>94.1</v>
      </c>
      <c r="G69" s="20">
        <v>-0.2</v>
      </c>
      <c r="H69" s="7">
        <v>-10.3</v>
      </c>
      <c r="I69" s="7">
        <v>-1.1000000000000001</v>
      </c>
      <c r="J69" s="64">
        <f t="shared" si="7"/>
        <v>-2.4213075060532689E-3</v>
      </c>
      <c r="K69" s="64">
        <f t="shared" si="0"/>
        <v>-0.12469733656174335</v>
      </c>
      <c r="L69" s="64">
        <f t="shared" si="1"/>
        <v>-1.331719128329298E-2</v>
      </c>
      <c r="M69" s="69" t="e">
        <f t="shared" si="2"/>
        <v>#N/A</v>
      </c>
      <c r="N69" s="69" t="e">
        <f t="shared" si="3"/>
        <v>#N/A</v>
      </c>
      <c r="P69" s="7">
        <f t="shared" si="4"/>
        <v>82.5</v>
      </c>
      <c r="Q69" s="7">
        <f t="shared" si="5"/>
        <v>93.899999999999991</v>
      </c>
      <c r="S69" s="9">
        <f t="shared" si="6"/>
        <v>0</v>
      </c>
    </row>
    <row r="70" spans="1:19" x14ac:dyDescent="0.25">
      <c r="A70" s="14">
        <v>39142</v>
      </c>
      <c r="B70" s="21">
        <v>96.4</v>
      </c>
      <c r="C70" s="7">
        <v>94.9</v>
      </c>
      <c r="E70" s="22">
        <v>94.9</v>
      </c>
      <c r="F70" s="21">
        <v>94.9</v>
      </c>
      <c r="G70" s="20">
        <v>0</v>
      </c>
      <c r="H70" s="7">
        <v>-0.2</v>
      </c>
      <c r="I70" s="7">
        <v>1.7</v>
      </c>
      <c r="J70" s="64">
        <f t="shared" si="7"/>
        <v>0</v>
      </c>
      <c r="K70" s="64">
        <f t="shared" si="0"/>
        <v>-2.0746887966804979E-3</v>
      </c>
      <c r="L70" s="64">
        <f t="shared" si="1"/>
        <v>1.7634854771784232E-2</v>
      </c>
      <c r="M70" s="69" t="e">
        <f t="shared" si="2"/>
        <v>#N/A</v>
      </c>
      <c r="N70" s="69" t="e">
        <f t="shared" si="3"/>
        <v>#N/A</v>
      </c>
      <c r="P70" s="7">
        <f t="shared" si="4"/>
        <v>96.4</v>
      </c>
      <c r="Q70" s="7">
        <f t="shared" si="5"/>
        <v>94.9</v>
      </c>
      <c r="S70" s="9">
        <f t="shared" si="6"/>
        <v>0</v>
      </c>
    </row>
    <row r="71" spans="1:19" x14ac:dyDescent="0.25">
      <c r="A71" s="14">
        <v>39173</v>
      </c>
      <c r="B71" s="21">
        <v>90.6</v>
      </c>
      <c r="C71" s="7">
        <v>96</v>
      </c>
      <c r="E71" s="22">
        <v>96</v>
      </c>
      <c r="F71" s="21">
        <v>95.6</v>
      </c>
      <c r="G71" s="20">
        <v>0.4</v>
      </c>
      <c r="H71" s="7">
        <v>-3.6</v>
      </c>
      <c r="I71" s="7">
        <v>-1.8</v>
      </c>
      <c r="J71" s="64">
        <f t="shared" si="7"/>
        <v>4.4150110375275947E-3</v>
      </c>
      <c r="K71" s="64">
        <f t="shared" si="0"/>
        <v>-3.9735099337748346E-2</v>
      </c>
      <c r="L71" s="64">
        <f t="shared" si="1"/>
        <v>-1.9867549668874173E-2</v>
      </c>
      <c r="M71" s="69" t="e">
        <f t="shared" si="2"/>
        <v>#N/A</v>
      </c>
      <c r="N71" s="69" t="e">
        <f t="shared" si="3"/>
        <v>#N/A</v>
      </c>
      <c r="P71" s="7">
        <f t="shared" si="4"/>
        <v>90.600000000000009</v>
      </c>
      <c r="Q71" s="7">
        <f t="shared" si="5"/>
        <v>96</v>
      </c>
      <c r="S71" s="9">
        <f t="shared" si="6"/>
        <v>0</v>
      </c>
    </row>
    <row r="72" spans="1:19" x14ac:dyDescent="0.25">
      <c r="A72" s="14">
        <v>39203</v>
      </c>
      <c r="B72" s="21">
        <v>99.9</v>
      </c>
      <c r="C72" s="7">
        <v>96.3</v>
      </c>
      <c r="E72" s="22">
        <v>96.3</v>
      </c>
      <c r="F72" s="21">
        <v>96.2</v>
      </c>
      <c r="G72" s="20">
        <v>0.1</v>
      </c>
      <c r="H72" s="7">
        <v>2.1</v>
      </c>
      <c r="I72" s="7">
        <v>1.5</v>
      </c>
      <c r="J72" s="64">
        <f t="shared" ref="J72:J135" si="8">G72/$B72</f>
        <v>1.001001001001001E-3</v>
      </c>
      <c r="K72" s="64">
        <f t="shared" ref="K72:K135" si="9">H72/$B72</f>
        <v>2.1021021021021019E-2</v>
      </c>
      <c r="L72" s="64">
        <f t="shared" ref="L72:L135" si="10">I72/$B72</f>
        <v>1.5015015015015015E-2</v>
      </c>
      <c r="M72" s="69" t="e">
        <f t="shared" ref="M72:M135" si="11">IF($A72&gt;=DATE(2020,3,1),99999999,NA())</f>
        <v>#N/A</v>
      </c>
      <c r="N72" s="69" t="e">
        <f t="shared" ref="N72:N135" si="12">IF($A72&gt;=DATE(2020,3,1),-99999999,NA())</f>
        <v>#N/A</v>
      </c>
      <c r="P72" s="7">
        <f t="shared" ref="P72:P135" si="13">F72+G72+H72+I72</f>
        <v>99.899999999999991</v>
      </c>
      <c r="Q72" s="7">
        <f t="shared" ref="Q72:Q135" si="14">G72+F72</f>
        <v>96.3</v>
      </c>
      <c r="S72" s="9">
        <f t="shared" ref="S72:S135" si="15">(E72-C72)/C72</f>
        <v>0</v>
      </c>
    </row>
    <row r="73" spans="1:19" x14ac:dyDescent="0.25">
      <c r="A73" s="14">
        <v>39234</v>
      </c>
      <c r="B73" s="21">
        <v>96.9</v>
      </c>
      <c r="C73" s="7">
        <v>97</v>
      </c>
      <c r="E73" s="22">
        <v>97</v>
      </c>
      <c r="F73" s="21">
        <v>96.7</v>
      </c>
      <c r="G73" s="20">
        <v>0.3</v>
      </c>
      <c r="H73" s="7">
        <v>0.2</v>
      </c>
      <c r="I73" s="7">
        <v>-0.3</v>
      </c>
      <c r="J73" s="64">
        <f t="shared" si="8"/>
        <v>3.0959752321981422E-3</v>
      </c>
      <c r="K73" s="64">
        <f t="shared" si="9"/>
        <v>2.0639834881320948E-3</v>
      </c>
      <c r="L73" s="64">
        <f t="shared" si="10"/>
        <v>-3.0959752321981422E-3</v>
      </c>
      <c r="M73" s="69" t="e">
        <f t="shared" si="11"/>
        <v>#N/A</v>
      </c>
      <c r="N73" s="69" t="e">
        <f t="shared" si="12"/>
        <v>#N/A</v>
      </c>
      <c r="P73" s="7">
        <f t="shared" si="13"/>
        <v>96.9</v>
      </c>
      <c r="Q73" s="7">
        <f t="shared" si="14"/>
        <v>97</v>
      </c>
      <c r="S73" s="9">
        <f t="shared" si="15"/>
        <v>0</v>
      </c>
    </row>
    <row r="74" spans="1:19" x14ac:dyDescent="0.25">
      <c r="A74" s="14">
        <v>39264</v>
      </c>
      <c r="B74" s="21">
        <v>99.8</v>
      </c>
      <c r="C74" s="7">
        <v>96.5</v>
      </c>
      <c r="E74" s="22">
        <v>96.5</v>
      </c>
      <c r="F74" s="21">
        <v>97.2</v>
      </c>
      <c r="G74" s="20">
        <v>-0.6</v>
      </c>
      <c r="H74" s="7">
        <v>3.9</v>
      </c>
      <c r="I74" s="7">
        <v>-0.6</v>
      </c>
      <c r="J74" s="64">
        <f t="shared" si="8"/>
        <v>-6.0120240480961923E-3</v>
      </c>
      <c r="K74" s="64">
        <f t="shared" si="9"/>
        <v>3.9078156312625248E-2</v>
      </c>
      <c r="L74" s="64">
        <f t="shared" si="10"/>
        <v>-6.0120240480961923E-3</v>
      </c>
      <c r="M74" s="69" t="e">
        <f t="shared" si="11"/>
        <v>#N/A</v>
      </c>
      <c r="N74" s="69" t="e">
        <f t="shared" si="12"/>
        <v>#N/A</v>
      </c>
      <c r="P74" s="7">
        <f t="shared" si="13"/>
        <v>99.90000000000002</v>
      </c>
      <c r="Q74" s="7">
        <f t="shared" si="14"/>
        <v>96.600000000000009</v>
      </c>
      <c r="S74" s="9">
        <f t="shared" si="15"/>
        <v>0</v>
      </c>
    </row>
    <row r="75" spans="1:19" x14ac:dyDescent="0.25">
      <c r="A75" s="14">
        <v>39295</v>
      </c>
      <c r="B75" s="21">
        <v>104.9</v>
      </c>
      <c r="C75" s="7">
        <v>97.9</v>
      </c>
      <c r="E75" s="22">
        <v>97.9</v>
      </c>
      <c r="F75" s="21">
        <v>97.5</v>
      </c>
      <c r="G75" s="20">
        <v>0.4</v>
      </c>
      <c r="H75" s="7">
        <v>6.3</v>
      </c>
      <c r="I75" s="7">
        <v>0.7</v>
      </c>
      <c r="J75" s="64">
        <f t="shared" si="8"/>
        <v>3.8131553860819827E-3</v>
      </c>
      <c r="K75" s="64">
        <f t="shared" si="9"/>
        <v>6.0057197330791227E-2</v>
      </c>
      <c r="L75" s="64">
        <f t="shared" si="10"/>
        <v>6.6730219256434693E-3</v>
      </c>
      <c r="M75" s="69" t="e">
        <f t="shared" si="11"/>
        <v>#N/A</v>
      </c>
      <c r="N75" s="69" t="e">
        <f t="shared" si="12"/>
        <v>#N/A</v>
      </c>
      <c r="P75" s="7">
        <f t="shared" si="13"/>
        <v>104.9</v>
      </c>
      <c r="Q75" s="7">
        <f t="shared" si="14"/>
        <v>97.9</v>
      </c>
      <c r="S75" s="9">
        <f t="shared" si="15"/>
        <v>0</v>
      </c>
    </row>
    <row r="76" spans="1:19" x14ac:dyDescent="0.25">
      <c r="A76" s="14">
        <v>39326</v>
      </c>
      <c r="B76" s="21">
        <v>98.4</v>
      </c>
      <c r="C76" s="7">
        <v>97.1</v>
      </c>
      <c r="E76" s="22">
        <v>97.1</v>
      </c>
      <c r="F76" s="21">
        <v>97.9</v>
      </c>
      <c r="G76" s="20">
        <v>-0.8</v>
      </c>
      <c r="H76" s="7">
        <v>2.9</v>
      </c>
      <c r="I76" s="7">
        <v>-1.6</v>
      </c>
      <c r="J76" s="64">
        <f t="shared" si="8"/>
        <v>-8.1300813008130073E-3</v>
      </c>
      <c r="K76" s="64">
        <f t="shared" si="9"/>
        <v>2.9471544715447152E-2</v>
      </c>
      <c r="L76" s="64">
        <f t="shared" si="10"/>
        <v>-1.6260162601626015E-2</v>
      </c>
      <c r="M76" s="69" t="e">
        <f t="shared" si="11"/>
        <v>#N/A</v>
      </c>
      <c r="N76" s="69" t="e">
        <f t="shared" si="12"/>
        <v>#N/A</v>
      </c>
      <c r="P76" s="7">
        <f t="shared" si="13"/>
        <v>98.40000000000002</v>
      </c>
      <c r="Q76" s="7">
        <f t="shared" si="14"/>
        <v>97.100000000000009</v>
      </c>
      <c r="S76" s="9">
        <f t="shared" si="15"/>
        <v>0</v>
      </c>
    </row>
    <row r="77" spans="1:19" x14ac:dyDescent="0.25">
      <c r="A77" s="14">
        <v>39356</v>
      </c>
      <c r="B77" s="21">
        <v>107.8</v>
      </c>
      <c r="C77" s="7">
        <v>99.5</v>
      </c>
      <c r="E77" s="22">
        <v>99.5</v>
      </c>
      <c r="F77" s="21">
        <v>98.4</v>
      </c>
      <c r="G77" s="20">
        <v>1</v>
      </c>
      <c r="H77" s="7">
        <v>7.4</v>
      </c>
      <c r="I77" s="7">
        <v>1</v>
      </c>
      <c r="J77" s="64">
        <f t="shared" si="8"/>
        <v>9.2764378478664197E-3</v>
      </c>
      <c r="K77" s="64">
        <f t="shared" si="9"/>
        <v>6.8645640074211506E-2</v>
      </c>
      <c r="L77" s="64">
        <f t="shared" si="10"/>
        <v>9.2764378478664197E-3</v>
      </c>
      <c r="M77" s="69" t="e">
        <f t="shared" si="11"/>
        <v>#N/A</v>
      </c>
      <c r="N77" s="69" t="e">
        <f t="shared" si="12"/>
        <v>#N/A</v>
      </c>
      <c r="P77" s="7">
        <f t="shared" si="13"/>
        <v>107.80000000000001</v>
      </c>
      <c r="Q77" s="7">
        <f t="shared" si="14"/>
        <v>99.4</v>
      </c>
      <c r="S77" s="9">
        <f t="shared" si="15"/>
        <v>0</v>
      </c>
    </row>
    <row r="78" spans="1:19" x14ac:dyDescent="0.25">
      <c r="A78" s="14">
        <v>39387</v>
      </c>
      <c r="B78" s="21">
        <v>102.4</v>
      </c>
      <c r="C78" s="7">
        <v>98.5</v>
      </c>
      <c r="E78" s="22">
        <v>98.5</v>
      </c>
      <c r="F78" s="21">
        <v>98.9</v>
      </c>
      <c r="G78" s="20">
        <v>-0.4</v>
      </c>
      <c r="H78" s="7">
        <v>3.2</v>
      </c>
      <c r="I78" s="7">
        <v>0.7</v>
      </c>
      <c r="J78" s="64">
        <f t="shared" si="8"/>
        <v>-3.90625E-3</v>
      </c>
      <c r="K78" s="64">
        <f t="shared" si="9"/>
        <v>3.125E-2</v>
      </c>
      <c r="L78" s="64">
        <f t="shared" si="10"/>
        <v>6.8359374999999991E-3</v>
      </c>
      <c r="M78" s="69" t="e">
        <f t="shared" si="11"/>
        <v>#N/A</v>
      </c>
      <c r="N78" s="69" t="e">
        <f t="shared" si="12"/>
        <v>#N/A</v>
      </c>
      <c r="P78" s="7">
        <f t="shared" si="13"/>
        <v>102.4</v>
      </c>
      <c r="Q78" s="7">
        <f t="shared" si="14"/>
        <v>98.5</v>
      </c>
      <c r="S78" s="9">
        <f t="shared" si="15"/>
        <v>0</v>
      </c>
    </row>
    <row r="79" spans="1:19" x14ac:dyDescent="0.25">
      <c r="A79" s="14">
        <v>39417</v>
      </c>
      <c r="B79" s="21">
        <v>92.6</v>
      </c>
      <c r="C79" s="7">
        <v>98.9</v>
      </c>
      <c r="E79" s="22">
        <v>98.9</v>
      </c>
      <c r="F79" s="21">
        <v>99.4</v>
      </c>
      <c r="G79" s="20">
        <v>-0.5</v>
      </c>
      <c r="H79" s="7">
        <v>-5.0999999999999996</v>
      </c>
      <c r="I79" s="7">
        <v>-1.3</v>
      </c>
      <c r="J79" s="64">
        <f t="shared" si="8"/>
        <v>-5.399568034557236E-3</v>
      </c>
      <c r="K79" s="64">
        <f t="shared" si="9"/>
        <v>-5.5075593952483799E-2</v>
      </c>
      <c r="L79" s="64">
        <f t="shared" si="10"/>
        <v>-1.4038876889848813E-2</v>
      </c>
      <c r="M79" s="69" t="e">
        <f t="shared" si="11"/>
        <v>#N/A</v>
      </c>
      <c r="N79" s="69" t="e">
        <f t="shared" si="12"/>
        <v>#N/A</v>
      </c>
      <c r="P79" s="7">
        <f t="shared" si="13"/>
        <v>92.500000000000014</v>
      </c>
      <c r="Q79" s="7">
        <f t="shared" si="14"/>
        <v>98.9</v>
      </c>
      <c r="S79" s="9">
        <f t="shared" si="15"/>
        <v>0</v>
      </c>
    </row>
    <row r="80" spans="1:19" x14ac:dyDescent="0.25">
      <c r="A80" s="14">
        <v>39448</v>
      </c>
      <c r="B80" s="21">
        <v>94.8</v>
      </c>
      <c r="C80" s="7">
        <v>100.6</v>
      </c>
      <c r="E80" s="22">
        <v>100.6</v>
      </c>
      <c r="F80" s="21">
        <v>99.8</v>
      </c>
      <c r="G80" s="20">
        <v>0.9</v>
      </c>
      <c r="H80" s="7">
        <v>-7</v>
      </c>
      <c r="I80" s="7">
        <v>1.2</v>
      </c>
      <c r="J80" s="64">
        <f t="shared" si="8"/>
        <v>9.4936708860759497E-3</v>
      </c>
      <c r="K80" s="64">
        <f t="shared" si="9"/>
        <v>-7.3839662447257384E-2</v>
      </c>
      <c r="L80" s="64">
        <f t="shared" si="10"/>
        <v>1.2658227848101266E-2</v>
      </c>
      <c r="M80" s="69" t="e">
        <f t="shared" si="11"/>
        <v>#N/A</v>
      </c>
      <c r="N80" s="69" t="e">
        <f t="shared" si="12"/>
        <v>#N/A</v>
      </c>
      <c r="P80" s="7">
        <f t="shared" si="13"/>
        <v>94.9</v>
      </c>
      <c r="Q80" s="7">
        <f t="shared" si="14"/>
        <v>100.7</v>
      </c>
      <c r="S80" s="9">
        <f t="shared" si="15"/>
        <v>0</v>
      </c>
    </row>
    <row r="81" spans="1:19" x14ac:dyDescent="0.25">
      <c r="A81" s="14">
        <v>39479</v>
      </c>
      <c r="B81" s="21">
        <v>91.1</v>
      </c>
      <c r="C81" s="7">
        <v>100.2</v>
      </c>
      <c r="E81" s="22">
        <v>100.2</v>
      </c>
      <c r="F81" s="21">
        <v>100.2</v>
      </c>
      <c r="G81" s="20">
        <v>0.1</v>
      </c>
      <c r="H81" s="7">
        <v>-10.4</v>
      </c>
      <c r="I81" s="7">
        <v>1.3</v>
      </c>
      <c r="J81" s="64">
        <f t="shared" si="8"/>
        <v>1.0976948408342481E-3</v>
      </c>
      <c r="K81" s="64">
        <f t="shared" si="9"/>
        <v>-0.11416026344676181</v>
      </c>
      <c r="L81" s="64">
        <f t="shared" si="10"/>
        <v>1.4270032930845226E-2</v>
      </c>
      <c r="M81" s="69" t="e">
        <f t="shared" si="11"/>
        <v>#N/A</v>
      </c>
      <c r="N81" s="69" t="e">
        <f t="shared" si="12"/>
        <v>#N/A</v>
      </c>
      <c r="P81" s="7">
        <f t="shared" si="13"/>
        <v>91.199999999999989</v>
      </c>
      <c r="Q81" s="7">
        <f t="shared" si="14"/>
        <v>100.3</v>
      </c>
      <c r="S81" s="9">
        <f t="shared" si="15"/>
        <v>0</v>
      </c>
    </row>
    <row r="82" spans="1:19" x14ac:dyDescent="0.25">
      <c r="A82" s="14">
        <v>39508</v>
      </c>
      <c r="B82" s="21">
        <v>97.7</v>
      </c>
      <c r="C82" s="7">
        <v>100.5</v>
      </c>
      <c r="E82" s="22">
        <v>100.5</v>
      </c>
      <c r="F82" s="21">
        <v>100.6</v>
      </c>
      <c r="G82" s="20">
        <v>-0.1</v>
      </c>
      <c r="H82" s="7">
        <v>-0.1</v>
      </c>
      <c r="I82" s="7">
        <v>-2.6</v>
      </c>
      <c r="J82" s="64">
        <f t="shared" si="8"/>
        <v>-1.0235414534288639E-3</v>
      </c>
      <c r="K82" s="64">
        <f t="shared" si="9"/>
        <v>-1.0235414534288639E-3</v>
      </c>
      <c r="L82" s="64">
        <f t="shared" si="10"/>
        <v>-2.6612077789150462E-2</v>
      </c>
      <c r="M82" s="69" t="e">
        <f t="shared" si="11"/>
        <v>#N/A</v>
      </c>
      <c r="N82" s="69" t="e">
        <f t="shared" si="12"/>
        <v>#N/A</v>
      </c>
      <c r="P82" s="7">
        <f t="shared" si="13"/>
        <v>97.800000000000011</v>
      </c>
      <c r="Q82" s="7">
        <f t="shared" si="14"/>
        <v>100.5</v>
      </c>
      <c r="S82" s="9">
        <f t="shared" si="15"/>
        <v>0</v>
      </c>
    </row>
    <row r="83" spans="1:19" x14ac:dyDescent="0.25">
      <c r="A83" s="14">
        <v>39539</v>
      </c>
      <c r="B83" s="21">
        <v>99.2</v>
      </c>
      <c r="C83" s="7">
        <v>100.4</v>
      </c>
      <c r="E83" s="22">
        <v>100.4</v>
      </c>
      <c r="F83" s="21">
        <v>101.1</v>
      </c>
      <c r="G83" s="20">
        <v>-0.7</v>
      </c>
      <c r="H83" s="7">
        <v>-3.7</v>
      </c>
      <c r="I83" s="7">
        <v>2.5</v>
      </c>
      <c r="J83" s="64">
        <f t="shared" si="8"/>
        <v>-7.0564516129032247E-3</v>
      </c>
      <c r="K83" s="64">
        <f t="shared" si="9"/>
        <v>-3.7298387096774195E-2</v>
      </c>
      <c r="L83" s="64">
        <f t="shared" si="10"/>
        <v>2.5201612903225805E-2</v>
      </c>
      <c r="M83" s="69" t="e">
        <f t="shared" si="11"/>
        <v>#N/A</v>
      </c>
      <c r="N83" s="69" t="e">
        <f t="shared" si="12"/>
        <v>#N/A</v>
      </c>
      <c r="P83" s="7">
        <f t="shared" si="13"/>
        <v>99.199999999999989</v>
      </c>
      <c r="Q83" s="7">
        <f t="shared" si="14"/>
        <v>100.39999999999999</v>
      </c>
      <c r="S83" s="9">
        <f t="shared" si="15"/>
        <v>0</v>
      </c>
    </row>
    <row r="84" spans="1:19" x14ac:dyDescent="0.25">
      <c r="A84" s="14">
        <v>39569</v>
      </c>
      <c r="B84" s="21">
        <v>102.5</v>
      </c>
      <c r="C84" s="7">
        <v>101.1</v>
      </c>
      <c r="E84" s="22">
        <v>101.1</v>
      </c>
      <c r="F84" s="21">
        <v>101.6</v>
      </c>
      <c r="G84" s="20">
        <v>-0.6</v>
      </c>
      <c r="H84" s="7">
        <v>2.2000000000000002</v>
      </c>
      <c r="I84" s="7">
        <v>-0.8</v>
      </c>
      <c r="J84" s="64">
        <f t="shared" si="8"/>
        <v>-5.8536585365853658E-3</v>
      </c>
      <c r="K84" s="64">
        <f t="shared" si="9"/>
        <v>2.1463414634146343E-2</v>
      </c>
      <c r="L84" s="64">
        <f t="shared" si="10"/>
        <v>-7.8048780487804887E-3</v>
      </c>
      <c r="M84" s="69" t="e">
        <f t="shared" si="11"/>
        <v>#N/A</v>
      </c>
      <c r="N84" s="69" t="e">
        <f t="shared" si="12"/>
        <v>#N/A</v>
      </c>
      <c r="P84" s="7">
        <f t="shared" si="13"/>
        <v>102.4</v>
      </c>
      <c r="Q84" s="7">
        <f t="shared" si="14"/>
        <v>101</v>
      </c>
      <c r="S84" s="9">
        <f t="shared" si="15"/>
        <v>0</v>
      </c>
    </row>
    <row r="85" spans="1:19" x14ac:dyDescent="0.25">
      <c r="A85" s="14">
        <v>39600</v>
      </c>
      <c r="B85" s="21">
        <v>103.3</v>
      </c>
      <c r="C85" s="7">
        <v>102.9</v>
      </c>
      <c r="E85" s="22">
        <v>102.9</v>
      </c>
      <c r="F85" s="21">
        <v>102.1</v>
      </c>
      <c r="G85" s="20">
        <v>0.8</v>
      </c>
      <c r="H85" s="7">
        <v>0.2</v>
      </c>
      <c r="I85" s="7">
        <v>0.2</v>
      </c>
      <c r="J85" s="64">
        <f t="shared" si="8"/>
        <v>7.7444336882865443E-3</v>
      </c>
      <c r="K85" s="64">
        <f t="shared" si="9"/>
        <v>1.9361084220716361E-3</v>
      </c>
      <c r="L85" s="64">
        <f t="shared" si="10"/>
        <v>1.9361084220716361E-3</v>
      </c>
      <c r="M85" s="69" t="e">
        <f t="shared" si="11"/>
        <v>#N/A</v>
      </c>
      <c r="N85" s="69" t="e">
        <f t="shared" si="12"/>
        <v>#N/A</v>
      </c>
      <c r="P85" s="7">
        <f t="shared" si="13"/>
        <v>103.3</v>
      </c>
      <c r="Q85" s="7">
        <f t="shared" si="14"/>
        <v>102.89999999999999</v>
      </c>
      <c r="S85" s="9">
        <f t="shared" si="15"/>
        <v>0</v>
      </c>
    </row>
    <row r="86" spans="1:19" x14ac:dyDescent="0.25">
      <c r="A86" s="14">
        <v>39630</v>
      </c>
      <c r="B86" s="21">
        <v>108.5</v>
      </c>
      <c r="C86" s="7">
        <v>103.2</v>
      </c>
      <c r="E86" s="22">
        <v>103.2</v>
      </c>
      <c r="F86" s="21">
        <v>102.5</v>
      </c>
      <c r="G86" s="20">
        <v>0.7</v>
      </c>
      <c r="H86" s="7">
        <v>4.0999999999999996</v>
      </c>
      <c r="I86" s="7">
        <v>1.2</v>
      </c>
      <c r="J86" s="64">
        <f t="shared" si="8"/>
        <v>6.4516129032258064E-3</v>
      </c>
      <c r="K86" s="64">
        <f t="shared" si="9"/>
        <v>3.7788018433179721E-2</v>
      </c>
      <c r="L86" s="64">
        <f t="shared" si="10"/>
        <v>1.1059907834101382E-2</v>
      </c>
      <c r="M86" s="69" t="e">
        <f t="shared" si="11"/>
        <v>#N/A</v>
      </c>
      <c r="N86" s="69" t="e">
        <f t="shared" si="12"/>
        <v>#N/A</v>
      </c>
      <c r="P86" s="7">
        <f t="shared" si="13"/>
        <v>108.5</v>
      </c>
      <c r="Q86" s="7">
        <f t="shared" si="14"/>
        <v>103.2</v>
      </c>
      <c r="S86" s="9">
        <f t="shared" si="15"/>
        <v>0</v>
      </c>
    </row>
    <row r="87" spans="1:19" x14ac:dyDescent="0.25">
      <c r="A87" s="14">
        <v>39661</v>
      </c>
      <c r="B87" s="21">
        <v>106.9</v>
      </c>
      <c r="C87" s="7">
        <v>101.9</v>
      </c>
      <c r="E87" s="22">
        <v>101.9</v>
      </c>
      <c r="F87" s="21">
        <v>102.6</v>
      </c>
      <c r="G87" s="20">
        <v>-0.6</v>
      </c>
      <c r="H87" s="7">
        <v>6.6</v>
      </c>
      <c r="I87" s="7">
        <v>-1.6</v>
      </c>
      <c r="J87" s="64">
        <f t="shared" si="8"/>
        <v>-5.6127221702525721E-3</v>
      </c>
      <c r="K87" s="64">
        <f t="shared" si="9"/>
        <v>6.1739943872778293E-2</v>
      </c>
      <c r="L87" s="64">
        <f t="shared" si="10"/>
        <v>-1.4967259120673527E-2</v>
      </c>
      <c r="M87" s="69" t="e">
        <f t="shared" si="11"/>
        <v>#N/A</v>
      </c>
      <c r="N87" s="69" t="e">
        <f t="shared" si="12"/>
        <v>#N/A</v>
      </c>
      <c r="P87" s="7">
        <f t="shared" si="13"/>
        <v>107</v>
      </c>
      <c r="Q87" s="7">
        <f t="shared" si="14"/>
        <v>102</v>
      </c>
      <c r="S87" s="9">
        <f t="shared" si="15"/>
        <v>0</v>
      </c>
    </row>
    <row r="88" spans="1:19" x14ac:dyDescent="0.25">
      <c r="A88" s="14">
        <v>39692</v>
      </c>
      <c r="B88" s="21">
        <v>107.3</v>
      </c>
      <c r="C88" s="7">
        <v>103.4</v>
      </c>
      <c r="E88" s="22">
        <v>103.4</v>
      </c>
      <c r="F88" s="21">
        <v>102.3</v>
      </c>
      <c r="G88" s="20">
        <v>1.1000000000000001</v>
      </c>
      <c r="H88" s="7">
        <v>3</v>
      </c>
      <c r="I88" s="7">
        <v>0.9</v>
      </c>
      <c r="J88" s="64">
        <f t="shared" si="8"/>
        <v>1.0251630941286114E-2</v>
      </c>
      <c r="K88" s="64">
        <f t="shared" si="9"/>
        <v>2.7958993476234855E-2</v>
      </c>
      <c r="L88" s="64">
        <f t="shared" si="10"/>
        <v>8.3876980428704579E-3</v>
      </c>
      <c r="M88" s="69" t="e">
        <f t="shared" si="11"/>
        <v>#N/A</v>
      </c>
      <c r="N88" s="69" t="e">
        <f t="shared" si="12"/>
        <v>#N/A</v>
      </c>
      <c r="P88" s="7">
        <f t="shared" si="13"/>
        <v>107.3</v>
      </c>
      <c r="Q88" s="7">
        <f t="shared" si="14"/>
        <v>103.39999999999999</v>
      </c>
      <c r="S88" s="9">
        <f t="shared" si="15"/>
        <v>0</v>
      </c>
    </row>
    <row r="89" spans="1:19" x14ac:dyDescent="0.25">
      <c r="A89" s="14">
        <v>39722</v>
      </c>
      <c r="B89" s="21">
        <v>108.4</v>
      </c>
      <c r="C89" s="7">
        <v>100.2</v>
      </c>
      <c r="E89" s="22">
        <v>100.2</v>
      </c>
      <c r="F89" s="21">
        <v>101.8</v>
      </c>
      <c r="G89" s="20">
        <v>-1.7</v>
      </c>
      <c r="H89" s="7">
        <v>7.5</v>
      </c>
      <c r="I89" s="7">
        <v>0.7</v>
      </c>
      <c r="J89" s="64">
        <f t="shared" si="8"/>
        <v>-1.5682656826568265E-2</v>
      </c>
      <c r="K89" s="64">
        <f t="shared" si="9"/>
        <v>6.9188191881918812E-2</v>
      </c>
      <c r="L89" s="64">
        <f t="shared" si="10"/>
        <v>6.4575645756457557E-3</v>
      </c>
      <c r="M89" s="69" t="e">
        <f t="shared" si="11"/>
        <v>#N/A</v>
      </c>
      <c r="N89" s="69" t="e">
        <f t="shared" si="12"/>
        <v>#N/A</v>
      </c>
      <c r="P89" s="7">
        <f t="shared" si="13"/>
        <v>108.3</v>
      </c>
      <c r="Q89" s="7">
        <f t="shared" si="14"/>
        <v>100.1</v>
      </c>
      <c r="S89" s="9">
        <f t="shared" si="15"/>
        <v>0</v>
      </c>
    </row>
    <row r="90" spans="1:19" x14ac:dyDescent="0.25">
      <c r="A90" s="14">
        <v>39753</v>
      </c>
      <c r="B90" s="21">
        <v>96.2</v>
      </c>
      <c r="C90" s="7">
        <v>94.4</v>
      </c>
      <c r="E90" s="22">
        <v>94.4</v>
      </c>
      <c r="F90" s="21">
        <v>94.5</v>
      </c>
      <c r="G90" s="20">
        <v>-0.1</v>
      </c>
      <c r="H90" s="7">
        <v>3.4</v>
      </c>
      <c r="I90" s="7">
        <v>-1.6</v>
      </c>
      <c r="J90" s="64">
        <f t="shared" si="8"/>
        <v>-1.0395010395010396E-3</v>
      </c>
      <c r="K90" s="64">
        <f t="shared" si="9"/>
        <v>3.5343035343035338E-2</v>
      </c>
      <c r="L90" s="64">
        <f t="shared" si="10"/>
        <v>-1.6632016632016633E-2</v>
      </c>
      <c r="M90" s="69" t="e">
        <f t="shared" si="11"/>
        <v>#N/A</v>
      </c>
      <c r="N90" s="69" t="e">
        <f t="shared" si="12"/>
        <v>#N/A</v>
      </c>
      <c r="P90" s="7">
        <f t="shared" si="13"/>
        <v>96.200000000000017</v>
      </c>
      <c r="Q90" s="7">
        <f t="shared" si="14"/>
        <v>94.4</v>
      </c>
      <c r="S90" s="9">
        <f t="shared" si="15"/>
        <v>0</v>
      </c>
    </row>
    <row r="91" spans="1:19" x14ac:dyDescent="0.25">
      <c r="A91" s="14">
        <v>39783</v>
      </c>
      <c r="B91" s="21">
        <v>79.099999999999994</v>
      </c>
      <c r="C91" s="7">
        <v>83.8</v>
      </c>
      <c r="E91" s="22">
        <v>83.8</v>
      </c>
      <c r="F91" s="21">
        <v>93.7</v>
      </c>
      <c r="G91" s="20">
        <v>-10</v>
      </c>
      <c r="H91" s="7">
        <v>-5.6</v>
      </c>
      <c r="I91" s="7">
        <v>1</v>
      </c>
      <c r="J91" s="64">
        <f t="shared" si="8"/>
        <v>-0.12642225031605564</v>
      </c>
      <c r="K91" s="64">
        <f t="shared" si="9"/>
        <v>-7.0796460176991149E-2</v>
      </c>
      <c r="L91" s="64">
        <f t="shared" si="10"/>
        <v>1.2642225031605564E-2</v>
      </c>
      <c r="M91" s="69" t="e">
        <f t="shared" si="11"/>
        <v>#N/A</v>
      </c>
      <c r="N91" s="69" t="e">
        <f t="shared" si="12"/>
        <v>#N/A</v>
      </c>
      <c r="P91" s="7">
        <f t="shared" si="13"/>
        <v>79.100000000000009</v>
      </c>
      <c r="Q91" s="7">
        <f t="shared" si="14"/>
        <v>83.7</v>
      </c>
      <c r="S91" s="9">
        <f t="shared" si="15"/>
        <v>0</v>
      </c>
    </row>
    <row r="92" spans="1:19" x14ac:dyDescent="0.25">
      <c r="A92" s="14">
        <v>39814</v>
      </c>
      <c r="B92" s="21">
        <v>78.7</v>
      </c>
      <c r="C92" s="7">
        <v>85.6</v>
      </c>
      <c r="E92" s="22">
        <v>85.6</v>
      </c>
      <c r="F92" s="21">
        <v>93</v>
      </c>
      <c r="G92" s="20">
        <v>-7.3</v>
      </c>
      <c r="H92" s="7">
        <v>-7.5</v>
      </c>
      <c r="I92" s="7">
        <v>0.5</v>
      </c>
      <c r="J92" s="64">
        <f t="shared" si="8"/>
        <v>-9.275730622617534E-2</v>
      </c>
      <c r="K92" s="64">
        <f t="shared" si="9"/>
        <v>-9.5298602287166453E-2</v>
      </c>
      <c r="L92" s="64">
        <f t="shared" si="10"/>
        <v>6.3532401524777635E-3</v>
      </c>
      <c r="M92" s="69" t="e">
        <f t="shared" si="11"/>
        <v>#N/A</v>
      </c>
      <c r="N92" s="69" t="e">
        <f t="shared" si="12"/>
        <v>#N/A</v>
      </c>
      <c r="P92" s="7">
        <f t="shared" si="13"/>
        <v>78.7</v>
      </c>
      <c r="Q92" s="7">
        <f t="shared" si="14"/>
        <v>85.7</v>
      </c>
      <c r="S92" s="9">
        <f t="shared" si="15"/>
        <v>0</v>
      </c>
    </row>
    <row r="93" spans="1:19" x14ac:dyDescent="0.25">
      <c r="A93" s="14">
        <v>39845</v>
      </c>
      <c r="B93" s="21">
        <v>76.099999999999994</v>
      </c>
      <c r="C93" s="7">
        <v>87.6</v>
      </c>
      <c r="E93" s="22">
        <v>87.6</v>
      </c>
      <c r="F93" s="21">
        <v>92.3</v>
      </c>
      <c r="G93" s="20">
        <v>-4.8</v>
      </c>
      <c r="H93" s="7">
        <v>-10.4</v>
      </c>
      <c r="I93" s="7">
        <v>-1.1000000000000001</v>
      </c>
      <c r="J93" s="64">
        <f t="shared" si="8"/>
        <v>-6.30749014454665E-2</v>
      </c>
      <c r="K93" s="64">
        <f t="shared" si="9"/>
        <v>-0.13666228646517742</v>
      </c>
      <c r="L93" s="64">
        <f t="shared" si="10"/>
        <v>-1.4454664914586073E-2</v>
      </c>
      <c r="M93" s="69" t="e">
        <f t="shared" si="11"/>
        <v>#N/A</v>
      </c>
      <c r="N93" s="69" t="e">
        <f t="shared" si="12"/>
        <v>#N/A</v>
      </c>
      <c r="P93" s="7">
        <f t="shared" si="13"/>
        <v>76</v>
      </c>
      <c r="Q93" s="7">
        <f t="shared" si="14"/>
        <v>87.5</v>
      </c>
      <c r="S93" s="9">
        <f t="shared" si="15"/>
        <v>0</v>
      </c>
    </row>
    <row r="94" spans="1:19" x14ac:dyDescent="0.25">
      <c r="A94" s="14">
        <v>39873</v>
      </c>
      <c r="B94" s="21">
        <v>88.6</v>
      </c>
      <c r="C94" s="7">
        <v>88</v>
      </c>
      <c r="E94" s="22">
        <v>88</v>
      </c>
      <c r="F94" s="21">
        <v>91.9</v>
      </c>
      <c r="G94" s="20">
        <v>-3.9</v>
      </c>
      <c r="H94" s="7">
        <v>0</v>
      </c>
      <c r="I94" s="7">
        <v>0.6</v>
      </c>
      <c r="J94" s="64">
        <f t="shared" si="8"/>
        <v>-4.4018058690744925E-2</v>
      </c>
      <c r="K94" s="64">
        <f t="shared" si="9"/>
        <v>0</v>
      </c>
      <c r="L94" s="64">
        <f t="shared" si="10"/>
        <v>6.7720090293453723E-3</v>
      </c>
      <c r="M94" s="69" t="e">
        <f t="shared" si="11"/>
        <v>#N/A</v>
      </c>
      <c r="N94" s="69" t="e">
        <f t="shared" si="12"/>
        <v>#N/A</v>
      </c>
      <c r="P94" s="7">
        <f t="shared" si="13"/>
        <v>88.6</v>
      </c>
      <c r="Q94" s="7">
        <f t="shared" si="14"/>
        <v>88</v>
      </c>
      <c r="S94" s="9">
        <f t="shared" si="15"/>
        <v>0</v>
      </c>
    </row>
    <row r="95" spans="1:19" x14ac:dyDescent="0.25">
      <c r="A95" s="14">
        <v>39904</v>
      </c>
      <c r="B95" s="21">
        <v>85.2</v>
      </c>
      <c r="C95" s="7">
        <v>89</v>
      </c>
      <c r="E95" s="22">
        <v>89</v>
      </c>
      <c r="F95" s="21">
        <v>91.8</v>
      </c>
      <c r="G95" s="20">
        <v>-2.8</v>
      </c>
      <c r="H95" s="7">
        <v>-3.8</v>
      </c>
      <c r="I95" s="7">
        <v>0</v>
      </c>
      <c r="J95" s="64">
        <f t="shared" si="8"/>
        <v>-3.2863849765258211E-2</v>
      </c>
      <c r="K95" s="64">
        <f t="shared" si="9"/>
        <v>-4.4600938967136149E-2</v>
      </c>
      <c r="L95" s="64">
        <f t="shared" si="10"/>
        <v>0</v>
      </c>
      <c r="M95" s="69" t="e">
        <f t="shared" si="11"/>
        <v>#N/A</v>
      </c>
      <c r="N95" s="69" t="e">
        <f t="shared" si="12"/>
        <v>#N/A</v>
      </c>
      <c r="P95" s="7">
        <f t="shared" si="13"/>
        <v>85.2</v>
      </c>
      <c r="Q95" s="7">
        <f t="shared" si="14"/>
        <v>89</v>
      </c>
      <c r="S95" s="9">
        <f t="shared" si="15"/>
        <v>0</v>
      </c>
    </row>
    <row r="96" spans="1:19" x14ac:dyDescent="0.25">
      <c r="A96" s="14">
        <v>39934</v>
      </c>
      <c r="B96" s="21">
        <v>91.3</v>
      </c>
      <c r="C96" s="7">
        <v>90.4</v>
      </c>
      <c r="E96" s="22">
        <v>90.4</v>
      </c>
      <c r="F96" s="21">
        <v>92</v>
      </c>
      <c r="G96" s="20">
        <v>-1.7</v>
      </c>
      <c r="H96" s="7">
        <v>2.2999999999999998</v>
      </c>
      <c r="I96" s="7">
        <v>-1.3</v>
      </c>
      <c r="J96" s="64">
        <f t="shared" si="8"/>
        <v>-1.8619934282584884E-2</v>
      </c>
      <c r="K96" s="64">
        <f t="shared" si="9"/>
        <v>2.5191675794085433E-2</v>
      </c>
      <c r="L96" s="64">
        <f t="shared" si="10"/>
        <v>-1.4238773274917854E-2</v>
      </c>
      <c r="M96" s="69" t="e">
        <f t="shared" si="11"/>
        <v>#N/A</v>
      </c>
      <c r="N96" s="69" t="e">
        <f t="shared" si="12"/>
        <v>#N/A</v>
      </c>
      <c r="P96" s="7">
        <f t="shared" si="13"/>
        <v>91.3</v>
      </c>
      <c r="Q96" s="7">
        <f t="shared" si="14"/>
        <v>90.3</v>
      </c>
      <c r="S96" s="9">
        <f t="shared" si="15"/>
        <v>0</v>
      </c>
    </row>
    <row r="97" spans="1:19" x14ac:dyDescent="0.25">
      <c r="A97" s="14">
        <v>39965</v>
      </c>
      <c r="B97" s="21">
        <v>92.2</v>
      </c>
      <c r="C97" s="7">
        <v>91.6</v>
      </c>
      <c r="E97" s="22">
        <v>91.6</v>
      </c>
      <c r="F97" s="21">
        <v>92.6</v>
      </c>
      <c r="G97" s="20">
        <v>-1.1000000000000001</v>
      </c>
      <c r="H97" s="7">
        <v>0</v>
      </c>
      <c r="I97" s="7">
        <v>0.7</v>
      </c>
      <c r="J97" s="64">
        <f t="shared" si="8"/>
        <v>-1.1930585683297181E-2</v>
      </c>
      <c r="K97" s="64">
        <f t="shared" si="9"/>
        <v>0</v>
      </c>
      <c r="L97" s="64">
        <f t="shared" si="10"/>
        <v>7.5921908893709323E-3</v>
      </c>
      <c r="M97" s="69" t="e">
        <f t="shared" si="11"/>
        <v>#N/A</v>
      </c>
      <c r="N97" s="69" t="e">
        <f t="shared" si="12"/>
        <v>#N/A</v>
      </c>
      <c r="P97" s="7">
        <f t="shared" si="13"/>
        <v>92.2</v>
      </c>
      <c r="Q97" s="7">
        <f t="shared" si="14"/>
        <v>91.5</v>
      </c>
      <c r="S97" s="9">
        <f t="shared" si="15"/>
        <v>0</v>
      </c>
    </row>
    <row r="98" spans="1:19" x14ac:dyDescent="0.25">
      <c r="A98" s="14">
        <v>39995</v>
      </c>
      <c r="B98" s="21">
        <v>97.7</v>
      </c>
      <c r="C98" s="7">
        <v>92.6</v>
      </c>
      <c r="E98" s="22">
        <v>92.6</v>
      </c>
      <c r="F98" s="21">
        <v>93.6</v>
      </c>
      <c r="G98" s="20">
        <v>-1</v>
      </c>
      <c r="H98" s="7">
        <v>4.4000000000000004</v>
      </c>
      <c r="I98" s="7">
        <v>0.7</v>
      </c>
      <c r="J98" s="64">
        <f t="shared" si="8"/>
        <v>-1.0235414534288638E-2</v>
      </c>
      <c r="K98" s="64">
        <f t="shared" si="9"/>
        <v>4.503582395087001E-2</v>
      </c>
      <c r="L98" s="64">
        <f t="shared" si="10"/>
        <v>7.1647901740020462E-3</v>
      </c>
      <c r="M98" s="69" t="e">
        <f t="shared" si="11"/>
        <v>#N/A</v>
      </c>
      <c r="N98" s="69" t="e">
        <f t="shared" si="12"/>
        <v>#N/A</v>
      </c>
      <c r="P98" s="7">
        <f t="shared" si="13"/>
        <v>97.7</v>
      </c>
      <c r="Q98" s="7">
        <f t="shared" si="14"/>
        <v>92.6</v>
      </c>
      <c r="S98" s="9">
        <f t="shared" si="15"/>
        <v>0</v>
      </c>
    </row>
    <row r="99" spans="1:19" x14ac:dyDescent="0.25">
      <c r="A99" s="14">
        <v>40026</v>
      </c>
      <c r="B99" s="21">
        <v>99.6</v>
      </c>
      <c r="C99" s="7">
        <v>94</v>
      </c>
      <c r="E99" s="22">
        <v>94</v>
      </c>
      <c r="F99" s="21">
        <v>94.8</v>
      </c>
      <c r="G99" s="20">
        <v>-0.8</v>
      </c>
      <c r="H99" s="7">
        <v>6.9</v>
      </c>
      <c r="I99" s="7">
        <v>-1.3</v>
      </c>
      <c r="J99" s="64">
        <f t="shared" si="8"/>
        <v>-8.0321285140562259E-3</v>
      </c>
      <c r="K99" s="64">
        <f t="shared" si="9"/>
        <v>6.9277108433734941E-2</v>
      </c>
      <c r="L99" s="64">
        <f t="shared" si="10"/>
        <v>-1.3052208835341366E-2</v>
      </c>
      <c r="M99" s="69" t="e">
        <f t="shared" si="11"/>
        <v>#N/A</v>
      </c>
      <c r="N99" s="69" t="e">
        <f t="shared" si="12"/>
        <v>#N/A</v>
      </c>
      <c r="P99" s="7">
        <f t="shared" si="13"/>
        <v>99.600000000000009</v>
      </c>
      <c r="Q99" s="7">
        <f t="shared" si="14"/>
        <v>94</v>
      </c>
      <c r="S99" s="9">
        <f t="shared" si="15"/>
        <v>0</v>
      </c>
    </row>
    <row r="100" spans="1:19" x14ac:dyDescent="0.25">
      <c r="A100" s="14">
        <v>40057</v>
      </c>
      <c r="B100" s="21">
        <v>99.4</v>
      </c>
      <c r="C100" s="7">
        <v>95.6</v>
      </c>
      <c r="E100" s="22">
        <v>95.6</v>
      </c>
      <c r="F100" s="21">
        <v>96.1</v>
      </c>
      <c r="G100" s="20">
        <v>-0.5</v>
      </c>
      <c r="H100" s="7">
        <v>3.2</v>
      </c>
      <c r="I100" s="7">
        <v>0.6</v>
      </c>
      <c r="J100" s="64">
        <f t="shared" si="8"/>
        <v>-5.0301810865191147E-3</v>
      </c>
      <c r="K100" s="64">
        <f t="shared" si="9"/>
        <v>3.2193158953722337E-2</v>
      </c>
      <c r="L100" s="64">
        <f t="shared" si="10"/>
        <v>6.0362173038229373E-3</v>
      </c>
      <c r="M100" s="69" t="e">
        <f t="shared" si="11"/>
        <v>#N/A</v>
      </c>
      <c r="N100" s="69" t="e">
        <f t="shared" si="12"/>
        <v>#N/A</v>
      </c>
      <c r="P100" s="7">
        <f t="shared" si="13"/>
        <v>99.399999999999991</v>
      </c>
      <c r="Q100" s="7">
        <f t="shared" si="14"/>
        <v>95.6</v>
      </c>
      <c r="S100" s="9">
        <f t="shared" si="15"/>
        <v>0</v>
      </c>
    </row>
    <row r="101" spans="1:19" x14ac:dyDescent="0.25">
      <c r="A101" s="14">
        <v>40087</v>
      </c>
      <c r="B101" s="21">
        <v>105.6</v>
      </c>
      <c r="C101" s="7">
        <v>97.3</v>
      </c>
      <c r="E101" s="22">
        <v>97.3</v>
      </c>
      <c r="F101" s="21">
        <v>97.3</v>
      </c>
      <c r="G101" s="20">
        <v>0</v>
      </c>
      <c r="H101" s="7">
        <v>7.7</v>
      </c>
      <c r="I101" s="7">
        <v>0.5</v>
      </c>
      <c r="J101" s="64">
        <f t="shared" si="8"/>
        <v>0</v>
      </c>
      <c r="K101" s="64">
        <f t="shared" si="9"/>
        <v>7.2916666666666671E-2</v>
      </c>
      <c r="L101" s="64">
        <f t="shared" si="10"/>
        <v>4.734848484848485E-3</v>
      </c>
      <c r="M101" s="69" t="e">
        <f t="shared" si="11"/>
        <v>#N/A</v>
      </c>
      <c r="N101" s="69" t="e">
        <f t="shared" si="12"/>
        <v>#N/A</v>
      </c>
      <c r="P101" s="7">
        <f t="shared" si="13"/>
        <v>105.5</v>
      </c>
      <c r="Q101" s="7">
        <f t="shared" si="14"/>
        <v>97.3</v>
      </c>
      <c r="S101" s="9">
        <f t="shared" si="15"/>
        <v>0</v>
      </c>
    </row>
    <row r="102" spans="1:19" x14ac:dyDescent="0.25">
      <c r="A102" s="14">
        <v>40118</v>
      </c>
      <c r="B102" s="21">
        <v>101.4</v>
      </c>
      <c r="C102" s="7">
        <v>98.9</v>
      </c>
      <c r="E102" s="22">
        <v>98.9</v>
      </c>
      <c r="F102" s="21">
        <v>98.5</v>
      </c>
      <c r="G102" s="20">
        <v>0.4</v>
      </c>
      <c r="H102" s="7">
        <v>3.6</v>
      </c>
      <c r="I102" s="7">
        <v>-1.1000000000000001</v>
      </c>
      <c r="J102" s="64">
        <f t="shared" si="8"/>
        <v>3.9447731755424065E-3</v>
      </c>
      <c r="K102" s="64">
        <f t="shared" si="9"/>
        <v>3.5502958579881658E-2</v>
      </c>
      <c r="L102" s="64">
        <f t="shared" si="10"/>
        <v>-1.0848126232741617E-2</v>
      </c>
      <c r="M102" s="69" t="e">
        <f t="shared" si="11"/>
        <v>#N/A</v>
      </c>
      <c r="N102" s="69" t="e">
        <f t="shared" si="12"/>
        <v>#N/A</v>
      </c>
      <c r="P102" s="7">
        <f t="shared" si="13"/>
        <v>101.4</v>
      </c>
      <c r="Q102" s="7">
        <f t="shared" si="14"/>
        <v>98.9</v>
      </c>
      <c r="S102" s="9">
        <f t="shared" si="15"/>
        <v>0</v>
      </c>
    </row>
    <row r="103" spans="1:19" x14ac:dyDescent="0.25">
      <c r="A103" s="14">
        <v>40148</v>
      </c>
      <c r="B103" s="21">
        <v>94.1</v>
      </c>
      <c r="C103" s="7">
        <v>99.1</v>
      </c>
      <c r="E103" s="22">
        <v>99.1</v>
      </c>
      <c r="F103" s="21">
        <v>99.7</v>
      </c>
      <c r="G103" s="20">
        <v>-0.6</v>
      </c>
      <c r="H103" s="7">
        <v>-6.2</v>
      </c>
      <c r="I103" s="7">
        <v>1.2</v>
      </c>
      <c r="J103" s="64">
        <f t="shared" si="8"/>
        <v>-6.3761955366631248E-3</v>
      </c>
      <c r="K103" s="64">
        <f t="shared" si="9"/>
        <v>-6.5887353878852292E-2</v>
      </c>
      <c r="L103" s="64">
        <f t="shared" si="10"/>
        <v>1.275239107332625E-2</v>
      </c>
      <c r="M103" s="69" t="e">
        <f t="shared" si="11"/>
        <v>#N/A</v>
      </c>
      <c r="N103" s="69" t="e">
        <f t="shared" si="12"/>
        <v>#N/A</v>
      </c>
      <c r="P103" s="7">
        <f t="shared" si="13"/>
        <v>94.100000000000009</v>
      </c>
      <c r="Q103" s="7">
        <f t="shared" si="14"/>
        <v>99.100000000000009</v>
      </c>
      <c r="S103" s="9">
        <f t="shared" si="15"/>
        <v>0</v>
      </c>
    </row>
    <row r="104" spans="1:19" x14ac:dyDescent="0.25">
      <c r="A104" s="14">
        <v>40179</v>
      </c>
      <c r="B104" s="21">
        <v>91.2</v>
      </c>
      <c r="C104" s="7">
        <v>100.7</v>
      </c>
      <c r="E104" s="22">
        <v>100.7</v>
      </c>
      <c r="F104" s="21">
        <v>100.7</v>
      </c>
      <c r="G104" s="20">
        <v>0</v>
      </c>
      <c r="H104" s="7">
        <v>-7.9</v>
      </c>
      <c r="I104" s="7">
        <v>-1.6</v>
      </c>
      <c r="J104" s="64">
        <f t="shared" si="8"/>
        <v>0</v>
      </c>
      <c r="K104" s="64">
        <f t="shared" si="9"/>
        <v>-8.6622807017543865E-2</v>
      </c>
      <c r="L104" s="64">
        <f t="shared" si="10"/>
        <v>-1.7543859649122806E-2</v>
      </c>
      <c r="M104" s="69" t="e">
        <f t="shared" si="11"/>
        <v>#N/A</v>
      </c>
      <c r="N104" s="69" t="e">
        <f t="shared" si="12"/>
        <v>#N/A</v>
      </c>
      <c r="P104" s="7">
        <f t="shared" si="13"/>
        <v>91.2</v>
      </c>
      <c r="Q104" s="7">
        <f t="shared" si="14"/>
        <v>100.7</v>
      </c>
      <c r="S104" s="9">
        <f t="shared" si="15"/>
        <v>0</v>
      </c>
    </row>
    <row r="105" spans="1:19" x14ac:dyDescent="0.25">
      <c r="A105" s="14">
        <v>40210</v>
      </c>
      <c r="B105" s="21">
        <v>89</v>
      </c>
      <c r="C105" s="7">
        <v>100.5</v>
      </c>
      <c r="E105" s="22">
        <v>100.5</v>
      </c>
      <c r="F105" s="21">
        <v>101.6</v>
      </c>
      <c r="G105" s="20">
        <v>-1.1000000000000001</v>
      </c>
      <c r="H105" s="7">
        <v>-10.4</v>
      </c>
      <c r="I105" s="7">
        <v>-1.1000000000000001</v>
      </c>
      <c r="J105" s="64">
        <f t="shared" si="8"/>
        <v>-1.2359550561797755E-2</v>
      </c>
      <c r="K105" s="64">
        <f t="shared" si="9"/>
        <v>-0.11685393258426967</v>
      </c>
      <c r="L105" s="64">
        <f t="shared" si="10"/>
        <v>-1.2359550561797755E-2</v>
      </c>
      <c r="M105" s="69" t="e">
        <f t="shared" si="11"/>
        <v>#N/A</v>
      </c>
      <c r="N105" s="69" t="e">
        <f t="shared" si="12"/>
        <v>#N/A</v>
      </c>
      <c r="P105" s="7">
        <f t="shared" si="13"/>
        <v>89</v>
      </c>
      <c r="Q105" s="7">
        <f t="shared" si="14"/>
        <v>100.5</v>
      </c>
      <c r="S105" s="9">
        <f t="shared" si="15"/>
        <v>0</v>
      </c>
    </row>
    <row r="106" spans="1:19" x14ac:dyDescent="0.25">
      <c r="A106" s="14">
        <v>40238</v>
      </c>
      <c r="B106" s="21">
        <v>105.1</v>
      </c>
      <c r="C106" s="7">
        <v>103</v>
      </c>
      <c r="E106" s="22">
        <v>103</v>
      </c>
      <c r="F106" s="21">
        <v>102.3</v>
      </c>
      <c r="G106" s="20">
        <v>0.7</v>
      </c>
      <c r="H106" s="7">
        <v>0</v>
      </c>
      <c r="I106" s="7">
        <v>2.1</v>
      </c>
      <c r="J106" s="64">
        <f t="shared" si="8"/>
        <v>6.6603235014272124E-3</v>
      </c>
      <c r="K106" s="64">
        <f t="shared" si="9"/>
        <v>0</v>
      </c>
      <c r="L106" s="64">
        <f t="shared" si="10"/>
        <v>1.9980970504281638E-2</v>
      </c>
      <c r="M106" s="69" t="e">
        <f t="shared" si="11"/>
        <v>#N/A</v>
      </c>
      <c r="N106" s="69" t="e">
        <f t="shared" si="12"/>
        <v>#N/A</v>
      </c>
      <c r="P106" s="7">
        <f t="shared" si="13"/>
        <v>105.1</v>
      </c>
      <c r="Q106" s="7">
        <f t="shared" si="14"/>
        <v>103</v>
      </c>
      <c r="S106" s="9">
        <f t="shared" si="15"/>
        <v>0</v>
      </c>
    </row>
    <row r="107" spans="1:19" x14ac:dyDescent="0.25">
      <c r="A107" s="14">
        <v>40269</v>
      </c>
      <c r="B107" s="21">
        <v>99.3</v>
      </c>
      <c r="C107" s="7">
        <v>103.2</v>
      </c>
      <c r="E107" s="22">
        <v>103.2</v>
      </c>
      <c r="F107" s="21">
        <v>102.7</v>
      </c>
      <c r="G107" s="20">
        <v>0.5</v>
      </c>
      <c r="H107" s="7">
        <v>-3.8</v>
      </c>
      <c r="I107" s="7">
        <v>0</v>
      </c>
      <c r="J107" s="64">
        <f t="shared" si="8"/>
        <v>5.0352467270896274E-3</v>
      </c>
      <c r="K107" s="64">
        <f t="shared" si="9"/>
        <v>-3.8267875125881166E-2</v>
      </c>
      <c r="L107" s="64">
        <f t="shared" si="10"/>
        <v>0</v>
      </c>
      <c r="M107" s="69" t="e">
        <f t="shared" si="11"/>
        <v>#N/A</v>
      </c>
      <c r="N107" s="69" t="e">
        <f t="shared" si="12"/>
        <v>#N/A</v>
      </c>
      <c r="P107" s="7">
        <f t="shared" si="13"/>
        <v>99.4</v>
      </c>
      <c r="Q107" s="7">
        <f t="shared" si="14"/>
        <v>103.2</v>
      </c>
      <c r="S107" s="9">
        <f t="shared" si="15"/>
        <v>0</v>
      </c>
    </row>
    <row r="108" spans="1:19" x14ac:dyDescent="0.25">
      <c r="A108" s="14">
        <v>40299</v>
      </c>
      <c r="B108" s="21">
        <v>104.3</v>
      </c>
      <c r="C108" s="7">
        <v>103</v>
      </c>
      <c r="E108" s="22">
        <v>103</v>
      </c>
      <c r="F108" s="21">
        <v>102.7</v>
      </c>
      <c r="G108" s="20">
        <v>0.3</v>
      </c>
      <c r="H108" s="7">
        <v>2.2999999999999998</v>
      </c>
      <c r="I108" s="7">
        <v>-1</v>
      </c>
      <c r="J108" s="64">
        <f t="shared" si="8"/>
        <v>2.8763183125599234E-3</v>
      </c>
      <c r="K108" s="64">
        <f t="shared" si="9"/>
        <v>2.2051773729626079E-2</v>
      </c>
      <c r="L108" s="64">
        <f t="shared" si="10"/>
        <v>-9.5877277085330784E-3</v>
      </c>
      <c r="M108" s="69" t="e">
        <f t="shared" si="11"/>
        <v>#N/A</v>
      </c>
      <c r="N108" s="69" t="e">
        <f t="shared" si="12"/>
        <v>#N/A</v>
      </c>
      <c r="P108" s="7">
        <f t="shared" si="13"/>
        <v>104.3</v>
      </c>
      <c r="Q108" s="7">
        <f t="shared" si="14"/>
        <v>103</v>
      </c>
      <c r="S108" s="9">
        <f t="shared" si="15"/>
        <v>0</v>
      </c>
    </row>
    <row r="109" spans="1:19" x14ac:dyDescent="0.25">
      <c r="A109" s="14">
        <v>40330</v>
      </c>
      <c r="B109" s="21">
        <v>102.5</v>
      </c>
      <c r="C109" s="7">
        <v>102.3</v>
      </c>
      <c r="E109" s="22">
        <v>102.3</v>
      </c>
      <c r="F109" s="21">
        <v>102.5</v>
      </c>
      <c r="G109" s="20">
        <v>-0.1</v>
      </c>
      <c r="H109" s="7">
        <v>-0.2</v>
      </c>
      <c r="I109" s="7">
        <v>0.3</v>
      </c>
      <c r="J109" s="64">
        <f t="shared" si="8"/>
        <v>-9.7560975609756108E-4</v>
      </c>
      <c r="K109" s="64">
        <f t="shared" si="9"/>
        <v>-1.9512195121951222E-3</v>
      </c>
      <c r="L109" s="64">
        <f t="shared" si="10"/>
        <v>2.9268292682926829E-3</v>
      </c>
      <c r="M109" s="69" t="e">
        <f t="shared" si="11"/>
        <v>#N/A</v>
      </c>
      <c r="N109" s="69" t="e">
        <f t="shared" si="12"/>
        <v>#N/A</v>
      </c>
      <c r="P109" s="7">
        <f t="shared" si="13"/>
        <v>102.5</v>
      </c>
      <c r="Q109" s="7">
        <f t="shared" si="14"/>
        <v>102.4</v>
      </c>
      <c r="S109" s="9">
        <f t="shared" si="15"/>
        <v>0</v>
      </c>
    </row>
    <row r="110" spans="1:19" x14ac:dyDescent="0.25">
      <c r="A110" s="14">
        <v>40360</v>
      </c>
      <c r="B110" s="21">
        <v>106.9</v>
      </c>
      <c r="C110" s="7">
        <v>101.8</v>
      </c>
      <c r="E110" s="22">
        <v>101.8</v>
      </c>
      <c r="F110" s="21">
        <v>102.1</v>
      </c>
      <c r="G110" s="20">
        <v>-0.2</v>
      </c>
      <c r="H110" s="7">
        <v>4.5</v>
      </c>
      <c r="I110" s="7">
        <v>0.5</v>
      </c>
      <c r="J110" s="64">
        <f t="shared" si="8"/>
        <v>-1.8709073900841909E-3</v>
      </c>
      <c r="K110" s="64">
        <f t="shared" si="9"/>
        <v>4.2095416276894289E-2</v>
      </c>
      <c r="L110" s="64">
        <f t="shared" si="10"/>
        <v>4.6772684752104769E-3</v>
      </c>
      <c r="M110" s="69" t="e">
        <f t="shared" si="11"/>
        <v>#N/A</v>
      </c>
      <c r="N110" s="69" t="e">
        <f t="shared" si="12"/>
        <v>#N/A</v>
      </c>
      <c r="P110" s="7">
        <f t="shared" si="13"/>
        <v>106.89999999999999</v>
      </c>
      <c r="Q110" s="7">
        <f t="shared" si="14"/>
        <v>101.89999999999999</v>
      </c>
      <c r="S110" s="9">
        <f t="shared" si="15"/>
        <v>0</v>
      </c>
    </row>
    <row r="111" spans="1:19" x14ac:dyDescent="0.25">
      <c r="A111" s="14">
        <v>40391</v>
      </c>
      <c r="B111" s="21">
        <v>108.1</v>
      </c>
      <c r="C111" s="7">
        <v>101.4</v>
      </c>
      <c r="E111" s="22">
        <v>101.4</v>
      </c>
      <c r="F111" s="21">
        <v>101.7</v>
      </c>
      <c r="G111" s="20">
        <v>-0.3</v>
      </c>
      <c r="H111">
        <v>7.3</v>
      </c>
      <c r="I111">
        <v>-0.6</v>
      </c>
      <c r="J111" s="64">
        <f t="shared" si="8"/>
        <v>-2.7752081406105457E-3</v>
      </c>
      <c r="K111" s="64">
        <f t="shared" si="9"/>
        <v>6.7530064754856622E-2</v>
      </c>
      <c r="L111" s="64">
        <f t="shared" si="10"/>
        <v>-5.5504162812210914E-3</v>
      </c>
      <c r="M111" s="69" t="e">
        <f t="shared" si="11"/>
        <v>#N/A</v>
      </c>
      <c r="N111" s="69" t="e">
        <f t="shared" si="12"/>
        <v>#N/A</v>
      </c>
      <c r="P111" s="7">
        <f t="shared" si="13"/>
        <v>108.10000000000001</v>
      </c>
      <c r="Q111" s="7">
        <f t="shared" si="14"/>
        <v>101.4</v>
      </c>
      <c r="S111" s="9">
        <f t="shared" si="15"/>
        <v>0</v>
      </c>
    </row>
    <row r="112" spans="1:19" x14ac:dyDescent="0.25">
      <c r="A112" s="14">
        <v>40422</v>
      </c>
      <c r="B112" s="21">
        <v>105.8</v>
      </c>
      <c r="C112" s="7">
        <v>101.6</v>
      </c>
      <c r="E112" s="22">
        <v>101.6</v>
      </c>
      <c r="F112" s="21">
        <v>101.5</v>
      </c>
      <c r="G112" s="20">
        <v>0.1</v>
      </c>
      <c r="H112">
        <v>3.5</v>
      </c>
      <c r="I112">
        <v>0.7</v>
      </c>
      <c r="J112" s="64">
        <f t="shared" si="8"/>
        <v>9.4517958412098301E-4</v>
      </c>
      <c r="K112" s="64">
        <f t="shared" si="9"/>
        <v>3.3081285444234408E-2</v>
      </c>
      <c r="L112" s="64">
        <f t="shared" si="10"/>
        <v>6.6162570888468808E-3</v>
      </c>
      <c r="M112" s="69" t="e">
        <f t="shared" si="11"/>
        <v>#N/A</v>
      </c>
      <c r="N112" s="69" t="e">
        <f t="shared" si="12"/>
        <v>#N/A</v>
      </c>
      <c r="P112" s="7">
        <f t="shared" si="13"/>
        <v>105.8</v>
      </c>
      <c r="Q112" s="7">
        <f t="shared" si="14"/>
        <v>101.6</v>
      </c>
      <c r="S112" s="9">
        <f t="shared" si="15"/>
        <v>0</v>
      </c>
    </row>
    <row r="113" spans="1:19" x14ac:dyDescent="0.25">
      <c r="A113" s="14">
        <v>40452</v>
      </c>
      <c r="B113" s="21">
        <v>107.7</v>
      </c>
      <c r="C113" s="7">
        <v>101.3</v>
      </c>
      <c r="E113" s="22">
        <v>101.3</v>
      </c>
      <c r="F113" s="21">
        <v>101.7</v>
      </c>
      <c r="G113" s="20">
        <v>-0.4</v>
      </c>
      <c r="H113">
        <v>8</v>
      </c>
      <c r="I113">
        <v>-1.6</v>
      </c>
      <c r="J113" s="64">
        <f t="shared" si="8"/>
        <v>-3.7140204271123491E-3</v>
      </c>
      <c r="K113" s="64">
        <f t="shared" si="9"/>
        <v>7.4280408542246976E-2</v>
      </c>
      <c r="L113" s="64">
        <f t="shared" si="10"/>
        <v>-1.4856081708449397E-2</v>
      </c>
      <c r="M113" s="69" t="e">
        <f t="shared" si="11"/>
        <v>#N/A</v>
      </c>
      <c r="N113" s="69" t="e">
        <f t="shared" si="12"/>
        <v>#N/A</v>
      </c>
      <c r="P113" s="7">
        <f t="shared" si="13"/>
        <v>107.7</v>
      </c>
      <c r="Q113" s="7">
        <f t="shared" si="14"/>
        <v>101.3</v>
      </c>
      <c r="S113" s="9">
        <f t="shared" si="15"/>
        <v>0</v>
      </c>
    </row>
    <row r="114" spans="1:19" x14ac:dyDescent="0.25">
      <c r="A114" s="14">
        <v>40483</v>
      </c>
      <c r="B114" s="21">
        <v>106.8</v>
      </c>
      <c r="C114" s="7">
        <v>102.2</v>
      </c>
      <c r="E114" s="22">
        <v>102.2</v>
      </c>
      <c r="F114" s="21">
        <v>102.1</v>
      </c>
      <c r="G114" s="20">
        <v>0.1</v>
      </c>
      <c r="H114">
        <v>3.7</v>
      </c>
      <c r="I114">
        <v>0.9</v>
      </c>
      <c r="J114" s="64">
        <f t="shared" si="8"/>
        <v>9.3632958801498139E-4</v>
      </c>
      <c r="K114" s="64">
        <f t="shared" si="9"/>
        <v>3.4644194756554308E-2</v>
      </c>
      <c r="L114" s="64">
        <f t="shared" si="10"/>
        <v>8.4269662921348312E-3</v>
      </c>
      <c r="M114" s="69" t="e">
        <f t="shared" si="11"/>
        <v>#N/A</v>
      </c>
      <c r="N114" s="69" t="e">
        <f t="shared" si="12"/>
        <v>#N/A</v>
      </c>
      <c r="P114" s="7">
        <f t="shared" si="13"/>
        <v>106.8</v>
      </c>
      <c r="Q114" s="7">
        <f t="shared" si="14"/>
        <v>102.19999999999999</v>
      </c>
      <c r="S114" s="9">
        <f t="shared" si="15"/>
        <v>0</v>
      </c>
    </row>
    <row r="115" spans="1:19" x14ac:dyDescent="0.25">
      <c r="A115" s="14">
        <v>40513</v>
      </c>
      <c r="B115" s="21">
        <v>96.6</v>
      </c>
      <c r="C115" s="7">
        <v>102.7</v>
      </c>
      <c r="E115" s="22">
        <v>102.7</v>
      </c>
      <c r="F115" s="21">
        <v>102.7</v>
      </c>
      <c r="G115" s="20">
        <v>0</v>
      </c>
      <c r="H115">
        <v>-6.8</v>
      </c>
      <c r="I115">
        <v>0.7</v>
      </c>
      <c r="J115" s="64">
        <f t="shared" si="8"/>
        <v>0</v>
      </c>
      <c r="K115" s="64">
        <f t="shared" si="9"/>
        <v>-7.0393374741200831E-2</v>
      </c>
      <c r="L115" s="64">
        <f t="shared" si="10"/>
        <v>7.246376811594203E-3</v>
      </c>
      <c r="M115" s="69" t="e">
        <f t="shared" si="11"/>
        <v>#N/A</v>
      </c>
      <c r="N115" s="69" t="e">
        <f t="shared" si="12"/>
        <v>#N/A</v>
      </c>
      <c r="P115" s="7">
        <f t="shared" si="13"/>
        <v>96.600000000000009</v>
      </c>
      <c r="Q115" s="7">
        <f t="shared" si="14"/>
        <v>102.7</v>
      </c>
      <c r="S115" s="9">
        <f t="shared" si="15"/>
        <v>0</v>
      </c>
    </row>
    <row r="116" spans="1:19" x14ac:dyDescent="0.25">
      <c r="A116" s="14">
        <v>40544</v>
      </c>
      <c r="B116" s="21">
        <v>93.2</v>
      </c>
      <c r="C116" s="7">
        <v>102.8</v>
      </c>
      <c r="E116" s="22">
        <v>102.8</v>
      </c>
      <c r="F116" s="21">
        <v>103.3</v>
      </c>
      <c r="G116" s="20">
        <v>-0.5</v>
      </c>
      <c r="H116">
        <v>-8.3000000000000007</v>
      </c>
      <c r="I116">
        <v>-1.3</v>
      </c>
      <c r="J116" s="64">
        <f t="shared" si="8"/>
        <v>-5.3648068669527897E-3</v>
      </c>
      <c r="K116" s="64">
        <f t="shared" si="9"/>
        <v>-8.9055793991416318E-2</v>
      </c>
      <c r="L116" s="64">
        <f t="shared" si="10"/>
        <v>-1.3948497854077254E-2</v>
      </c>
      <c r="M116" s="69" t="e">
        <f t="shared" si="11"/>
        <v>#N/A</v>
      </c>
      <c r="N116" s="69" t="e">
        <f t="shared" si="12"/>
        <v>#N/A</v>
      </c>
      <c r="P116" s="7">
        <f t="shared" si="13"/>
        <v>93.2</v>
      </c>
      <c r="Q116" s="7">
        <f t="shared" si="14"/>
        <v>102.8</v>
      </c>
      <c r="S116" s="9">
        <f t="shared" si="15"/>
        <v>0</v>
      </c>
    </row>
    <row r="117" spans="1:19" x14ac:dyDescent="0.25">
      <c r="A117" s="14">
        <v>40575</v>
      </c>
      <c r="B117" s="21">
        <v>95.4</v>
      </c>
      <c r="C117" s="7">
        <v>104.2</v>
      </c>
      <c r="E117" s="22">
        <v>104.2</v>
      </c>
      <c r="F117" s="21">
        <v>103.9</v>
      </c>
      <c r="G117" s="20">
        <v>0.3</v>
      </c>
      <c r="H117">
        <v>-10.4</v>
      </c>
      <c r="I117">
        <v>1.6</v>
      </c>
      <c r="J117" s="64">
        <f t="shared" si="8"/>
        <v>3.1446540880503142E-3</v>
      </c>
      <c r="K117" s="64">
        <f t="shared" si="9"/>
        <v>-0.1090146750524109</v>
      </c>
      <c r="L117" s="64">
        <f t="shared" si="10"/>
        <v>1.6771488469601678E-2</v>
      </c>
      <c r="M117" s="69" t="e">
        <f t="shared" si="11"/>
        <v>#N/A</v>
      </c>
      <c r="N117" s="69" t="e">
        <f t="shared" si="12"/>
        <v>#N/A</v>
      </c>
      <c r="P117" s="7">
        <f t="shared" si="13"/>
        <v>95.399999999999991</v>
      </c>
      <c r="Q117" s="7">
        <f t="shared" si="14"/>
        <v>104.2</v>
      </c>
      <c r="S117" s="9">
        <f t="shared" si="15"/>
        <v>0</v>
      </c>
    </row>
    <row r="118" spans="1:19" x14ac:dyDescent="0.25">
      <c r="A118" s="14">
        <v>40603</v>
      </c>
      <c r="B118" s="21">
        <v>104.4</v>
      </c>
      <c r="C118" s="7">
        <v>104.8</v>
      </c>
      <c r="E118" s="22">
        <v>104.8</v>
      </c>
      <c r="F118" s="21">
        <v>104.2</v>
      </c>
      <c r="G118" s="20">
        <v>0.6</v>
      </c>
      <c r="H118">
        <v>-0.1</v>
      </c>
      <c r="I118">
        <v>-0.3</v>
      </c>
      <c r="J118" s="64">
        <f t="shared" si="8"/>
        <v>5.7471264367816082E-3</v>
      </c>
      <c r="K118" s="64">
        <f t="shared" si="9"/>
        <v>-9.5785440613026815E-4</v>
      </c>
      <c r="L118" s="64">
        <f t="shared" si="10"/>
        <v>-2.8735632183908041E-3</v>
      </c>
      <c r="M118" s="69" t="e">
        <f t="shared" si="11"/>
        <v>#N/A</v>
      </c>
      <c r="N118" s="69" t="e">
        <f t="shared" si="12"/>
        <v>#N/A</v>
      </c>
      <c r="P118" s="7">
        <f t="shared" si="13"/>
        <v>104.4</v>
      </c>
      <c r="Q118" s="7">
        <f t="shared" si="14"/>
        <v>104.8</v>
      </c>
      <c r="S118" s="9">
        <f t="shared" si="15"/>
        <v>0</v>
      </c>
    </row>
    <row r="119" spans="1:19" x14ac:dyDescent="0.25">
      <c r="A119" s="14">
        <v>40634</v>
      </c>
      <c r="B119" s="21">
        <v>97.5</v>
      </c>
      <c r="C119" s="7">
        <v>102.1</v>
      </c>
      <c r="E119" s="22">
        <v>102.1</v>
      </c>
      <c r="F119" s="21">
        <v>104.3</v>
      </c>
      <c r="G119" s="20">
        <v>-2.2000000000000002</v>
      </c>
      <c r="H119">
        <v>-3.8</v>
      </c>
      <c r="I119">
        <v>-0.8</v>
      </c>
      <c r="J119" s="64">
        <f t="shared" si="8"/>
        <v>-2.2564102564102566E-2</v>
      </c>
      <c r="K119" s="64">
        <f t="shared" si="9"/>
        <v>-3.8974358974358969E-2</v>
      </c>
      <c r="L119" s="64">
        <f t="shared" si="10"/>
        <v>-8.2051282051282051E-3</v>
      </c>
      <c r="M119" s="69" t="e">
        <f t="shared" si="11"/>
        <v>#N/A</v>
      </c>
      <c r="N119" s="69" t="e">
        <f t="shared" si="12"/>
        <v>#N/A</v>
      </c>
      <c r="P119" s="7">
        <f t="shared" si="13"/>
        <v>97.5</v>
      </c>
      <c r="Q119" s="7">
        <f t="shared" si="14"/>
        <v>102.1</v>
      </c>
      <c r="S119" s="9">
        <f t="shared" si="15"/>
        <v>0</v>
      </c>
    </row>
    <row r="120" spans="1:19" x14ac:dyDescent="0.25">
      <c r="A120" s="14">
        <v>40664</v>
      </c>
      <c r="B120" s="21">
        <v>107.1</v>
      </c>
      <c r="C120" s="7">
        <v>105.2</v>
      </c>
      <c r="E120" s="22">
        <v>105.2</v>
      </c>
      <c r="F120" s="21">
        <v>104</v>
      </c>
      <c r="G120" s="20">
        <v>1.2</v>
      </c>
      <c r="H120">
        <v>2.2000000000000002</v>
      </c>
      <c r="I120">
        <v>-0.3</v>
      </c>
      <c r="J120" s="64">
        <f t="shared" si="8"/>
        <v>1.1204481792717087E-2</v>
      </c>
      <c r="K120" s="64">
        <f t="shared" si="9"/>
        <v>2.0541549953314663E-2</v>
      </c>
      <c r="L120" s="64">
        <f t="shared" si="10"/>
        <v>-2.8011204481792717E-3</v>
      </c>
      <c r="M120" s="69" t="e">
        <f t="shared" si="11"/>
        <v>#N/A</v>
      </c>
      <c r="N120" s="69" t="e">
        <f t="shared" si="12"/>
        <v>#N/A</v>
      </c>
      <c r="P120" s="7">
        <f t="shared" si="13"/>
        <v>107.10000000000001</v>
      </c>
      <c r="Q120" s="7">
        <f t="shared" si="14"/>
        <v>105.2</v>
      </c>
      <c r="S120" s="9">
        <f t="shared" si="15"/>
        <v>0</v>
      </c>
    </row>
    <row r="121" spans="1:19" x14ac:dyDescent="0.25">
      <c r="A121" s="14">
        <v>40695</v>
      </c>
      <c r="B121" s="21">
        <v>102.8</v>
      </c>
      <c r="C121" s="7">
        <v>102.7</v>
      </c>
      <c r="E121" s="22">
        <v>102.7</v>
      </c>
      <c r="F121" s="21">
        <v>103.4</v>
      </c>
      <c r="G121" s="20">
        <v>-0.7</v>
      </c>
      <c r="H121">
        <v>-0.3</v>
      </c>
      <c r="I121">
        <v>0.4</v>
      </c>
      <c r="J121" s="64">
        <f t="shared" si="8"/>
        <v>-6.8093385214007783E-3</v>
      </c>
      <c r="K121" s="64">
        <f t="shared" si="9"/>
        <v>-2.9182879377431907E-3</v>
      </c>
      <c r="L121" s="64">
        <f t="shared" si="10"/>
        <v>3.891050583657588E-3</v>
      </c>
      <c r="M121" s="69" t="e">
        <f t="shared" si="11"/>
        <v>#N/A</v>
      </c>
      <c r="N121" s="69" t="e">
        <f t="shared" si="12"/>
        <v>#N/A</v>
      </c>
      <c r="P121" s="7">
        <f t="shared" si="13"/>
        <v>102.80000000000001</v>
      </c>
      <c r="Q121" s="7">
        <f t="shared" si="14"/>
        <v>102.7</v>
      </c>
      <c r="S121" s="9">
        <f t="shared" si="15"/>
        <v>0</v>
      </c>
    </row>
    <row r="122" spans="1:19" x14ac:dyDescent="0.25">
      <c r="A122" s="14">
        <v>40725</v>
      </c>
      <c r="B122" s="21">
        <v>106.1</v>
      </c>
      <c r="C122" s="7">
        <v>103.1</v>
      </c>
      <c r="E122" s="22">
        <v>103.1</v>
      </c>
      <c r="F122" s="21">
        <v>102.6</v>
      </c>
      <c r="G122" s="20">
        <v>0.5</v>
      </c>
      <c r="H122">
        <v>4.5999999999999996</v>
      </c>
      <c r="I122">
        <v>-1.6</v>
      </c>
      <c r="J122" s="64">
        <f t="shared" si="8"/>
        <v>4.7125353440150806E-3</v>
      </c>
      <c r="K122" s="64">
        <f t="shared" si="9"/>
        <v>4.3355325164938736E-2</v>
      </c>
      <c r="L122" s="64">
        <f t="shared" si="10"/>
        <v>-1.5080113100848258E-2</v>
      </c>
      <c r="M122" s="69" t="e">
        <f t="shared" si="11"/>
        <v>#N/A</v>
      </c>
      <c r="N122" s="69" t="e">
        <f t="shared" si="12"/>
        <v>#N/A</v>
      </c>
      <c r="P122" s="7">
        <f t="shared" si="13"/>
        <v>106.1</v>
      </c>
      <c r="Q122" s="7">
        <f t="shared" si="14"/>
        <v>103.1</v>
      </c>
      <c r="S122" s="9">
        <f t="shared" si="15"/>
        <v>0</v>
      </c>
    </row>
    <row r="123" spans="1:19" x14ac:dyDescent="0.25">
      <c r="A123" s="14">
        <v>40756</v>
      </c>
      <c r="B123" s="21">
        <v>110.8</v>
      </c>
      <c r="C123" s="7">
        <v>102.1</v>
      </c>
      <c r="E123" s="22">
        <v>102.1</v>
      </c>
      <c r="F123" s="21">
        <v>101.6</v>
      </c>
      <c r="G123" s="20">
        <v>0.4</v>
      </c>
      <c r="H123">
        <v>7.8</v>
      </c>
      <c r="I123">
        <v>1</v>
      </c>
      <c r="J123" s="64">
        <f t="shared" si="8"/>
        <v>3.6101083032490976E-3</v>
      </c>
      <c r="K123" s="64">
        <f t="shared" si="9"/>
        <v>7.0397111913357402E-2</v>
      </c>
      <c r="L123" s="64">
        <f t="shared" si="10"/>
        <v>9.0252707581227436E-3</v>
      </c>
      <c r="M123" s="69" t="e">
        <f t="shared" si="11"/>
        <v>#N/A</v>
      </c>
      <c r="N123" s="69" t="e">
        <f t="shared" si="12"/>
        <v>#N/A</v>
      </c>
      <c r="P123" s="7">
        <f t="shared" si="13"/>
        <v>110.8</v>
      </c>
      <c r="Q123" s="7">
        <f t="shared" si="14"/>
        <v>102</v>
      </c>
      <c r="S123" s="9">
        <f t="shared" si="15"/>
        <v>0</v>
      </c>
    </row>
    <row r="124" spans="1:19" x14ac:dyDescent="0.25">
      <c r="A124" s="14">
        <v>40787</v>
      </c>
      <c r="B124" s="21">
        <v>104.8</v>
      </c>
      <c r="C124" s="7">
        <v>100.2</v>
      </c>
      <c r="E124" s="22">
        <v>100.2</v>
      </c>
      <c r="F124" s="21">
        <v>100.8</v>
      </c>
      <c r="G124" s="20">
        <v>-0.6</v>
      </c>
      <c r="H124">
        <v>4</v>
      </c>
      <c r="I124">
        <v>0.7</v>
      </c>
      <c r="J124" s="64">
        <f t="shared" si="8"/>
        <v>-5.7251908396946565E-3</v>
      </c>
      <c r="K124" s="64">
        <f t="shared" si="9"/>
        <v>3.8167938931297711E-2</v>
      </c>
      <c r="L124" s="64">
        <f t="shared" si="10"/>
        <v>6.6793893129770991E-3</v>
      </c>
      <c r="M124" s="69" t="e">
        <f t="shared" si="11"/>
        <v>#N/A</v>
      </c>
      <c r="N124" s="69" t="e">
        <f t="shared" si="12"/>
        <v>#N/A</v>
      </c>
      <c r="P124" s="7">
        <f t="shared" si="13"/>
        <v>104.9</v>
      </c>
      <c r="Q124" s="7">
        <f t="shared" si="14"/>
        <v>100.2</v>
      </c>
      <c r="S124" s="9">
        <f t="shared" si="15"/>
        <v>0</v>
      </c>
    </row>
    <row r="125" spans="1:19" x14ac:dyDescent="0.25">
      <c r="A125" s="14">
        <v>40817</v>
      </c>
      <c r="B125" s="21">
        <v>106.3</v>
      </c>
      <c r="C125" s="7">
        <v>99.2</v>
      </c>
      <c r="E125" s="22">
        <v>99.2</v>
      </c>
      <c r="F125" s="21">
        <v>100</v>
      </c>
      <c r="G125" s="20">
        <v>-0.8</v>
      </c>
      <c r="H125">
        <v>8.3000000000000007</v>
      </c>
      <c r="I125">
        <v>-1.3</v>
      </c>
      <c r="J125" s="64">
        <f t="shared" si="8"/>
        <v>-7.525870178739417E-3</v>
      </c>
      <c r="K125" s="64">
        <f t="shared" si="9"/>
        <v>7.8080903104421451E-2</v>
      </c>
      <c r="L125" s="64">
        <f t="shared" si="10"/>
        <v>-1.2229539040451553E-2</v>
      </c>
      <c r="M125" s="69" t="e">
        <f t="shared" si="11"/>
        <v>#N/A</v>
      </c>
      <c r="N125" s="69" t="e">
        <f t="shared" si="12"/>
        <v>#N/A</v>
      </c>
      <c r="P125" s="7">
        <f t="shared" si="13"/>
        <v>106.2</v>
      </c>
      <c r="Q125" s="7">
        <f t="shared" si="14"/>
        <v>99.2</v>
      </c>
      <c r="S125" s="9">
        <f t="shared" si="15"/>
        <v>0</v>
      </c>
    </row>
    <row r="126" spans="1:19" x14ac:dyDescent="0.25">
      <c r="A126" s="14">
        <v>40848</v>
      </c>
      <c r="B126" s="21">
        <v>104.2</v>
      </c>
      <c r="C126" s="7">
        <v>99.9</v>
      </c>
      <c r="E126" s="22">
        <v>99.9</v>
      </c>
      <c r="F126" s="21">
        <v>99.4</v>
      </c>
      <c r="G126" s="20">
        <v>0.6</v>
      </c>
      <c r="H126">
        <v>3.7</v>
      </c>
      <c r="I126">
        <v>0.6</v>
      </c>
      <c r="J126" s="64">
        <f t="shared" si="8"/>
        <v>5.7581573896353161E-3</v>
      </c>
      <c r="K126" s="64">
        <f t="shared" si="9"/>
        <v>3.5508637236084453E-2</v>
      </c>
      <c r="L126" s="64">
        <f t="shared" si="10"/>
        <v>5.7581573896353161E-3</v>
      </c>
      <c r="M126" s="69" t="e">
        <f t="shared" si="11"/>
        <v>#N/A</v>
      </c>
      <c r="N126" s="69" t="e">
        <f t="shared" si="12"/>
        <v>#N/A</v>
      </c>
      <c r="P126" s="7">
        <f t="shared" si="13"/>
        <v>104.3</v>
      </c>
      <c r="Q126" s="7">
        <f t="shared" si="14"/>
        <v>100</v>
      </c>
      <c r="S126" s="9">
        <f t="shared" si="15"/>
        <v>0</v>
      </c>
    </row>
    <row r="127" spans="1:19" x14ac:dyDescent="0.25">
      <c r="A127" s="14">
        <v>40878</v>
      </c>
      <c r="B127" s="21">
        <v>95.7</v>
      </c>
      <c r="C127" s="7">
        <v>102.5</v>
      </c>
      <c r="E127" s="22">
        <v>102.5</v>
      </c>
      <c r="F127" s="21">
        <v>98.9</v>
      </c>
      <c r="G127" s="20">
        <v>3.5</v>
      </c>
      <c r="H127">
        <v>-7.3</v>
      </c>
      <c r="I127">
        <v>0.5</v>
      </c>
      <c r="J127" s="64">
        <f t="shared" si="8"/>
        <v>3.657262277951933E-2</v>
      </c>
      <c r="K127" s="64">
        <f t="shared" si="9"/>
        <v>-7.6280041797283177E-2</v>
      </c>
      <c r="L127" s="64">
        <f t="shared" si="10"/>
        <v>5.2246603970741903E-3</v>
      </c>
      <c r="M127" s="69" t="e">
        <f t="shared" si="11"/>
        <v>#N/A</v>
      </c>
      <c r="N127" s="69" t="e">
        <f t="shared" si="12"/>
        <v>#N/A</v>
      </c>
      <c r="P127" s="7">
        <f t="shared" si="13"/>
        <v>95.600000000000009</v>
      </c>
      <c r="Q127" s="7">
        <f t="shared" si="14"/>
        <v>102.4</v>
      </c>
      <c r="S127" s="9">
        <f t="shared" si="15"/>
        <v>0</v>
      </c>
    </row>
    <row r="128" spans="1:19" x14ac:dyDescent="0.25">
      <c r="A128" s="14">
        <v>40909</v>
      </c>
      <c r="B128" s="21">
        <v>88.7</v>
      </c>
      <c r="C128" s="7">
        <v>98</v>
      </c>
      <c r="E128" s="22">
        <v>98</v>
      </c>
      <c r="F128" s="21">
        <v>98.6</v>
      </c>
      <c r="G128" s="20">
        <v>-0.7</v>
      </c>
      <c r="H128">
        <v>-8.6999999999999993</v>
      </c>
      <c r="I128">
        <v>-0.6</v>
      </c>
      <c r="J128" s="64">
        <f t="shared" si="8"/>
        <v>-7.8917700112739568E-3</v>
      </c>
      <c r="K128" s="64">
        <f t="shared" si="9"/>
        <v>-9.808342728297631E-2</v>
      </c>
      <c r="L128" s="64">
        <f t="shared" si="10"/>
        <v>-6.7643742953776773E-3</v>
      </c>
      <c r="M128" s="69" t="e">
        <f t="shared" si="11"/>
        <v>#N/A</v>
      </c>
      <c r="N128" s="69" t="e">
        <f t="shared" si="12"/>
        <v>#N/A</v>
      </c>
      <c r="P128" s="7">
        <f t="shared" si="13"/>
        <v>88.6</v>
      </c>
      <c r="Q128" s="7">
        <f t="shared" si="14"/>
        <v>97.899999999999991</v>
      </c>
      <c r="S128" s="9">
        <f t="shared" si="15"/>
        <v>0</v>
      </c>
    </row>
    <row r="129" spans="1:19" x14ac:dyDescent="0.25">
      <c r="A129" s="14">
        <v>40940</v>
      </c>
      <c r="B129" s="21">
        <v>89.8</v>
      </c>
      <c r="C129" s="7">
        <v>99</v>
      </c>
      <c r="E129" s="22">
        <v>99</v>
      </c>
      <c r="F129" s="21">
        <v>98.5</v>
      </c>
      <c r="G129" s="20">
        <v>0.5</v>
      </c>
      <c r="H129">
        <v>-10.5</v>
      </c>
      <c r="I129">
        <v>1.3</v>
      </c>
      <c r="J129" s="64">
        <f t="shared" si="8"/>
        <v>5.5679287305122494E-3</v>
      </c>
      <c r="K129" s="64">
        <f t="shared" si="9"/>
        <v>-0.11692650334075724</v>
      </c>
      <c r="L129" s="64">
        <f t="shared" si="10"/>
        <v>1.447661469933185E-2</v>
      </c>
      <c r="M129" s="69" t="e">
        <f t="shared" si="11"/>
        <v>#N/A</v>
      </c>
      <c r="N129" s="69" t="e">
        <f t="shared" si="12"/>
        <v>#N/A</v>
      </c>
      <c r="P129" s="7">
        <f t="shared" si="13"/>
        <v>89.8</v>
      </c>
      <c r="Q129" s="7">
        <f t="shared" si="14"/>
        <v>99</v>
      </c>
      <c r="S129" s="9">
        <f t="shared" si="15"/>
        <v>0</v>
      </c>
    </row>
    <row r="130" spans="1:19" x14ac:dyDescent="0.25">
      <c r="A130" s="14">
        <v>40969</v>
      </c>
      <c r="B130" s="21">
        <v>99.7</v>
      </c>
      <c r="C130" s="7">
        <v>98.3</v>
      </c>
      <c r="E130" s="22">
        <v>98.3</v>
      </c>
      <c r="F130" s="21">
        <v>98.4</v>
      </c>
      <c r="G130" s="20">
        <v>-0.2</v>
      </c>
      <c r="H130">
        <v>-0.3</v>
      </c>
      <c r="I130">
        <v>1.7</v>
      </c>
      <c r="J130" s="64">
        <f t="shared" si="8"/>
        <v>-2.0060180541624875E-3</v>
      </c>
      <c r="K130" s="64">
        <f t="shared" si="9"/>
        <v>-3.009027081243731E-3</v>
      </c>
      <c r="L130" s="64">
        <f t="shared" si="10"/>
        <v>1.7051153460381142E-2</v>
      </c>
      <c r="M130" s="69" t="e">
        <f t="shared" si="11"/>
        <v>#N/A</v>
      </c>
      <c r="N130" s="69" t="e">
        <f t="shared" si="12"/>
        <v>#N/A</v>
      </c>
      <c r="P130" s="7">
        <f t="shared" si="13"/>
        <v>99.600000000000009</v>
      </c>
      <c r="Q130" s="7">
        <f t="shared" si="14"/>
        <v>98.2</v>
      </c>
      <c r="S130" s="9">
        <f t="shared" si="15"/>
        <v>0</v>
      </c>
    </row>
    <row r="131" spans="1:19" x14ac:dyDescent="0.25">
      <c r="A131" s="14">
        <v>41000</v>
      </c>
      <c r="B131" s="21">
        <v>92.8</v>
      </c>
      <c r="C131" s="7">
        <v>98.5</v>
      </c>
      <c r="E131" s="22">
        <v>98.5</v>
      </c>
      <c r="F131" s="21">
        <v>98.6</v>
      </c>
      <c r="G131" s="20">
        <v>-0.1</v>
      </c>
      <c r="H131">
        <v>-3.8</v>
      </c>
      <c r="I131">
        <v>-1.8</v>
      </c>
      <c r="J131" s="64">
        <f t="shared" si="8"/>
        <v>-1.0775862068965517E-3</v>
      </c>
      <c r="K131" s="64">
        <f t="shared" si="9"/>
        <v>-4.0948275862068964E-2</v>
      </c>
      <c r="L131" s="64">
        <f t="shared" si="10"/>
        <v>-1.9396551724137932E-2</v>
      </c>
      <c r="M131" s="69" t="e">
        <f t="shared" si="11"/>
        <v>#N/A</v>
      </c>
      <c r="N131" s="69" t="e">
        <f t="shared" si="12"/>
        <v>#N/A</v>
      </c>
      <c r="P131" s="7">
        <f t="shared" si="13"/>
        <v>92.9</v>
      </c>
      <c r="Q131" s="7">
        <f t="shared" si="14"/>
        <v>98.5</v>
      </c>
      <c r="S131" s="9">
        <f t="shared" si="15"/>
        <v>0</v>
      </c>
    </row>
    <row r="132" spans="1:19" x14ac:dyDescent="0.25">
      <c r="A132" s="14">
        <v>41030</v>
      </c>
      <c r="B132" s="21">
        <v>102.5</v>
      </c>
      <c r="C132" s="7">
        <v>98.9</v>
      </c>
      <c r="E132" s="22">
        <v>98.9</v>
      </c>
      <c r="F132" s="21">
        <v>99</v>
      </c>
      <c r="G132" s="20">
        <v>-0.1</v>
      </c>
      <c r="H132">
        <v>2.1</v>
      </c>
      <c r="I132">
        <v>1.5</v>
      </c>
      <c r="J132" s="64">
        <f t="shared" si="8"/>
        <v>-9.7560975609756108E-4</v>
      </c>
      <c r="K132" s="64">
        <f t="shared" si="9"/>
        <v>2.0487804878048781E-2</v>
      </c>
      <c r="L132" s="64">
        <f t="shared" si="10"/>
        <v>1.4634146341463415E-2</v>
      </c>
      <c r="M132" s="69" t="e">
        <f t="shared" si="11"/>
        <v>#N/A</v>
      </c>
      <c r="N132" s="69" t="e">
        <f t="shared" si="12"/>
        <v>#N/A</v>
      </c>
      <c r="P132" s="7">
        <f t="shared" si="13"/>
        <v>102.5</v>
      </c>
      <c r="Q132" s="7">
        <f t="shared" si="14"/>
        <v>98.9</v>
      </c>
      <c r="S132" s="9">
        <f t="shared" si="15"/>
        <v>0</v>
      </c>
    </row>
    <row r="133" spans="1:19" x14ac:dyDescent="0.25">
      <c r="A133" s="14">
        <v>41061</v>
      </c>
      <c r="B133" s="21">
        <v>98.3</v>
      </c>
      <c r="C133" s="7">
        <v>99</v>
      </c>
      <c r="E133" s="22">
        <v>99</v>
      </c>
      <c r="F133" s="21">
        <v>99.5</v>
      </c>
      <c r="G133" s="20">
        <v>-0.5</v>
      </c>
      <c r="H133">
        <v>-0.3</v>
      </c>
      <c r="I133">
        <v>-0.3</v>
      </c>
      <c r="J133" s="64">
        <f t="shared" si="8"/>
        <v>-5.0864699898270603E-3</v>
      </c>
      <c r="K133" s="64">
        <f t="shared" si="9"/>
        <v>-3.0518819938962359E-3</v>
      </c>
      <c r="L133" s="64">
        <f t="shared" si="10"/>
        <v>-3.0518819938962359E-3</v>
      </c>
      <c r="M133" s="69" t="e">
        <f t="shared" si="11"/>
        <v>#N/A</v>
      </c>
      <c r="N133" s="69" t="e">
        <f t="shared" si="12"/>
        <v>#N/A</v>
      </c>
      <c r="P133" s="7">
        <f t="shared" si="13"/>
        <v>98.4</v>
      </c>
      <c r="Q133" s="7">
        <f t="shared" si="14"/>
        <v>99</v>
      </c>
      <c r="S133" s="9">
        <f t="shared" si="15"/>
        <v>0</v>
      </c>
    </row>
    <row r="134" spans="1:19" x14ac:dyDescent="0.25">
      <c r="A134" s="14">
        <v>41091</v>
      </c>
      <c r="B134" s="21">
        <v>104.5</v>
      </c>
      <c r="C134" s="7">
        <v>100.5</v>
      </c>
      <c r="E134" s="22">
        <v>100.5</v>
      </c>
      <c r="F134" s="21">
        <v>100</v>
      </c>
      <c r="G134" s="20">
        <v>0.5</v>
      </c>
      <c r="H134">
        <v>4.5999999999999996</v>
      </c>
      <c r="I134">
        <v>-0.6</v>
      </c>
      <c r="J134" s="64">
        <f t="shared" si="8"/>
        <v>4.7846889952153108E-3</v>
      </c>
      <c r="K134" s="64">
        <f t="shared" si="9"/>
        <v>4.4019138755980861E-2</v>
      </c>
      <c r="L134" s="64">
        <f t="shared" si="10"/>
        <v>-5.7416267942583732E-3</v>
      </c>
      <c r="M134" s="69" t="e">
        <f t="shared" si="11"/>
        <v>#N/A</v>
      </c>
      <c r="N134" s="69" t="e">
        <f t="shared" si="12"/>
        <v>#N/A</v>
      </c>
      <c r="P134" s="7">
        <f t="shared" si="13"/>
        <v>104.5</v>
      </c>
      <c r="Q134" s="7">
        <f t="shared" si="14"/>
        <v>100.5</v>
      </c>
      <c r="S134" s="9">
        <f t="shared" si="15"/>
        <v>0</v>
      </c>
    </row>
    <row r="135" spans="1:19" x14ac:dyDescent="0.25">
      <c r="A135" s="14">
        <v>41122</v>
      </c>
      <c r="B135" s="21">
        <v>111.5</v>
      </c>
      <c r="C135" s="7">
        <v>102.5</v>
      </c>
      <c r="E135" s="22">
        <v>102.5</v>
      </c>
      <c r="F135" s="21">
        <v>100.6</v>
      </c>
      <c r="G135" s="20">
        <v>2</v>
      </c>
      <c r="H135">
        <v>8.1999999999999993</v>
      </c>
      <c r="I135">
        <v>0.7</v>
      </c>
      <c r="J135" s="64">
        <f t="shared" si="8"/>
        <v>1.7937219730941704E-2</v>
      </c>
      <c r="K135" s="64">
        <f t="shared" si="9"/>
        <v>7.3542600896860974E-2</v>
      </c>
      <c r="L135" s="64">
        <f t="shared" si="10"/>
        <v>6.2780269058295961E-3</v>
      </c>
      <c r="M135" s="69" t="e">
        <f t="shared" si="11"/>
        <v>#N/A</v>
      </c>
      <c r="N135" s="69" t="e">
        <f t="shared" si="12"/>
        <v>#N/A</v>
      </c>
      <c r="P135" s="7">
        <f t="shared" si="13"/>
        <v>111.5</v>
      </c>
      <c r="Q135" s="7">
        <f t="shared" si="14"/>
        <v>102.6</v>
      </c>
      <c r="S135" s="9">
        <f t="shared" si="15"/>
        <v>0</v>
      </c>
    </row>
    <row r="136" spans="1:19" x14ac:dyDescent="0.25">
      <c r="A136" s="14">
        <v>41153</v>
      </c>
      <c r="B136" s="21">
        <v>103.4</v>
      </c>
      <c r="C136" s="7">
        <v>100.6</v>
      </c>
      <c r="E136" s="22">
        <v>100.6</v>
      </c>
      <c r="F136" s="21">
        <v>101</v>
      </c>
      <c r="G136" s="20">
        <v>-0.4</v>
      </c>
      <c r="H136">
        <v>4.4000000000000004</v>
      </c>
      <c r="I136">
        <v>-1.6</v>
      </c>
      <c r="J136" s="64">
        <f t="shared" ref="J136:J199" si="16">G136/$B136</f>
        <v>-3.8684719535783366E-3</v>
      </c>
      <c r="K136" s="64">
        <f t="shared" ref="K136:K199" si="17">H136/$B136</f>
        <v>4.2553191489361701E-2</v>
      </c>
      <c r="L136" s="64">
        <f t="shared" ref="L136:L199" si="18">I136/$B136</f>
        <v>-1.5473887814313346E-2</v>
      </c>
      <c r="M136" s="69" t="e">
        <f t="shared" ref="M136:M199" si="19">IF($A136&gt;=DATE(2020,3,1),99999999,NA())</f>
        <v>#N/A</v>
      </c>
      <c r="N136" s="69" t="e">
        <f t="shared" ref="N136:N199" si="20">IF($A136&gt;=DATE(2020,3,1),-99999999,NA())</f>
        <v>#N/A</v>
      </c>
      <c r="P136" s="7">
        <f t="shared" ref="P136:P199" si="21">F136+G136+H136+I136</f>
        <v>103.4</v>
      </c>
      <c r="Q136" s="7">
        <f t="shared" ref="Q136:Q199" si="22">G136+F136</f>
        <v>100.6</v>
      </c>
      <c r="S136" s="9">
        <f t="shared" ref="S136:S199" si="23">(E136-C136)/C136</f>
        <v>0</v>
      </c>
    </row>
    <row r="137" spans="1:19" x14ac:dyDescent="0.25">
      <c r="A137" s="14">
        <v>41183</v>
      </c>
      <c r="B137" s="21">
        <v>111.8</v>
      </c>
      <c r="C137" s="7">
        <v>102.1</v>
      </c>
      <c r="E137" s="22">
        <v>102.1</v>
      </c>
      <c r="F137" s="21">
        <v>101.2</v>
      </c>
      <c r="G137" s="20">
        <v>0.9</v>
      </c>
      <c r="H137">
        <v>8.6999999999999993</v>
      </c>
      <c r="I137">
        <v>1</v>
      </c>
      <c r="J137" s="64">
        <f t="shared" si="16"/>
        <v>8.0500894454382833E-3</v>
      </c>
      <c r="K137" s="64">
        <f t="shared" si="17"/>
        <v>7.7817531305903395E-2</v>
      </c>
      <c r="L137" s="64">
        <f t="shared" si="18"/>
        <v>8.9445438282647581E-3</v>
      </c>
      <c r="M137" s="69" t="e">
        <f t="shared" si="19"/>
        <v>#N/A</v>
      </c>
      <c r="N137" s="69" t="e">
        <f t="shared" si="20"/>
        <v>#N/A</v>
      </c>
      <c r="P137" s="7">
        <f t="shared" si="21"/>
        <v>111.80000000000001</v>
      </c>
      <c r="Q137" s="7">
        <f t="shared" si="22"/>
        <v>102.10000000000001</v>
      </c>
      <c r="S137" s="9">
        <f t="shared" si="23"/>
        <v>0</v>
      </c>
    </row>
    <row r="138" spans="1:19" x14ac:dyDescent="0.25">
      <c r="A138" s="14">
        <v>41214</v>
      </c>
      <c r="B138" s="21">
        <v>104.8</v>
      </c>
      <c r="C138" s="7">
        <v>100.6</v>
      </c>
      <c r="E138" s="22">
        <v>100.6</v>
      </c>
      <c r="F138" s="21">
        <v>101.4</v>
      </c>
      <c r="G138" s="20">
        <v>-0.8</v>
      </c>
      <c r="H138">
        <v>3.6</v>
      </c>
      <c r="I138">
        <v>0.7</v>
      </c>
      <c r="J138" s="64">
        <f t="shared" si="16"/>
        <v>-7.6335877862595426E-3</v>
      </c>
      <c r="K138" s="64">
        <f t="shared" si="17"/>
        <v>3.4351145038167941E-2</v>
      </c>
      <c r="L138" s="64">
        <f t="shared" si="18"/>
        <v>6.6793893129770991E-3</v>
      </c>
      <c r="M138" s="69" t="e">
        <f t="shared" si="19"/>
        <v>#N/A</v>
      </c>
      <c r="N138" s="69" t="e">
        <f t="shared" si="20"/>
        <v>#N/A</v>
      </c>
      <c r="P138" s="7">
        <f t="shared" si="21"/>
        <v>104.9</v>
      </c>
      <c r="Q138" s="7">
        <f t="shared" si="22"/>
        <v>100.60000000000001</v>
      </c>
      <c r="S138" s="9">
        <f t="shared" si="23"/>
        <v>0</v>
      </c>
    </row>
    <row r="139" spans="1:19" x14ac:dyDescent="0.25">
      <c r="A139" s="14">
        <v>41244</v>
      </c>
      <c r="B139" s="21">
        <v>92.2</v>
      </c>
      <c r="C139" s="7">
        <v>101.3</v>
      </c>
      <c r="E139" s="22">
        <v>101.3</v>
      </c>
      <c r="F139" s="21">
        <v>101.4</v>
      </c>
      <c r="G139" s="20">
        <v>-0.1</v>
      </c>
      <c r="H139">
        <v>-7.9</v>
      </c>
      <c r="I139">
        <v>-1.3</v>
      </c>
      <c r="J139" s="64">
        <f t="shared" si="16"/>
        <v>-1.0845986984815619E-3</v>
      </c>
      <c r="K139" s="64">
        <f t="shared" si="17"/>
        <v>-8.5683297180043388E-2</v>
      </c>
      <c r="L139" s="64">
        <f t="shared" si="18"/>
        <v>-1.4099783080260303E-2</v>
      </c>
      <c r="M139" s="69" t="e">
        <f t="shared" si="19"/>
        <v>#N/A</v>
      </c>
      <c r="N139" s="69" t="e">
        <f t="shared" si="20"/>
        <v>#N/A</v>
      </c>
      <c r="P139" s="7">
        <f t="shared" si="21"/>
        <v>92.100000000000009</v>
      </c>
      <c r="Q139" s="7">
        <f t="shared" si="22"/>
        <v>101.30000000000001</v>
      </c>
      <c r="S139" s="9">
        <f t="shared" si="23"/>
        <v>0</v>
      </c>
    </row>
    <row r="140" spans="1:19" x14ac:dyDescent="0.25">
      <c r="A140" s="14">
        <v>41275</v>
      </c>
      <c r="B140" s="21">
        <v>94.5</v>
      </c>
      <c r="C140" s="7">
        <v>102.1</v>
      </c>
      <c r="E140" s="22">
        <v>102.1</v>
      </c>
      <c r="F140" s="21">
        <v>101.5</v>
      </c>
      <c r="G140" s="20">
        <v>0.6</v>
      </c>
      <c r="H140">
        <v>-8.9</v>
      </c>
      <c r="I140">
        <v>1.2</v>
      </c>
      <c r="J140" s="64">
        <f t="shared" si="16"/>
        <v>6.3492063492063492E-3</v>
      </c>
      <c r="K140" s="64">
        <f t="shared" si="17"/>
        <v>-9.4179894179894183E-2</v>
      </c>
      <c r="L140" s="64">
        <f t="shared" si="18"/>
        <v>1.2698412698412698E-2</v>
      </c>
      <c r="M140" s="69" t="e">
        <f t="shared" si="19"/>
        <v>#N/A</v>
      </c>
      <c r="N140" s="69" t="e">
        <f t="shared" si="20"/>
        <v>#N/A</v>
      </c>
      <c r="P140" s="7">
        <f t="shared" si="21"/>
        <v>94.399999999999991</v>
      </c>
      <c r="Q140" s="7">
        <f t="shared" si="22"/>
        <v>102.1</v>
      </c>
      <c r="S140" s="9">
        <f t="shared" si="23"/>
        <v>0</v>
      </c>
    </row>
    <row r="141" spans="1:19" x14ac:dyDescent="0.25">
      <c r="A141" s="14">
        <v>41306</v>
      </c>
      <c r="B141" s="21">
        <v>88.1</v>
      </c>
      <c r="C141" s="7">
        <v>99.7</v>
      </c>
      <c r="E141" s="22">
        <v>99.7</v>
      </c>
      <c r="F141" s="21">
        <v>101.7</v>
      </c>
      <c r="G141" s="20">
        <v>-2.1</v>
      </c>
      <c r="H141">
        <v>-10.5</v>
      </c>
      <c r="I141">
        <v>-1.1000000000000001</v>
      </c>
      <c r="J141" s="64">
        <f t="shared" si="16"/>
        <v>-2.3836549375709424E-2</v>
      </c>
      <c r="K141" s="64">
        <f t="shared" si="17"/>
        <v>-0.11918274687854712</v>
      </c>
      <c r="L141" s="64">
        <f t="shared" si="18"/>
        <v>-1.2485811577752555E-2</v>
      </c>
      <c r="M141" s="69" t="e">
        <f t="shared" si="19"/>
        <v>#N/A</v>
      </c>
      <c r="N141" s="69" t="e">
        <f t="shared" si="20"/>
        <v>#N/A</v>
      </c>
      <c r="P141" s="7">
        <f t="shared" si="21"/>
        <v>88.000000000000014</v>
      </c>
      <c r="Q141" s="7">
        <f t="shared" si="22"/>
        <v>99.600000000000009</v>
      </c>
      <c r="S141" s="9">
        <f t="shared" si="23"/>
        <v>0</v>
      </c>
    </row>
    <row r="142" spans="1:19" x14ac:dyDescent="0.25">
      <c r="A142" s="14">
        <v>41334</v>
      </c>
      <c r="B142" s="21">
        <v>97.7</v>
      </c>
      <c r="C142" s="7">
        <v>101.2</v>
      </c>
      <c r="E142" s="22">
        <v>101.2</v>
      </c>
      <c r="F142" s="21">
        <v>102</v>
      </c>
      <c r="G142" s="20">
        <v>-0.8</v>
      </c>
      <c r="H142">
        <v>-0.6</v>
      </c>
      <c r="I142">
        <v>-3</v>
      </c>
      <c r="J142" s="64">
        <f t="shared" si="16"/>
        <v>-8.1883316274309111E-3</v>
      </c>
      <c r="K142" s="64">
        <f t="shared" si="17"/>
        <v>-6.1412487205731829E-3</v>
      </c>
      <c r="L142" s="64">
        <f t="shared" si="18"/>
        <v>-3.0706243602865915E-2</v>
      </c>
      <c r="M142" s="69" t="e">
        <f t="shared" si="19"/>
        <v>#N/A</v>
      </c>
      <c r="N142" s="69" t="e">
        <f t="shared" si="20"/>
        <v>#N/A</v>
      </c>
      <c r="P142" s="7">
        <f t="shared" si="21"/>
        <v>97.600000000000009</v>
      </c>
      <c r="Q142" s="7">
        <f t="shared" si="22"/>
        <v>101.2</v>
      </c>
      <c r="S142" s="9">
        <f t="shared" si="23"/>
        <v>0</v>
      </c>
    </row>
    <row r="143" spans="1:19" x14ac:dyDescent="0.25">
      <c r="A143" s="14">
        <v>41365</v>
      </c>
      <c r="B143" s="21">
        <v>101.8</v>
      </c>
      <c r="C143" s="7">
        <v>103</v>
      </c>
      <c r="E143" s="22">
        <v>103</v>
      </c>
      <c r="F143" s="21">
        <v>102.3</v>
      </c>
      <c r="G143" s="20">
        <v>0.7</v>
      </c>
      <c r="H143">
        <v>-3.9</v>
      </c>
      <c r="I143">
        <v>2.8</v>
      </c>
      <c r="J143" s="64">
        <f t="shared" si="16"/>
        <v>6.8762278978389E-3</v>
      </c>
      <c r="K143" s="64">
        <f t="shared" si="17"/>
        <v>-3.8310412573673867E-2</v>
      </c>
      <c r="L143" s="64">
        <f t="shared" si="18"/>
        <v>2.75049115913556E-2</v>
      </c>
      <c r="M143" s="69" t="e">
        <f t="shared" si="19"/>
        <v>#N/A</v>
      </c>
      <c r="N143" s="69" t="e">
        <f t="shared" si="20"/>
        <v>#N/A</v>
      </c>
      <c r="P143" s="7">
        <f t="shared" si="21"/>
        <v>101.89999999999999</v>
      </c>
      <c r="Q143" s="7">
        <f t="shared" si="22"/>
        <v>103</v>
      </c>
      <c r="S143" s="9">
        <f t="shared" si="23"/>
        <v>0</v>
      </c>
    </row>
    <row r="144" spans="1:19" x14ac:dyDescent="0.25">
      <c r="A144" s="14">
        <v>41395</v>
      </c>
      <c r="B144" s="21">
        <v>105</v>
      </c>
      <c r="C144" s="7">
        <v>102.5</v>
      </c>
      <c r="E144" s="22">
        <v>102.5</v>
      </c>
      <c r="F144" s="21">
        <v>102.6</v>
      </c>
      <c r="G144" s="20">
        <v>-0.1</v>
      </c>
      <c r="H144">
        <v>2.1</v>
      </c>
      <c r="I144">
        <v>0.4</v>
      </c>
      <c r="J144" s="64">
        <f t="shared" si="16"/>
        <v>-9.5238095238095238E-4</v>
      </c>
      <c r="K144" s="64">
        <f t="shared" si="17"/>
        <v>0.02</v>
      </c>
      <c r="L144" s="64">
        <f t="shared" si="18"/>
        <v>3.8095238095238095E-3</v>
      </c>
      <c r="M144" s="69" t="e">
        <f t="shared" si="19"/>
        <v>#N/A</v>
      </c>
      <c r="N144" s="69" t="e">
        <f t="shared" si="20"/>
        <v>#N/A</v>
      </c>
      <c r="P144" s="7">
        <f t="shared" si="21"/>
        <v>105</v>
      </c>
      <c r="Q144" s="7">
        <f t="shared" si="22"/>
        <v>102.5</v>
      </c>
      <c r="S144" s="9">
        <f t="shared" si="23"/>
        <v>0</v>
      </c>
    </row>
    <row r="145" spans="1:19" x14ac:dyDescent="0.25">
      <c r="A145" s="14">
        <v>41426</v>
      </c>
      <c r="B145" s="21">
        <v>101.7</v>
      </c>
      <c r="C145" s="7">
        <v>103.2</v>
      </c>
      <c r="E145" s="22">
        <v>103.2</v>
      </c>
      <c r="F145" s="21">
        <v>102.8</v>
      </c>
      <c r="G145" s="20">
        <v>0.4</v>
      </c>
      <c r="H145">
        <v>-0.2</v>
      </c>
      <c r="I145">
        <v>-1.4</v>
      </c>
      <c r="J145" s="64">
        <f t="shared" si="16"/>
        <v>3.9331366764995086E-3</v>
      </c>
      <c r="K145" s="64">
        <f t="shared" si="17"/>
        <v>-1.9665683382497543E-3</v>
      </c>
      <c r="L145" s="64">
        <f t="shared" si="18"/>
        <v>-1.3765978367748278E-2</v>
      </c>
      <c r="M145" s="69" t="e">
        <f t="shared" si="19"/>
        <v>#N/A</v>
      </c>
      <c r="N145" s="69" t="e">
        <f t="shared" si="20"/>
        <v>#N/A</v>
      </c>
      <c r="P145" s="7">
        <f t="shared" si="21"/>
        <v>101.6</v>
      </c>
      <c r="Q145" s="7">
        <f t="shared" si="22"/>
        <v>103.2</v>
      </c>
      <c r="S145" s="9">
        <f t="shared" si="23"/>
        <v>0</v>
      </c>
    </row>
    <row r="146" spans="1:19" x14ac:dyDescent="0.25">
      <c r="A146" s="14">
        <v>41456</v>
      </c>
      <c r="B146" s="21">
        <v>108</v>
      </c>
      <c r="C146" s="7">
        <v>102.4</v>
      </c>
      <c r="E146" s="22">
        <v>102.4</v>
      </c>
      <c r="F146" s="21">
        <v>103</v>
      </c>
      <c r="G146" s="20">
        <v>-0.6</v>
      </c>
      <c r="H146">
        <v>4.7</v>
      </c>
      <c r="I146">
        <v>1</v>
      </c>
      <c r="J146" s="64">
        <f t="shared" si="16"/>
        <v>-5.5555555555555558E-3</v>
      </c>
      <c r="K146" s="64">
        <f t="shared" si="17"/>
        <v>4.3518518518518519E-2</v>
      </c>
      <c r="L146" s="64">
        <f t="shared" si="18"/>
        <v>9.2592592592592587E-3</v>
      </c>
      <c r="M146" s="69" t="e">
        <f t="shared" si="19"/>
        <v>#N/A</v>
      </c>
      <c r="N146" s="69" t="e">
        <f t="shared" si="20"/>
        <v>#N/A</v>
      </c>
      <c r="P146" s="7">
        <f t="shared" si="21"/>
        <v>108.10000000000001</v>
      </c>
      <c r="Q146" s="7">
        <f t="shared" si="22"/>
        <v>102.4</v>
      </c>
      <c r="S146" s="9">
        <f t="shared" si="23"/>
        <v>0</v>
      </c>
    </row>
    <row r="147" spans="1:19" x14ac:dyDescent="0.25">
      <c r="A147" s="14">
        <v>41487</v>
      </c>
      <c r="B147" s="21">
        <v>112</v>
      </c>
      <c r="C147" s="7">
        <v>102.9</v>
      </c>
      <c r="E147" s="22">
        <v>102.9</v>
      </c>
      <c r="F147" s="21">
        <v>103.1</v>
      </c>
      <c r="G147" s="20">
        <v>-0.1</v>
      </c>
      <c r="H147">
        <v>8.5</v>
      </c>
      <c r="I147">
        <v>0.5</v>
      </c>
      <c r="J147" s="64">
        <f t="shared" si="16"/>
        <v>-8.9285714285714294E-4</v>
      </c>
      <c r="K147" s="64">
        <f t="shared" si="17"/>
        <v>7.5892857142857137E-2</v>
      </c>
      <c r="L147" s="64">
        <f t="shared" si="18"/>
        <v>4.464285714285714E-3</v>
      </c>
      <c r="M147" s="69" t="e">
        <f t="shared" si="19"/>
        <v>#N/A</v>
      </c>
      <c r="N147" s="69" t="e">
        <f t="shared" si="20"/>
        <v>#N/A</v>
      </c>
      <c r="P147" s="7">
        <f t="shared" si="21"/>
        <v>112</v>
      </c>
      <c r="Q147" s="7">
        <f t="shared" si="22"/>
        <v>103</v>
      </c>
      <c r="S147" s="9">
        <f t="shared" si="23"/>
        <v>0</v>
      </c>
    </row>
    <row r="148" spans="1:19" x14ac:dyDescent="0.25">
      <c r="A148" s="14">
        <v>41518</v>
      </c>
      <c r="B148" s="21">
        <v>107.3</v>
      </c>
      <c r="C148" s="7">
        <v>103.5</v>
      </c>
      <c r="E148" s="22">
        <v>103.5</v>
      </c>
      <c r="F148" s="21">
        <v>103</v>
      </c>
      <c r="G148" s="20">
        <v>0.6</v>
      </c>
      <c r="H148">
        <v>4.9000000000000004</v>
      </c>
      <c r="I148">
        <v>-1.1000000000000001</v>
      </c>
      <c r="J148" s="64">
        <f t="shared" si="16"/>
        <v>5.5917986952469714E-3</v>
      </c>
      <c r="K148" s="64">
        <f t="shared" si="17"/>
        <v>4.5666356011183601E-2</v>
      </c>
      <c r="L148" s="64">
        <f t="shared" si="18"/>
        <v>-1.0251630941286114E-2</v>
      </c>
      <c r="M148" s="69" t="e">
        <f t="shared" si="19"/>
        <v>#N/A</v>
      </c>
      <c r="N148" s="69" t="e">
        <f t="shared" si="20"/>
        <v>#N/A</v>
      </c>
      <c r="P148" s="7">
        <f t="shared" si="21"/>
        <v>107.4</v>
      </c>
      <c r="Q148" s="7">
        <f t="shared" si="22"/>
        <v>103.6</v>
      </c>
      <c r="S148" s="9">
        <f t="shared" si="23"/>
        <v>0</v>
      </c>
    </row>
    <row r="149" spans="1:19" x14ac:dyDescent="0.25">
      <c r="A149" s="14">
        <v>41548</v>
      </c>
      <c r="B149" s="21">
        <v>112.6</v>
      </c>
      <c r="C149" s="7">
        <v>102.5</v>
      </c>
      <c r="E149" s="22">
        <v>102.5</v>
      </c>
      <c r="F149" s="21">
        <v>102.7</v>
      </c>
      <c r="G149" s="20">
        <v>-0.3</v>
      </c>
      <c r="H149">
        <v>8.9</v>
      </c>
      <c r="I149">
        <v>1.2</v>
      </c>
      <c r="J149" s="64">
        <f t="shared" si="16"/>
        <v>-2.6642984014209592E-3</v>
      </c>
      <c r="K149" s="64">
        <f t="shared" si="17"/>
        <v>7.9040852575488457E-2</v>
      </c>
      <c r="L149" s="64">
        <f t="shared" si="18"/>
        <v>1.0657193605683837E-2</v>
      </c>
      <c r="M149" s="69" t="e">
        <f t="shared" si="19"/>
        <v>#N/A</v>
      </c>
      <c r="N149" s="69" t="e">
        <f t="shared" si="20"/>
        <v>#N/A</v>
      </c>
      <c r="P149" s="7">
        <f t="shared" si="21"/>
        <v>112.50000000000001</v>
      </c>
      <c r="Q149" s="7">
        <f t="shared" si="22"/>
        <v>102.4</v>
      </c>
      <c r="S149" s="9">
        <f t="shared" si="23"/>
        <v>0</v>
      </c>
    </row>
    <row r="150" spans="1:19" x14ac:dyDescent="0.25">
      <c r="A150" s="14">
        <v>41579</v>
      </c>
      <c r="B150" s="21">
        <v>106.1</v>
      </c>
      <c r="C150" s="7">
        <v>103</v>
      </c>
      <c r="E150" s="22">
        <v>103</v>
      </c>
      <c r="F150" s="21">
        <v>102.4</v>
      </c>
      <c r="G150" s="20">
        <v>0.6</v>
      </c>
      <c r="H150">
        <v>3.2</v>
      </c>
      <c r="I150">
        <v>-0.1</v>
      </c>
      <c r="J150" s="64">
        <f t="shared" si="16"/>
        <v>5.6550424128180964E-3</v>
      </c>
      <c r="K150" s="64">
        <f t="shared" si="17"/>
        <v>3.0160226201696515E-2</v>
      </c>
      <c r="L150" s="64">
        <f t="shared" si="18"/>
        <v>-9.4250706880301611E-4</v>
      </c>
      <c r="M150" s="69" t="e">
        <f t="shared" si="19"/>
        <v>#N/A</v>
      </c>
      <c r="N150" s="69" t="e">
        <f t="shared" si="20"/>
        <v>#N/A</v>
      </c>
      <c r="P150" s="7">
        <f t="shared" si="21"/>
        <v>106.10000000000001</v>
      </c>
      <c r="Q150" s="7">
        <f t="shared" si="22"/>
        <v>103</v>
      </c>
      <c r="S150" s="9">
        <f t="shared" si="23"/>
        <v>0</v>
      </c>
    </row>
    <row r="151" spans="1:19" x14ac:dyDescent="0.25">
      <c r="A151" s="14">
        <v>41609</v>
      </c>
      <c r="B151" s="21">
        <v>90.1</v>
      </c>
      <c r="C151" s="7">
        <v>99</v>
      </c>
      <c r="E151" s="22">
        <v>99</v>
      </c>
      <c r="F151" s="21">
        <v>101.9</v>
      </c>
      <c r="G151" s="20">
        <v>-2.9</v>
      </c>
      <c r="H151">
        <v>-8.3000000000000007</v>
      </c>
      <c r="I151">
        <v>-0.6</v>
      </c>
      <c r="J151" s="64">
        <f t="shared" si="16"/>
        <v>-3.2186459489456164E-2</v>
      </c>
      <c r="K151" s="64">
        <f t="shared" si="17"/>
        <v>-9.2119866814650397E-2</v>
      </c>
      <c r="L151" s="64">
        <f t="shared" si="18"/>
        <v>-6.6592674805771371E-3</v>
      </c>
      <c r="M151" s="69" t="e">
        <f t="shared" si="19"/>
        <v>#N/A</v>
      </c>
      <c r="N151" s="69" t="e">
        <f t="shared" si="20"/>
        <v>#N/A</v>
      </c>
      <c r="P151" s="7">
        <f t="shared" si="21"/>
        <v>90.100000000000009</v>
      </c>
      <c r="Q151" s="7">
        <f t="shared" si="22"/>
        <v>99</v>
      </c>
      <c r="S151" s="9">
        <f t="shared" si="23"/>
        <v>0</v>
      </c>
    </row>
    <row r="152" spans="1:19" x14ac:dyDescent="0.25">
      <c r="A152" s="14">
        <v>41640</v>
      </c>
      <c r="B152" s="21">
        <v>92.6</v>
      </c>
      <c r="C152" s="7">
        <v>100.6</v>
      </c>
      <c r="E152" s="22">
        <v>100.6</v>
      </c>
      <c r="F152" s="21">
        <v>101.5</v>
      </c>
      <c r="G152" s="20">
        <v>-0.9</v>
      </c>
      <c r="H152">
        <v>-8.6999999999999993</v>
      </c>
      <c r="I152">
        <v>0.7</v>
      </c>
      <c r="J152" s="64">
        <f t="shared" si="16"/>
        <v>-9.7192224622030254E-3</v>
      </c>
      <c r="K152" s="64">
        <f t="shared" si="17"/>
        <v>-9.3952483801295894E-2</v>
      </c>
      <c r="L152" s="64">
        <f t="shared" si="18"/>
        <v>7.5593952483801298E-3</v>
      </c>
      <c r="M152" s="69" t="e">
        <f t="shared" si="19"/>
        <v>#N/A</v>
      </c>
      <c r="N152" s="69" t="e">
        <f t="shared" si="20"/>
        <v>#N/A</v>
      </c>
      <c r="P152" s="7">
        <f t="shared" si="21"/>
        <v>92.6</v>
      </c>
      <c r="Q152" s="7">
        <f t="shared" si="22"/>
        <v>100.6</v>
      </c>
      <c r="S152" s="9">
        <f t="shared" si="23"/>
        <v>0</v>
      </c>
    </row>
    <row r="153" spans="1:19" x14ac:dyDescent="0.25">
      <c r="A153" s="14">
        <v>41671</v>
      </c>
      <c r="B153" s="21">
        <v>92.3</v>
      </c>
      <c r="C153" s="7">
        <v>101.2</v>
      </c>
      <c r="E153" s="22">
        <v>101.2</v>
      </c>
      <c r="F153" s="21">
        <v>100.9</v>
      </c>
      <c r="G153" s="20">
        <v>0.3</v>
      </c>
      <c r="H153">
        <v>-10.6</v>
      </c>
      <c r="I153">
        <v>1.6</v>
      </c>
      <c r="J153" s="64">
        <f t="shared" si="16"/>
        <v>3.2502708559046588E-3</v>
      </c>
      <c r="K153" s="64">
        <f t="shared" si="17"/>
        <v>-0.11484290357529794</v>
      </c>
      <c r="L153" s="64">
        <f t="shared" si="18"/>
        <v>1.7334777898158182E-2</v>
      </c>
      <c r="M153" s="69" t="e">
        <f t="shared" si="19"/>
        <v>#N/A</v>
      </c>
      <c r="N153" s="69" t="e">
        <f t="shared" si="20"/>
        <v>#N/A</v>
      </c>
      <c r="P153" s="7">
        <f t="shared" si="21"/>
        <v>92.2</v>
      </c>
      <c r="Q153" s="7">
        <f t="shared" si="22"/>
        <v>101.2</v>
      </c>
      <c r="S153" s="9">
        <f t="shared" si="23"/>
        <v>0</v>
      </c>
    </row>
    <row r="154" spans="1:19" x14ac:dyDescent="0.25">
      <c r="A154" s="14">
        <v>41699</v>
      </c>
      <c r="B154" s="21">
        <v>97.3</v>
      </c>
      <c r="C154" s="7">
        <v>101</v>
      </c>
      <c r="E154" s="22">
        <v>101</v>
      </c>
      <c r="F154" s="21">
        <v>100.4</v>
      </c>
      <c r="G154" s="20">
        <v>0.6</v>
      </c>
      <c r="H154">
        <v>-0.9</v>
      </c>
      <c r="I154">
        <v>-2.8</v>
      </c>
      <c r="J154" s="64">
        <f t="shared" si="16"/>
        <v>6.1664953751284684E-3</v>
      </c>
      <c r="K154" s="64">
        <f t="shared" si="17"/>
        <v>-9.249743062692703E-3</v>
      </c>
      <c r="L154" s="64">
        <f t="shared" si="18"/>
        <v>-2.8776978417266185E-2</v>
      </c>
      <c r="M154" s="69" t="e">
        <f t="shared" si="19"/>
        <v>#N/A</v>
      </c>
      <c r="N154" s="69" t="e">
        <f t="shared" si="20"/>
        <v>#N/A</v>
      </c>
      <c r="P154" s="7">
        <f t="shared" si="21"/>
        <v>97.3</v>
      </c>
      <c r="Q154" s="7">
        <f t="shared" si="22"/>
        <v>101</v>
      </c>
      <c r="S154" s="9">
        <f t="shared" si="23"/>
        <v>0</v>
      </c>
    </row>
    <row r="155" spans="1:19" x14ac:dyDescent="0.25">
      <c r="A155" s="14">
        <v>41730</v>
      </c>
      <c r="B155" s="21">
        <v>96</v>
      </c>
      <c r="C155" s="7">
        <v>100.2</v>
      </c>
      <c r="E155" s="22">
        <v>100.2</v>
      </c>
      <c r="F155" s="21">
        <v>99.9</v>
      </c>
      <c r="G155" s="20">
        <v>0.3</v>
      </c>
      <c r="H155">
        <v>-4.0999999999999996</v>
      </c>
      <c r="I155">
        <v>-0.1</v>
      </c>
      <c r="J155" s="64">
        <f t="shared" si="16"/>
        <v>3.1249999999999997E-3</v>
      </c>
      <c r="K155" s="64">
        <f t="shared" si="17"/>
        <v>-4.2708333333333327E-2</v>
      </c>
      <c r="L155" s="64">
        <f t="shared" si="18"/>
        <v>-1.0416666666666667E-3</v>
      </c>
      <c r="M155" s="69" t="e">
        <f t="shared" si="19"/>
        <v>#N/A</v>
      </c>
      <c r="N155" s="69" t="e">
        <f t="shared" si="20"/>
        <v>#N/A</v>
      </c>
      <c r="P155" s="7">
        <f t="shared" si="21"/>
        <v>96.000000000000014</v>
      </c>
      <c r="Q155" s="7">
        <f t="shared" si="22"/>
        <v>100.2</v>
      </c>
      <c r="S155" s="9">
        <f t="shared" si="23"/>
        <v>0</v>
      </c>
    </row>
    <row r="156" spans="1:19" x14ac:dyDescent="0.25">
      <c r="A156" s="14">
        <v>41760</v>
      </c>
      <c r="B156" s="21">
        <v>101.7</v>
      </c>
      <c r="C156" s="7">
        <v>98.8</v>
      </c>
      <c r="E156" s="22">
        <v>98.8</v>
      </c>
      <c r="F156" s="21">
        <v>99.4</v>
      </c>
      <c r="G156" s="20">
        <v>-0.6</v>
      </c>
      <c r="H156">
        <v>2.1</v>
      </c>
      <c r="I156">
        <v>0.8</v>
      </c>
      <c r="J156" s="64">
        <f t="shared" si="16"/>
        <v>-5.8997050147492625E-3</v>
      </c>
      <c r="K156" s="64">
        <f t="shared" si="17"/>
        <v>2.0648967551622419E-2</v>
      </c>
      <c r="L156" s="64">
        <f t="shared" si="18"/>
        <v>7.8662733529990172E-3</v>
      </c>
      <c r="M156" s="69" t="e">
        <f t="shared" si="19"/>
        <v>#N/A</v>
      </c>
      <c r="N156" s="69" t="e">
        <f t="shared" si="20"/>
        <v>#N/A</v>
      </c>
      <c r="P156" s="7">
        <f t="shared" si="21"/>
        <v>101.7</v>
      </c>
      <c r="Q156" s="7">
        <f t="shared" si="22"/>
        <v>98.800000000000011</v>
      </c>
      <c r="S156" s="9">
        <f t="shared" si="23"/>
        <v>0</v>
      </c>
    </row>
    <row r="157" spans="1:19" x14ac:dyDescent="0.25">
      <c r="A157" s="14">
        <v>41791</v>
      </c>
      <c r="B157" s="21">
        <v>94.9</v>
      </c>
      <c r="C157" s="7">
        <v>96.1</v>
      </c>
      <c r="E157" s="22">
        <v>96.1</v>
      </c>
      <c r="F157" s="21">
        <v>99.1</v>
      </c>
      <c r="G157" s="20">
        <v>-3</v>
      </c>
      <c r="H157">
        <v>0.2</v>
      </c>
      <c r="I157">
        <v>-1.4</v>
      </c>
      <c r="J157" s="64">
        <f t="shared" si="16"/>
        <v>-3.1612223393045306E-2</v>
      </c>
      <c r="K157" s="64">
        <f t="shared" si="17"/>
        <v>2.1074815595363539E-3</v>
      </c>
      <c r="L157" s="64">
        <f t="shared" si="18"/>
        <v>-1.4752370916754477E-2</v>
      </c>
      <c r="M157" s="69" t="e">
        <f t="shared" si="19"/>
        <v>#N/A</v>
      </c>
      <c r="N157" s="69" t="e">
        <f t="shared" si="20"/>
        <v>#N/A</v>
      </c>
      <c r="P157" s="7">
        <f t="shared" si="21"/>
        <v>94.899999999999991</v>
      </c>
      <c r="Q157" s="7">
        <f t="shared" si="22"/>
        <v>96.1</v>
      </c>
      <c r="S157" s="9">
        <f t="shared" si="23"/>
        <v>0</v>
      </c>
    </row>
    <row r="158" spans="1:19" x14ac:dyDescent="0.25">
      <c r="A158" s="14">
        <v>41821</v>
      </c>
      <c r="B158" s="21">
        <v>104.4</v>
      </c>
      <c r="C158" s="7">
        <v>98.3</v>
      </c>
      <c r="E158" s="22">
        <v>98.3</v>
      </c>
      <c r="F158" s="21">
        <v>99.1</v>
      </c>
      <c r="G158" s="20">
        <v>-0.7</v>
      </c>
      <c r="H158">
        <v>4.9000000000000004</v>
      </c>
      <c r="I158">
        <v>1.2</v>
      </c>
      <c r="J158" s="64">
        <f t="shared" si="16"/>
        <v>-6.7049808429118767E-3</v>
      </c>
      <c r="K158" s="64">
        <f t="shared" si="17"/>
        <v>4.6934865900383142E-2</v>
      </c>
      <c r="L158" s="64">
        <f t="shared" si="18"/>
        <v>1.1494252873563216E-2</v>
      </c>
      <c r="M158" s="69" t="e">
        <f t="shared" si="19"/>
        <v>#N/A</v>
      </c>
      <c r="N158" s="69" t="e">
        <f t="shared" si="20"/>
        <v>#N/A</v>
      </c>
      <c r="P158" s="7">
        <f t="shared" si="21"/>
        <v>104.5</v>
      </c>
      <c r="Q158" s="7">
        <f t="shared" si="22"/>
        <v>98.399999999999991</v>
      </c>
      <c r="S158" s="9">
        <f t="shared" si="23"/>
        <v>0</v>
      </c>
    </row>
    <row r="159" spans="1:19" x14ac:dyDescent="0.25">
      <c r="A159" s="14">
        <v>41852</v>
      </c>
      <c r="B159" s="21">
        <v>106.3</v>
      </c>
      <c r="C159" s="7">
        <v>99.2</v>
      </c>
      <c r="E159" s="22">
        <v>99.2</v>
      </c>
      <c r="F159" s="21">
        <v>99.1</v>
      </c>
      <c r="G159" s="20">
        <v>0.1</v>
      </c>
      <c r="H159">
        <v>8.6999999999999993</v>
      </c>
      <c r="I159">
        <v>-1.6</v>
      </c>
      <c r="J159" s="64">
        <f t="shared" si="16"/>
        <v>9.4073377234242712E-4</v>
      </c>
      <c r="K159" s="64">
        <f t="shared" si="17"/>
        <v>8.1843838193791152E-2</v>
      </c>
      <c r="L159" s="64">
        <f t="shared" si="18"/>
        <v>-1.5051740357478834E-2</v>
      </c>
      <c r="M159" s="69" t="e">
        <f t="shared" si="19"/>
        <v>#N/A</v>
      </c>
      <c r="N159" s="69" t="e">
        <f t="shared" si="20"/>
        <v>#N/A</v>
      </c>
      <c r="P159" s="7">
        <f t="shared" si="21"/>
        <v>106.3</v>
      </c>
      <c r="Q159" s="7">
        <f t="shared" si="22"/>
        <v>99.199999999999989</v>
      </c>
      <c r="S159" s="9">
        <f t="shared" si="23"/>
        <v>0</v>
      </c>
    </row>
    <row r="160" spans="1:19" x14ac:dyDescent="0.25">
      <c r="A160" s="14">
        <v>41883</v>
      </c>
      <c r="B160" s="21">
        <v>105.6</v>
      </c>
      <c r="C160" s="7">
        <v>99.4</v>
      </c>
      <c r="E160" s="22">
        <v>99.4</v>
      </c>
      <c r="F160" s="21">
        <v>99.1</v>
      </c>
      <c r="G160" s="20">
        <v>0.3</v>
      </c>
      <c r="H160">
        <v>5.3</v>
      </c>
      <c r="I160">
        <v>0.9</v>
      </c>
      <c r="J160" s="64">
        <f t="shared" si="16"/>
        <v>2.840909090909091E-3</v>
      </c>
      <c r="K160" s="64">
        <f t="shared" si="17"/>
        <v>5.0189393939393943E-2</v>
      </c>
      <c r="L160" s="64">
        <f t="shared" si="18"/>
        <v>8.5227272727272738E-3</v>
      </c>
      <c r="M160" s="69" t="e">
        <f t="shared" si="19"/>
        <v>#N/A</v>
      </c>
      <c r="N160" s="69" t="e">
        <f t="shared" si="20"/>
        <v>#N/A</v>
      </c>
      <c r="P160" s="7">
        <f t="shared" si="21"/>
        <v>105.6</v>
      </c>
      <c r="Q160" s="7">
        <f t="shared" si="22"/>
        <v>99.399999999999991</v>
      </c>
      <c r="S160" s="9">
        <f t="shared" si="23"/>
        <v>0</v>
      </c>
    </row>
    <row r="161" spans="1:19" x14ac:dyDescent="0.25">
      <c r="A161" s="14">
        <v>41913</v>
      </c>
      <c r="B161" s="21">
        <v>109.3</v>
      </c>
      <c r="C161" s="7">
        <v>99.7</v>
      </c>
      <c r="E161" s="22">
        <v>99.7</v>
      </c>
      <c r="F161" s="21">
        <v>98.9</v>
      </c>
      <c r="G161" s="20">
        <v>0.8</v>
      </c>
      <c r="H161">
        <v>8.9</v>
      </c>
      <c r="I161">
        <v>0.7</v>
      </c>
      <c r="J161" s="64">
        <f t="shared" si="16"/>
        <v>7.319304666056725E-3</v>
      </c>
      <c r="K161" s="64">
        <f t="shared" si="17"/>
        <v>8.1427264409881073E-2</v>
      </c>
      <c r="L161" s="64">
        <f t="shared" si="18"/>
        <v>6.4043915827996338E-3</v>
      </c>
      <c r="M161" s="69" t="e">
        <f t="shared" si="19"/>
        <v>#N/A</v>
      </c>
      <c r="N161" s="69" t="e">
        <f t="shared" si="20"/>
        <v>#N/A</v>
      </c>
      <c r="P161" s="7">
        <f t="shared" si="21"/>
        <v>109.30000000000001</v>
      </c>
      <c r="Q161" s="7">
        <f t="shared" si="22"/>
        <v>99.7</v>
      </c>
      <c r="S161" s="9">
        <f t="shared" si="23"/>
        <v>0</v>
      </c>
    </row>
    <row r="162" spans="1:19" x14ac:dyDescent="0.25">
      <c r="A162" s="14">
        <v>41944</v>
      </c>
      <c r="B162" s="21">
        <v>99.8</v>
      </c>
      <c r="C162" s="7">
        <v>98.6</v>
      </c>
      <c r="E162" s="22">
        <v>98.6</v>
      </c>
      <c r="F162" s="21">
        <v>98.4</v>
      </c>
      <c r="G162" s="20">
        <v>0.2</v>
      </c>
      <c r="H162">
        <v>2.8</v>
      </c>
      <c r="I162">
        <v>-1.6</v>
      </c>
      <c r="J162" s="64">
        <f t="shared" si="16"/>
        <v>2.0040080160320644E-3</v>
      </c>
      <c r="K162" s="64">
        <f t="shared" si="17"/>
        <v>2.8056112224448898E-2</v>
      </c>
      <c r="L162" s="64">
        <f t="shared" si="18"/>
        <v>-1.6032064128256515E-2</v>
      </c>
      <c r="M162" s="69" t="e">
        <f t="shared" si="19"/>
        <v>#N/A</v>
      </c>
      <c r="N162" s="69" t="e">
        <f t="shared" si="20"/>
        <v>#N/A</v>
      </c>
      <c r="P162" s="7">
        <f t="shared" si="21"/>
        <v>99.800000000000011</v>
      </c>
      <c r="Q162" s="7">
        <f t="shared" si="22"/>
        <v>98.600000000000009</v>
      </c>
      <c r="S162" s="9">
        <f t="shared" si="23"/>
        <v>0</v>
      </c>
    </row>
    <row r="163" spans="1:19" x14ac:dyDescent="0.25">
      <c r="A163" s="14">
        <v>41974</v>
      </c>
      <c r="B163" s="21">
        <v>87.7</v>
      </c>
      <c r="C163" s="7">
        <v>95.4</v>
      </c>
      <c r="E163" s="22">
        <v>95.4</v>
      </c>
      <c r="F163" s="21">
        <v>97.6</v>
      </c>
      <c r="G163" s="20">
        <v>-2.2000000000000002</v>
      </c>
      <c r="H163">
        <v>-8.6999999999999993</v>
      </c>
      <c r="I163">
        <v>1</v>
      </c>
      <c r="J163" s="64">
        <f t="shared" si="16"/>
        <v>-2.5085518814139111E-2</v>
      </c>
      <c r="K163" s="64">
        <f t="shared" si="17"/>
        <v>-9.9201824401368294E-2</v>
      </c>
      <c r="L163" s="64">
        <f t="shared" si="18"/>
        <v>1.1402508551881414E-2</v>
      </c>
      <c r="M163" s="69" t="e">
        <f t="shared" si="19"/>
        <v>#N/A</v>
      </c>
      <c r="N163" s="69" t="e">
        <f t="shared" si="20"/>
        <v>#N/A</v>
      </c>
      <c r="P163" s="7">
        <f t="shared" si="21"/>
        <v>87.699999999999989</v>
      </c>
      <c r="Q163" s="7">
        <f t="shared" si="22"/>
        <v>95.399999999999991</v>
      </c>
      <c r="S163" s="9">
        <f t="shared" si="23"/>
        <v>0</v>
      </c>
    </row>
    <row r="164" spans="1:19" x14ac:dyDescent="0.25">
      <c r="A164" s="14">
        <v>42005</v>
      </c>
      <c r="B164" s="21">
        <v>88.1</v>
      </c>
      <c r="C164" s="7">
        <v>96</v>
      </c>
      <c r="E164" s="22">
        <v>96</v>
      </c>
      <c r="F164" s="21">
        <v>96.6</v>
      </c>
      <c r="G164" s="20">
        <v>-0.5</v>
      </c>
      <c r="H164">
        <v>-8.5</v>
      </c>
      <c r="I164">
        <v>0.5</v>
      </c>
      <c r="J164" s="64">
        <f t="shared" si="16"/>
        <v>-5.6753688989784343E-3</v>
      </c>
      <c r="K164" s="64">
        <f t="shared" si="17"/>
        <v>-9.6481271282633382E-2</v>
      </c>
      <c r="L164" s="64">
        <f t="shared" si="18"/>
        <v>5.6753688989784343E-3</v>
      </c>
      <c r="M164" s="69" t="e">
        <f t="shared" si="19"/>
        <v>#N/A</v>
      </c>
      <c r="N164" s="69" t="e">
        <f t="shared" si="20"/>
        <v>#N/A</v>
      </c>
      <c r="P164" s="7">
        <f t="shared" si="21"/>
        <v>88.1</v>
      </c>
      <c r="Q164" s="7">
        <f t="shared" si="22"/>
        <v>96.1</v>
      </c>
      <c r="S164" s="9">
        <f t="shared" si="23"/>
        <v>0</v>
      </c>
    </row>
    <row r="165" spans="1:19" x14ac:dyDescent="0.25">
      <c r="A165" s="14">
        <v>42036</v>
      </c>
      <c r="B165" s="21">
        <v>83.7</v>
      </c>
      <c r="C165" s="7">
        <v>95.4</v>
      </c>
      <c r="E165" s="22">
        <v>95.4</v>
      </c>
      <c r="F165" s="21">
        <v>95.5</v>
      </c>
      <c r="G165" s="20">
        <v>-0.1</v>
      </c>
      <c r="H165">
        <v>-10.6</v>
      </c>
      <c r="I165">
        <v>-1.1000000000000001</v>
      </c>
      <c r="J165" s="64">
        <f t="shared" si="16"/>
        <v>-1.1947431302270011E-3</v>
      </c>
      <c r="K165" s="64">
        <f t="shared" si="17"/>
        <v>-0.12664277180406211</v>
      </c>
      <c r="L165" s="64">
        <f t="shared" si="18"/>
        <v>-1.3142174432497013E-2</v>
      </c>
      <c r="M165" s="69" t="e">
        <f t="shared" si="19"/>
        <v>#N/A</v>
      </c>
      <c r="N165" s="69" t="e">
        <f t="shared" si="20"/>
        <v>#N/A</v>
      </c>
      <c r="P165" s="7">
        <f t="shared" si="21"/>
        <v>83.700000000000017</v>
      </c>
      <c r="Q165" s="7">
        <f t="shared" si="22"/>
        <v>95.4</v>
      </c>
      <c r="S165" s="9">
        <f t="shared" si="23"/>
        <v>0</v>
      </c>
    </row>
    <row r="166" spans="1:19" x14ac:dyDescent="0.25">
      <c r="A166" s="14">
        <v>42064</v>
      </c>
      <c r="B166" s="21">
        <v>94.3</v>
      </c>
      <c r="C166" s="7">
        <v>95</v>
      </c>
      <c r="E166" s="22">
        <v>95</v>
      </c>
      <c r="F166" s="21">
        <v>94.4</v>
      </c>
      <c r="G166" s="20">
        <v>0.7</v>
      </c>
      <c r="H166">
        <v>-1.3</v>
      </c>
      <c r="I166">
        <v>0.6</v>
      </c>
      <c r="J166" s="64">
        <f t="shared" si="16"/>
        <v>7.423117709437964E-3</v>
      </c>
      <c r="K166" s="64">
        <f t="shared" si="17"/>
        <v>-1.3785790031813362E-2</v>
      </c>
      <c r="L166" s="64">
        <f t="shared" si="18"/>
        <v>6.3626723223753979E-3</v>
      </c>
      <c r="M166" s="69" t="e">
        <f t="shared" si="19"/>
        <v>#N/A</v>
      </c>
      <c r="N166" s="69" t="e">
        <f t="shared" si="20"/>
        <v>#N/A</v>
      </c>
      <c r="P166" s="7">
        <f t="shared" si="21"/>
        <v>94.4</v>
      </c>
      <c r="Q166" s="7">
        <f t="shared" si="22"/>
        <v>95.100000000000009</v>
      </c>
      <c r="S166" s="9">
        <f t="shared" si="23"/>
        <v>0</v>
      </c>
    </row>
    <row r="167" spans="1:19" x14ac:dyDescent="0.25">
      <c r="A167" s="14">
        <v>42095</v>
      </c>
      <c r="B167" s="21">
        <v>88.8</v>
      </c>
      <c r="C167" s="7">
        <v>93</v>
      </c>
      <c r="E167" s="22">
        <v>93</v>
      </c>
      <c r="F167" s="21">
        <v>93.3</v>
      </c>
      <c r="G167" s="20">
        <v>-0.3</v>
      </c>
      <c r="H167">
        <v>-4.2</v>
      </c>
      <c r="I167">
        <v>0</v>
      </c>
      <c r="J167" s="64">
        <f t="shared" si="16"/>
        <v>-3.3783783783783786E-3</v>
      </c>
      <c r="K167" s="64">
        <f t="shared" si="17"/>
        <v>-4.72972972972973E-2</v>
      </c>
      <c r="L167" s="64">
        <f t="shared" si="18"/>
        <v>0</v>
      </c>
      <c r="M167" s="69" t="e">
        <f t="shared" si="19"/>
        <v>#N/A</v>
      </c>
      <c r="N167" s="69" t="e">
        <f t="shared" si="20"/>
        <v>#N/A</v>
      </c>
      <c r="P167" s="7">
        <f t="shared" si="21"/>
        <v>88.8</v>
      </c>
      <c r="Q167" s="7">
        <f t="shared" si="22"/>
        <v>93</v>
      </c>
      <c r="S167" s="9">
        <f t="shared" si="23"/>
        <v>0</v>
      </c>
    </row>
    <row r="168" spans="1:19" x14ac:dyDescent="0.25">
      <c r="A168" s="14">
        <v>42125</v>
      </c>
      <c r="B168" s="21">
        <v>93.1</v>
      </c>
      <c r="C168" s="7">
        <v>92.2</v>
      </c>
      <c r="E168" s="22">
        <v>92.2</v>
      </c>
      <c r="F168" s="21">
        <v>92.2</v>
      </c>
      <c r="G168" s="20">
        <v>0</v>
      </c>
      <c r="H168">
        <v>2.2000000000000002</v>
      </c>
      <c r="I168">
        <v>-1.3</v>
      </c>
      <c r="J168" s="64">
        <f t="shared" si="16"/>
        <v>0</v>
      </c>
      <c r="K168" s="64">
        <f t="shared" si="17"/>
        <v>2.3630504833512356E-2</v>
      </c>
      <c r="L168" s="64">
        <f t="shared" si="18"/>
        <v>-1.3963480128893663E-2</v>
      </c>
      <c r="M168" s="69" t="e">
        <f t="shared" si="19"/>
        <v>#N/A</v>
      </c>
      <c r="N168" s="69" t="e">
        <f t="shared" si="20"/>
        <v>#N/A</v>
      </c>
      <c r="P168" s="7">
        <f t="shared" si="21"/>
        <v>93.100000000000009</v>
      </c>
      <c r="Q168" s="7">
        <f t="shared" si="22"/>
        <v>92.2</v>
      </c>
      <c r="S168" s="9">
        <f t="shared" si="23"/>
        <v>0</v>
      </c>
    </row>
    <row r="169" spans="1:19" x14ac:dyDescent="0.25">
      <c r="A169" s="14">
        <v>42156</v>
      </c>
      <c r="B169" s="21">
        <v>92.5</v>
      </c>
      <c r="C169" s="7">
        <v>91.3</v>
      </c>
      <c r="E169" s="22">
        <v>91.3</v>
      </c>
      <c r="F169" s="21">
        <v>91.3</v>
      </c>
      <c r="G169" s="20">
        <v>0</v>
      </c>
      <c r="H169">
        <v>0.5</v>
      </c>
      <c r="I169">
        <v>0.7</v>
      </c>
      <c r="J169" s="64">
        <f t="shared" si="16"/>
        <v>0</v>
      </c>
      <c r="K169" s="64">
        <f t="shared" si="17"/>
        <v>5.4054054054054057E-3</v>
      </c>
      <c r="L169" s="64">
        <f t="shared" si="18"/>
        <v>7.5675675675675675E-3</v>
      </c>
      <c r="M169" s="69" t="e">
        <f t="shared" si="19"/>
        <v>#N/A</v>
      </c>
      <c r="N169" s="69" t="e">
        <f t="shared" si="20"/>
        <v>#N/A</v>
      </c>
      <c r="P169" s="7">
        <f t="shared" si="21"/>
        <v>92.5</v>
      </c>
      <c r="Q169" s="7">
        <f t="shared" si="22"/>
        <v>91.3</v>
      </c>
      <c r="S169" s="9">
        <f t="shared" si="23"/>
        <v>0</v>
      </c>
    </row>
    <row r="170" spans="1:19" x14ac:dyDescent="0.25">
      <c r="A170" s="14">
        <v>42186</v>
      </c>
      <c r="B170" s="21">
        <v>95.5</v>
      </c>
      <c r="C170" s="7">
        <v>89.5</v>
      </c>
      <c r="E170" s="22">
        <v>89.5</v>
      </c>
      <c r="F170" s="21">
        <v>90.3</v>
      </c>
      <c r="G170" s="20">
        <v>-0.8</v>
      </c>
      <c r="H170">
        <v>5.3</v>
      </c>
      <c r="I170">
        <v>0.7</v>
      </c>
      <c r="J170" s="64">
        <f t="shared" si="16"/>
        <v>-8.3769633507853412E-3</v>
      </c>
      <c r="K170" s="64">
        <f t="shared" si="17"/>
        <v>5.549738219895288E-2</v>
      </c>
      <c r="L170" s="64">
        <f t="shared" si="18"/>
        <v>7.329842931937172E-3</v>
      </c>
      <c r="M170" s="69" t="e">
        <f t="shared" si="19"/>
        <v>#N/A</v>
      </c>
      <c r="N170" s="69" t="e">
        <f t="shared" si="20"/>
        <v>#N/A</v>
      </c>
      <c r="P170" s="7">
        <f t="shared" si="21"/>
        <v>95.5</v>
      </c>
      <c r="Q170" s="7">
        <f t="shared" si="22"/>
        <v>89.5</v>
      </c>
      <c r="S170" s="9">
        <f t="shared" si="23"/>
        <v>0</v>
      </c>
    </row>
    <row r="171" spans="1:19" x14ac:dyDescent="0.25">
      <c r="A171" s="14">
        <v>42217</v>
      </c>
      <c r="B171" s="21">
        <v>97.6</v>
      </c>
      <c r="C171" s="7">
        <v>90.3</v>
      </c>
      <c r="E171" s="22">
        <v>90.3</v>
      </c>
      <c r="F171" s="21">
        <v>89.4</v>
      </c>
      <c r="G171" s="20">
        <v>0.9</v>
      </c>
      <c r="H171">
        <v>8.6</v>
      </c>
      <c r="I171">
        <v>-1.3</v>
      </c>
      <c r="J171" s="64">
        <f t="shared" si="16"/>
        <v>9.2213114754098376E-3</v>
      </c>
      <c r="K171" s="64">
        <f t="shared" si="17"/>
        <v>8.8114754098360656E-2</v>
      </c>
      <c r="L171" s="64">
        <f t="shared" si="18"/>
        <v>-1.3319672131147542E-2</v>
      </c>
      <c r="M171" s="69" t="e">
        <f t="shared" si="19"/>
        <v>#N/A</v>
      </c>
      <c r="N171" s="69" t="e">
        <f t="shared" si="20"/>
        <v>#N/A</v>
      </c>
      <c r="P171" s="7">
        <f t="shared" si="21"/>
        <v>97.600000000000009</v>
      </c>
      <c r="Q171" s="7">
        <f t="shared" si="22"/>
        <v>90.300000000000011</v>
      </c>
      <c r="S171" s="9">
        <f t="shared" si="23"/>
        <v>0</v>
      </c>
    </row>
    <row r="172" spans="1:19" x14ac:dyDescent="0.25">
      <c r="A172" s="14">
        <v>42248</v>
      </c>
      <c r="B172" s="21">
        <v>94.3</v>
      </c>
      <c r="C172" s="7">
        <v>88.2</v>
      </c>
      <c r="E172" s="22">
        <v>88.2</v>
      </c>
      <c r="F172" s="21">
        <v>88.4</v>
      </c>
      <c r="G172" s="20">
        <v>-0.2</v>
      </c>
      <c r="H172">
        <v>5.5</v>
      </c>
      <c r="I172">
        <v>0.6</v>
      </c>
      <c r="J172" s="64">
        <f t="shared" si="16"/>
        <v>-2.1208907741251328E-3</v>
      </c>
      <c r="K172" s="64">
        <f t="shared" si="17"/>
        <v>5.8324496288441149E-2</v>
      </c>
      <c r="L172" s="64">
        <f t="shared" si="18"/>
        <v>6.3626723223753979E-3</v>
      </c>
      <c r="M172" s="69" t="e">
        <f t="shared" si="19"/>
        <v>#N/A</v>
      </c>
      <c r="N172" s="69" t="e">
        <f t="shared" si="20"/>
        <v>#N/A</v>
      </c>
      <c r="P172" s="7">
        <f t="shared" si="21"/>
        <v>94.3</v>
      </c>
      <c r="Q172" s="7">
        <f t="shared" si="22"/>
        <v>88.2</v>
      </c>
      <c r="S172" s="9">
        <f t="shared" si="23"/>
        <v>0</v>
      </c>
    </row>
    <row r="173" spans="1:19" x14ac:dyDescent="0.25">
      <c r="A173" s="14">
        <v>42278</v>
      </c>
      <c r="B173" s="21">
        <v>97.2</v>
      </c>
      <c r="C173" s="7">
        <v>88.1</v>
      </c>
      <c r="E173" s="22">
        <v>88.1</v>
      </c>
      <c r="F173" s="21">
        <v>87.5</v>
      </c>
      <c r="G173" s="20">
        <v>0.6</v>
      </c>
      <c r="H173">
        <v>8.6</v>
      </c>
      <c r="I173">
        <v>0.5</v>
      </c>
      <c r="J173" s="64">
        <f t="shared" si="16"/>
        <v>6.1728395061728392E-3</v>
      </c>
      <c r="K173" s="64">
        <f t="shared" si="17"/>
        <v>8.8477366255144033E-2</v>
      </c>
      <c r="L173" s="64">
        <f t="shared" si="18"/>
        <v>5.1440329218106996E-3</v>
      </c>
      <c r="M173" s="69" t="e">
        <f t="shared" si="19"/>
        <v>#N/A</v>
      </c>
      <c r="N173" s="69" t="e">
        <f t="shared" si="20"/>
        <v>#N/A</v>
      </c>
      <c r="P173" s="7">
        <f t="shared" si="21"/>
        <v>97.199999999999989</v>
      </c>
      <c r="Q173" s="7">
        <f t="shared" si="22"/>
        <v>88.1</v>
      </c>
      <c r="S173" s="9">
        <f t="shared" si="23"/>
        <v>0</v>
      </c>
    </row>
    <row r="174" spans="1:19" x14ac:dyDescent="0.25">
      <c r="A174" s="14">
        <v>42309</v>
      </c>
      <c r="B174" s="21">
        <v>87.6</v>
      </c>
      <c r="C174" s="7">
        <v>86.4</v>
      </c>
      <c r="E174" s="22">
        <v>86.4</v>
      </c>
      <c r="F174" s="21">
        <v>86.6</v>
      </c>
      <c r="G174" s="20">
        <v>-0.2</v>
      </c>
      <c r="H174">
        <v>2.2999999999999998</v>
      </c>
      <c r="I174">
        <v>-1.1000000000000001</v>
      </c>
      <c r="J174" s="64">
        <f t="shared" si="16"/>
        <v>-2.2831050228310505E-3</v>
      </c>
      <c r="K174" s="64">
        <f t="shared" si="17"/>
        <v>2.6255707762557076E-2</v>
      </c>
      <c r="L174" s="64">
        <f t="shared" si="18"/>
        <v>-1.2557077625570777E-2</v>
      </c>
      <c r="M174" s="69" t="e">
        <f t="shared" si="19"/>
        <v>#N/A</v>
      </c>
      <c r="N174" s="69" t="e">
        <f t="shared" si="20"/>
        <v>#N/A</v>
      </c>
      <c r="P174" s="7">
        <f t="shared" si="21"/>
        <v>87.6</v>
      </c>
      <c r="Q174" s="7">
        <f t="shared" si="22"/>
        <v>86.399999999999991</v>
      </c>
      <c r="S174" s="9">
        <f t="shared" si="23"/>
        <v>0</v>
      </c>
    </row>
    <row r="175" spans="1:19" x14ac:dyDescent="0.25">
      <c r="A175" s="14">
        <v>42339</v>
      </c>
      <c r="B175" s="21">
        <v>77.2</v>
      </c>
      <c r="C175" s="7">
        <v>84.8</v>
      </c>
      <c r="E175" s="22">
        <v>84.8</v>
      </c>
      <c r="F175" s="21">
        <v>85.9</v>
      </c>
      <c r="G175" s="20">
        <v>-1.1000000000000001</v>
      </c>
      <c r="H175">
        <v>-8.8000000000000007</v>
      </c>
      <c r="I175">
        <v>1.2</v>
      </c>
      <c r="J175" s="64">
        <f t="shared" si="16"/>
        <v>-1.4248704663212436E-2</v>
      </c>
      <c r="K175" s="64">
        <f t="shared" si="17"/>
        <v>-0.11398963730569948</v>
      </c>
      <c r="L175" s="64">
        <f t="shared" si="18"/>
        <v>1.5544041450777202E-2</v>
      </c>
      <c r="M175" s="69" t="e">
        <f t="shared" si="19"/>
        <v>#N/A</v>
      </c>
      <c r="N175" s="69" t="e">
        <f t="shared" si="20"/>
        <v>#N/A</v>
      </c>
      <c r="P175" s="7">
        <f t="shared" si="21"/>
        <v>77.200000000000017</v>
      </c>
      <c r="Q175" s="7">
        <f t="shared" si="22"/>
        <v>84.800000000000011</v>
      </c>
      <c r="S175" s="9">
        <f t="shared" si="23"/>
        <v>0</v>
      </c>
    </row>
    <row r="176" spans="1:19" x14ac:dyDescent="0.25">
      <c r="A176" s="14">
        <v>42370</v>
      </c>
      <c r="B176" s="21">
        <v>76.3</v>
      </c>
      <c r="C176" s="7">
        <v>86.1</v>
      </c>
      <c r="E176" s="22">
        <v>86.1</v>
      </c>
      <c r="F176" s="21">
        <v>85.5</v>
      </c>
      <c r="G176" s="20">
        <v>0.6</v>
      </c>
      <c r="H176">
        <v>-8.1999999999999993</v>
      </c>
      <c r="I176">
        <v>-1.6</v>
      </c>
      <c r="J176" s="64">
        <f t="shared" si="16"/>
        <v>7.8636959370904317E-3</v>
      </c>
      <c r="K176" s="64">
        <f t="shared" si="17"/>
        <v>-0.10747051114023591</v>
      </c>
      <c r="L176" s="64">
        <f t="shared" si="18"/>
        <v>-2.0969855832241157E-2</v>
      </c>
      <c r="M176" s="69" t="e">
        <f t="shared" si="19"/>
        <v>#N/A</v>
      </c>
      <c r="N176" s="69" t="e">
        <f t="shared" si="20"/>
        <v>#N/A</v>
      </c>
      <c r="P176" s="7">
        <f t="shared" si="21"/>
        <v>76.3</v>
      </c>
      <c r="Q176" s="7">
        <f t="shared" si="22"/>
        <v>86.1</v>
      </c>
      <c r="S176" s="9">
        <f t="shared" si="23"/>
        <v>0</v>
      </c>
    </row>
    <row r="177" spans="1:19" x14ac:dyDescent="0.25">
      <c r="A177" s="14">
        <v>42401</v>
      </c>
      <c r="B177" s="21">
        <v>75.8</v>
      </c>
      <c r="C177" s="7">
        <v>84.8</v>
      </c>
      <c r="E177" s="22">
        <v>84.8</v>
      </c>
      <c r="F177" s="21">
        <v>85.3</v>
      </c>
      <c r="G177" s="20">
        <v>-0.5</v>
      </c>
      <c r="H177">
        <v>-10.6</v>
      </c>
      <c r="I177">
        <v>1.6</v>
      </c>
      <c r="J177" s="64">
        <f t="shared" si="16"/>
        <v>-6.5963060686015833E-3</v>
      </c>
      <c r="K177" s="64">
        <f t="shared" si="17"/>
        <v>-0.13984168865435356</v>
      </c>
      <c r="L177" s="64">
        <f t="shared" si="18"/>
        <v>2.1108179419525069E-2</v>
      </c>
      <c r="M177" s="69" t="e">
        <f t="shared" si="19"/>
        <v>#N/A</v>
      </c>
      <c r="N177" s="69" t="e">
        <f t="shared" si="20"/>
        <v>#N/A</v>
      </c>
      <c r="P177" s="7">
        <f t="shared" si="21"/>
        <v>75.8</v>
      </c>
      <c r="Q177" s="7">
        <f t="shared" si="22"/>
        <v>84.8</v>
      </c>
      <c r="S177" s="9">
        <f t="shared" si="23"/>
        <v>0</v>
      </c>
    </row>
    <row r="178" spans="1:19" x14ac:dyDescent="0.25">
      <c r="A178" s="14">
        <v>42430</v>
      </c>
      <c r="B178" s="21">
        <v>83.7</v>
      </c>
      <c r="C178" s="7">
        <v>85.6</v>
      </c>
      <c r="E178" s="22">
        <v>85.6</v>
      </c>
      <c r="F178" s="21">
        <v>85.3</v>
      </c>
      <c r="G178" s="20">
        <v>0.2</v>
      </c>
      <c r="H178">
        <v>-1.7</v>
      </c>
      <c r="I178">
        <v>-0.2</v>
      </c>
      <c r="J178" s="64">
        <f t="shared" si="16"/>
        <v>2.3894862604540022E-3</v>
      </c>
      <c r="K178" s="64">
        <f t="shared" si="17"/>
        <v>-2.0310633213859019E-2</v>
      </c>
      <c r="L178" s="64">
        <f t="shared" si="18"/>
        <v>-2.3894862604540022E-3</v>
      </c>
      <c r="M178" s="69" t="e">
        <f t="shared" si="19"/>
        <v>#N/A</v>
      </c>
      <c r="N178" s="69" t="e">
        <f t="shared" si="20"/>
        <v>#N/A</v>
      </c>
      <c r="P178" s="7">
        <f t="shared" si="21"/>
        <v>83.6</v>
      </c>
      <c r="Q178" s="7">
        <f t="shared" si="22"/>
        <v>85.5</v>
      </c>
      <c r="S178" s="9">
        <f t="shared" si="23"/>
        <v>0</v>
      </c>
    </row>
    <row r="179" spans="1:19" x14ac:dyDescent="0.25">
      <c r="A179" s="14">
        <v>42461</v>
      </c>
      <c r="B179" s="21">
        <v>83</v>
      </c>
      <c r="C179" s="7">
        <v>85.4</v>
      </c>
      <c r="E179" s="22">
        <v>85.4</v>
      </c>
      <c r="F179" s="21">
        <v>85.4</v>
      </c>
      <c r="G179" s="20">
        <v>0</v>
      </c>
      <c r="H179">
        <v>-4.2</v>
      </c>
      <c r="I179">
        <v>1.8</v>
      </c>
      <c r="J179" s="64">
        <f t="shared" si="16"/>
        <v>0</v>
      </c>
      <c r="K179" s="64">
        <f t="shared" si="17"/>
        <v>-5.0602409638554217E-2</v>
      </c>
      <c r="L179" s="64">
        <f t="shared" si="18"/>
        <v>2.1686746987951807E-2</v>
      </c>
      <c r="M179" s="69" t="e">
        <f t="shared" si="19"/>
        <v>#N/A</v>
      </c>
      <c r="N179" s="69" t="e">
        <f t="shared" si="20"/>
        <v>#N/A</v>
      </c>
      <c r="P179" s="7">
        <f t="shared" si="21"/>
        <v>83</v>
      </c>
      <c r="Q179" s="7">
        <f t="shared" si="22"/>
        <v>85.4</v>
      </c>
      <c r="S179" s="9">
        <f t="shared" si="23"/>
        <v>0</v>
      </c>
    </row>
    <row r="180" spans="1:19" x14ac:dyDescent="0.25">
      <c r="A180" s="14">
        <v>42491</v>
      </c>
      <c r="B180" s="21">
        <v>86.3</v>
      </c>
      <c r="C180" s="7">
        <v>85.8</v>
      </c>
      <c r="E180" s="22">
        <v>85.8</v>
      </c>
      <c r="F180" s="21">
        <v>85.3</v>
      </c>
      <c r="G180" s="20">
        <v>0.5</v>
      </c>
      <c r="H180">
        <v>2.4</v>
      </c>
      <c r="I180">
        <v>-1.9</v>
      </c>
      <c r="J180" s="64">
        <f t="shared" si="16"/>
        <v>5.7937427578215531E-3</v>
      </c>
      <c r="K180" s="64">
        <f t="shared" si="17"/>
        <v>2.7809965237543453E-2</v>
      </c>
      <c r="L180" s="64">
        <f t="shared" si="18"/>
        <v>-2.20162224797219E-2</v>
      </c>
      <c r="M180" s="69" t="e">
        <f t="shared" si="19"/>
        <v>#N/A</v>
      </c>
      <c r="N180" s="69" t="e">
        <f t="shared" si="20"/>
        <v>#N/A</v>
      </c>
      <c r="P180" s="7">
        <f t="shared" si="21"/>
        <v>86.3</v>
      </c>
      <c r="Q180" s="7">
        <f t="shared" si="22"/>
        <v>85.8</v>
      </c>
      <c r="S180" s="9">
        <f t="shared" si="23"/>
        <v>0</v>
      </c>
    </row>
    <row r="181" spans="1:19" x14ac:dyDescent="0.25">
      <c r="A181" s="14">
        <v>42522</v>
      </c>
      <c r="B181" s="21">
        <v>87.7</v>
      </c>
      <c r="C181" s="7">
        <v>84.8</v>
      </c>
      <c r="E181" s="22">
        <v>84.8</v>
      </c>
      <c r="F181" s="21">
        <v>85.1</v>
      </c>
      <c r="G181" s="20">
        <v>-0.3</v>
      </c>
      <c r="H181">
        <v>0.9</v>
      </c>
      <c r="I181">
        <v>2</v>
      </c>
      <c r="J181" s="64">
        <f t="shared" si="16"/>
        <v>-3.4207525655644238E-3</v>
      </c>
      <c r="K181" s="64">
        <f t="shared" si="17"/>
        <v>1.0262257696693273E-2</v>
      </c>
      <c r="L181" s="64">
        <f t="shared" si="18"/>
        <v>2.2805017103762829E-2</v>
      </c>
      <c r="M181" s="69" t="e">
        <f t="shared" si="19"/>
        <v>#N/A</v>
      </c>
      <c r="N181" s="69" t="e">
        <f t="shared" si="20"/>
        <v>#N/A</v>
      </c>
      <c r="P181" s="7">
        <f t="shared" si="21"/>
        <v>87.7</v>
      </c>
      <c r="Q181" s="7">
        <f t="shared" si="22"/>
        <v>84.8</v>
      </c>
      <c r="S181" s="9">
        <f t="shared" si="23"/>
        <v>0</v>
      </c>
    </row>
    <row r="182" spans="1:19" x14ac:dyDescent="0.25">
      <c r="A182" s="14">
        <v>42552</v>
      </c>
      <c r="B182" s="21">
        <v>89.6</v>
      </c>
      <c r="C182" s="7">
        <v>85.5</v>
      </c>
      <c r="E182" s="22">
        <v>85.5</v>
      </c>
      <c r="F182" s="21">
        <v>84.7</v>
      </c>
      <c r="G182" s="20">
        <v>0.9</v>
      </c>
      <c r="H182">
        <v>5.6</v>
      </c>
      <c r="I182">
        <v>-1.6</v>
      </c>
      <c r="J182" s="64">
        <f t="shared" si="16"/>
        <v>1.0044642857142858E-2</v>
      </c>
      <c r="K182" s="64">
        <f t="shared" si="17"/>
        <v>6.25E-2</v>
      </c>
      <c r="L182" s="64">
        <f t="shared" si="18"/>
        <v>-1.785714285714286E-2</v>
      </c>
      <c r="M182" s="69" t="e">
        <f t="shared" si="19"/>
        <v>#N/A</v>
      </c>
      <c r="N182" s="69" t="e">
        <f t="shared" si="20"/>
        <v>#N/A</v>
      </c>
      <c r="P182" s="7">
        <f t="shared" si="21"/>
        <v>89.600000000000009</v>
      </c>
      <c r="Q182" s="7">
        <f t="shared" si="22"/>
        <v>85.600000000000009</v>
      </c>
      <c r="S182" s="9">
        <f t="shared" si="23"/>
        <v>0</v>
      </c>
    </row>
    <row r="183" spans="1:19" x14ac:dyDescent="0.25">
      <c r="A183" s="14">
        <v>42583</v>
      </c>
      <c r="B183" s="21">
        <v>93</v>
      </c>
      <c r="C183" s="7">
        <v>83.5</v>
      </c>
      <c r="E183" s="22">
        <v>83.5</v>
      </c>
      <c r="F183" s="21">
        <v>84.3</v>
      </c>
      <c r="G183" s="20">
        <v>-0.8</v>
      </c>
      <c r="H183">
        <v>8.6</v>
      </c>
      <c r="I183">
        <v>1</v>
      </c>
      <c r="J183" s="64">
        <f t="shared" si="16"/>
        <v>-8.6021505376344086E-3</v>
      </c>
      <c r="K183" s="64">
        <f t="shared" si="17"/>
        <v>9.2473118279569888E-2</v>
      </c>
      <c r="L183" s="64">
        <f t="shared" si="18"/>
        <v>1.0752688172043012E-2</v>
      </c>
      <c r="M183" s="69" t="e">
        <f t="shared" si="19"/>
        <v>#N/A</v>
      </c>
      <c r="N183" s="69" t="e">
        <f t="shared" si="20"/>
        <v>#N/A</v>
      </c>
      <c r="P183" s="7">
        <f t="shared" si="21"/>
        <v>93.1</v>
      </c>
      <c r="Q183" s="7">
        <f t="shared" si="22"/>
        <v>83.5</v>
      </c>
      <c r="S183" s="9">
        <f t="shared" si="23"/>
        <v>0</v>
      </c>
    </row>
    <row r="184" spans="1:19" x14ac:dyDescent="0.25">
      <c r="A184" s="14">
        <v>42614</v>
      </c>
      <c r="B184" s="21">
        <v>90.7</v>
      </c>
      <c r="C184" s="7">
        <v>84.4</v>
      </c>
      <c r="E184" s="22">
        <v>84.4</v>
      </c>
      <c r="F184" s="21">
        <v>84.1</v>
      </c>
      <c r="G184" s="20">
        <v>0.3</v>
      </c>
      <c r="H184">
        <v>5.6</v>
      </c>
      <c r="I184">
        <v>0.7</v>
      </c>
      <c r="J184" s="64">
        <f t="shared" si="16"/>
        <v>3.30760749724366E-3</v>
      </c>
      <c r="K184" s="64">
        <f t="shared" si="17"/>
        <v>6.1742006615214985E-2</v>
      </c>
      <c r="L184" s="64">
        <f t="shared" si="18"/>
        <v>7.7177508269018731E-3</v>
      </c>
      <c r="M184" s="69" t="e">
        <f t="shared" si="19"/>
        <v>#N/A</v>
      </c>
      <c r="N184" s="69" t="e">
        <f t="shared" si="20"/>
        <v>#N/A</v>
      </c>
      <c r="P184" s="7">
        <f t="shared" si="21"/>
        <v>90.699999999999989</v>
      </c>
      <c r="Q184" s="7">
        <f t="shared" si="22"/>
        <v>84.399999999999991</v>
      </c>
      <c r="S184" s="9">
        <f t="shared" si="23"/>
        <v>0</v>
      </c>
    </row>
    <row r="185" spans="1:19" x14ac:dyDescent="0.25">
      <c r="A185" s="14">
        <v>42644</v>
      </c>
      <c r="B185" s="21">
        <v>90.2</v>
      </c>
      <c r="C185" s="7">
        <v>83.4</v>
      </c>
      <c r="E185" s="22">
        <v>83.4</v>
      </c>
      <c r="F185" s="21">
        <v>84.2</v>
      </c>
      <c r="G185" s="20">
        <v>-0.8</v>
      </c>
      <c r="H185">
        <v>8.1</v>
      </c>
      <c r="I185">
        <v>-1.3</v>
      </c>
      <c r="J185" s="64">
        <f t="shared" si="16"/>
        <v>-8.869179600886918E-3</v>
      </c>
      <c r="K185" s="64">
        <f t="shared" si="17"/>
        <v>8.9800443458980042E-2</v>
      </c>
      <c r="L185" s="64">
        <f t="shared" si="18"/>
        <v>-1.4412416851441241E-2</v>
      </c>
      <c r="M185" s="69" t="e">
        <f t="shared" si="19"/>
        <v>#N/A</v>
      </c>
      <c r="N185" s="69" t="e">
        <f t="shared" si="20"/>
        <v>#N/A</v>
      </c>
      <c r="P185" s="7">
        <f t="shared" si="21"/>
        <v>90.2</v>
      </c>
      <c r="Q185" s="7">
        <f t="shared" si="22"/>
        <v>83.4</v>
      </c>
      <c r="S185" s="9">
        <f t="shared" si="23"/>
        <v>0</v>
      </c>
    </row>
    <row r="186" spans="1:19" x14ac:dyDescent="0.25">
      <c r="A186" s="14">
        <v>42675</v>
      </c>
      <c r="B186" s="21">
        <v>86.5</v>
      </c>
      <c r="C186" s="7">
        <v>84</v>
      </c>
      <c r="E186" s="22">
        <v>84</v>
      </c>
      <c r="F186" s="21">
        <v>84.6</v>
      </c>
      <c r="G186" s="20">
        <v>-0.6</v>
      </c>
      <c r="H186">
        <v>1.9</v>
      </c>
      <c r="I186">
        <v>0.6</v>
      </c>
      <c r="J186" s="64">
        <f t="shared" si="16"/>
        <v>-6.9364161849710983E-3</v>
      </c>
      <c r="K186" s="64">
        <f t="shared" si="17"/>
        <v>2.1965317919075144E-2</v>
      </c>
      <c r="L186" s="64">
        <f t="shared" si="18"/>
        <v>6.9364161849710983E-3</v>
      </c>
      <c r="M186" s="69" t="e">
        <f t="shared" si="19"/>
        <v>#N/A</v>
      </c>
      <c r="N186" s="69" t="e">
        <f t="shared" si="20"/>
        <v>#N/A</v>
      </c>
      <c r="P186" s="7">
        <f t="shared" si="21"/>
        <v>86.5</v>
      </c>
      <c r="Q186" s="7">
        <f t="shared" si="22"/>
        <v>84</v>
      </c>
      <c r="S186" s="9">
        <f t="shared" si="23"/>
        <v>0</v>
      </c>
    </row>
    <row r="187" spans="1:19" x14ac:dyDescent="0.25">
      <c r="A187" s="14">
        <v>42705</v>
      </c>
      <c r="B187" s="21">
        <v>77.2</v>
      </c>
      <c r="C187" s="7">
        <v>85.5</v>
      </c>
      <c r="E187" s="22">
        <v>85.5</v>
      </c>
      <c r="F187" s="21">
        <v>85.1</v>
      </c>
      <c r="G187" s="20">
        <v>0.4</v>
      </c>
      <c r="H187">
        <v>-8.8000000000000007</v>
      </c>
      <c r="I187">
        <v>0.5</v>
      </c>
      <c r="J187" s="64">
        <f t="shared" si="16"/>
        <v>5.1813471502590676E-3</v>
      </c>
      <c r="K187" s="64">
        <f t="shared" si="17"/>
        <v>-0.11398963730569948</v>
      </c>
      <c r="L187" s="64">
        <f t="shared" si="18"/>
        <v>6.4766839378238338E-3</v>
      </c>
      <c r="M187" s="69" t="e">
        <f t="shared" si="19"/>
        <v>#N/A</v>
      </c>
      <c r="N187" s="69" t="e">
        <f t="shared" si="20"/>
        <v>#N/A</v>
      </c>
      <c r="P187" s="7">
        <f t="shared" si="21"/>
        <v>77.2</v>
      </c>
      <c r="Q187" s="7">
        <f t="shared" si="22"/>
        <v>85.5</v>
      </c>
      <c r="S187" s="9">
        <f t="shared" si="23"/>
        <v>0</v>
      </c>
    </row>
    <row r="188" spans="1:19" x14ac:dyDescent="0.25">
      <c r="A188" s="14">
        <v>42736</v>
      </c>
      <c r="B188" s="21">
        <v>77.900000000000006</v>
      </c>
      <c r="C188" s="7">
        <v>86.4</v>
      </c>
      <c r="E188" s="22">
        <v>86.4</v>
      </c>
      <c r="F188" s="21">
        <v>85.6</v>
      </c>
      <c r="G188" s="20">
        <v>0.8</v>
      </c>
      <c r="H188">
        <v>-7.9</v>
      </c>
      <c r="I188">
        <v>-0.6</v>
      </c>
      <c r="J188" s="64">
        <f t="shared" si="16"/>
        <v>1.0269576379974325E-2</v>
      </c>
      <c r="K188" s="64">
        <f t="shared" si="17"/>
        <v>-0.10141206675224647</v>
      </c>
      <c r="L188" s="64">
        <f t="shared" si="18"/>
        <v>-7.702182284980744E-3</v>
      </c>
      <c r="M188" s="69" t="e">
        <f t="shared" si="19"/>
        <v>#N/A</v>
      </c>
      <c r="N188" s="69" t="e">
        <f t="shared" si="20"/>
        <v>#N/A</v>
      </c>
      <c r="P188" s="7">
        <f t="shared" si="21"/>
        <v>77.899999999999991</v>
      </c>
      <c r="Q188" s="7">
        <f t="shared" si="22"/>
        <v>86.399999999999991</v>
      </c>
      <c r="S188" s="9">
        <f t="shared" si="23"/>
        <v>0</v>
      </c>
    </row>
    <row r="189" spans="1:19" x14ac:dyDescent="0.25">
      <c r="A189" s="14">
        <v>42767</v>
      </c>
      <c r="B189" s="21">
        <v>75.900000000000006</v>
      </c>
      <c r="C189" s="7">
        <v>87.4</v>
      </c>
      <c r="E189" s="22">
        <v>87.4</v>
      </c>
      <c r="F189" s="21">
        <v>86</v>
      </c>
      <c r="G189" s="20">
        <v>1.4</v>
      </c>
      <c r="H189">
        <v>-10.5</v>
      </c>
      <c r="I189">
        <v>-1.1000000000000001</v>
      </c>
      <c r="J189" s="64">
        <f t="shared" si="16"/>
        <v>1.8445322793148877E-2</v>
      </c>
      <c r="K189" s="64">
        <f t="shared" si="17"/>
        <v>-0.13833992094861658</v>
      </c>
      <c r="L189" s="64">
        <f t="shared" si="18"/>
        <v>-1.4492753623188406E-2</v>
      </c>
      <c r="M189" s="69" t="e">
        <f t="shared" si="19"/>
        <v>#N/A</v>
      </c>
      <c r="N189" s="69" t="e">
        <f t="shared" si="20"/>
        <v>#N/A</v>
      </c>
      <c r="P189" s="7">
        <f t="shared" si="21"/>
        <v>75.800000000000011</v>
      </c>
      <c r="Q189" s="7">
        <f t="shared" si="22"/>
        <v>87.4</v>
      </c>
      <c r="S189" s="9">
        <f t="shared" si="23"/>
        <v>0</v>
      </c>
    </row>
    <row r="190" spans="1:19" x14ac:dyDescent="0.25">
      <c r="A190" s="14">
        <v>42795</v>
      </c>
      <c r="B190" s="21">
        <v>85.4</v>
      </c>
      <c r="C190" s="7">
        <v>85.6</v>
      </c>
      <c r="E190" s="22">
        <v>85.6</v>
      </c>
      <c r="F190" s="21">
        <v>86.2</v>
      </c>
      <c r="G190" s="20">
        <v>-0.6</v>
      </c>
      <c r="H190">
        <v>-2.1</v>
      </c>
      <c r="I190">
        <v>1.9</v>
      </c>
      <c r="J190" s="64">
        <f t="shared" si="16"/>
        <v>-7.025761124121779E-3</v>
      </c>
      <c r="K190" s="64">
        <f t="shared" si="17"/>
        <v>-2.4590163934426229E-2</v>
      </c>
      <c r="L190" s="64">
        <f t="shared" si="18"/>
        <v>2.2248243559718966E-2</v>
      </c>
      <c r="M190" s="69" t="e">
        <f t="shared" si="19"/>
        <v>#N/A</v>
      </c>
      <c r="N190" s="69" t="e">
        <f t="shared" si="20"/>
        <v>#N/A</v>
      </c>
      <c r="P190" s="7">
        <f t="shared" si="21"/>
        <v>85.40000000000002</v>
      </c>
      <c r="Q190" s="7">
        <f t="shared" si="22"/>
        <v>85.600000000000009</v>
      </c>
      <c r="S190" s="9">
        <f t="shared" si="23"/>
        <v>0</v>
      </c>
    </row>
    <row r="191" spans="1:19" x14ac:dyDescent="0.25">
      <c r="A191" s="14">
        <v>42826</v>
      </c>
      <c r="B191" s="21">
        <v>79.3</v>
      </c>
      <c r="C191" s="7">
        <v>85.9</v>
      </c>
      <c r="E191" s="22">
        <v>85.9</v>
      </c>
      <c r="F191" s="21">
        <v>86.3</v>
      </c>
      <c r="G191" s="20">
        <v>-0.4</v>
      </c>
      <c r="H191">
        <v>-4.3</v>
      </c>
      <c r="I191">
        <v>-2.2999999999999998</v>
      </c>
      <c r="J191" s="64">
        <f t="shared" si="16"/>
        <v>-5.0441361916771761E-3</v>
      </c>
      <c r="K191" s="64">
        <f t="shared" si="17"/>
        <v>-5.4224464060529637E-2</v>
      </c>
      <c r="L191" s="64">
        <f t="shared" si="18"/>
        <v>-2.9003783102143757E-2</v>
      </c>
      <c r="M191" s="69" t="e">
        <f t="shared" si="19"/>
        <v>#N/A</v>
      </c>
      <c r="N191" s="69" t="e">
        <f t="shared" si="20"/>
        <v>#N/A</v>
      </c>
      <c r="P191" s="7">
        <f t="shared" si="21"/>
        <v>79.3</v>
      </c>
      <c r="Q191" s="7">
        <f t="shared" si="22"/>
        <v>85.899999999999991</v>
      </c>
      <c r="S191" s="9">
        <f t="shared" si="23"/>
        <v>0</v>
      </c>
    </row>
    <row r="192" spans="1:19" x14ac:dyDescent="0.25">
      <c r="A192" s="14">
        <v>42856</v>
      </c>
      <c r="B192" s="21">
        <v>90.1</v>
      </c>
      <c r="C192" s="7">
        <v>86.2</v>
      </c>
      <c r="E192" s="22">
        <v>86.2</v>
      </c>
      <c r="F192" s="21">
        <v>86.4</v>
      </c>
      <c r="G192" s="20">
        <v>-0.2</v>
      </c>
      <c r="H192">
        <v>2.6</v>
      </c>
      <c r="I192">
        <v>1.2</v>
      </c>
      <c r="J192" s="64">
        <f t="shared" si="16"/>
        <v>-2.219755826859046E-3</v>
      </c>
      <c r="K192" s="64">
        <f t="shared" si="17"/>
        <v>2.8856825749167595E-2</v>
      </c>
      <c r="L192" s="64">
        <f t="shared" si="18"/>
        <v>1.3318534961154274E-2</v>
      </c>
      <c r="M192" s="69" t="e">
        <f t="shared" si="19"/>
        <v>#N/A</v>
      </c>
      <c r="N192" s="69" t="e">
        <f t="shared" si="20"/>
        <v>#N/A</v>
      </c>
      <c r="P192" s="7">
        <f t="shared" si="21"/>
        <v>90</v>
      </c>
      <c r="Q192" s="7">
        <f t="shared" si="22"/>
        <v>86.2</v>
      </c>
      <c r="S192" s="9">
        <f t="shared" si="23"/>
        <v>0</v>
      </c>
    </row>
    <row r="193" spans="1:19" x14ac:dyDescent="0.25">
      <c r="A193" s="14">
        <v>42887</v>
      </c>
      <c r="B193" s="21">
        <v>88.4</v>
      </c>
      <c r="C193" s="7">
        <v>87</v>
      </c>
      <c r="E193" s="22">
        <v>87</v>
      </c>
      <c r="F193" s="21">
        <v>86.6</v>
      </c>
      <c r="G193" s="20">
        <v>0.3</v>
      </c>
      <c r="H193">
        <v>1</v>
      </c>
      <c r="I193">
        <v>0.4</v>
      </c>
      <c r="J193" s="64">
        <f t="shared" si="16"/>
        <v>3.3936651583710404E-3</v>
      </c>
      <c r="K193" s="64">
        <f t="shared" si="17"/>
        <v>1.1312217194570135E-2</v>
      </c>
      <c r="L193" s="64">
        <f t="shared" si="18"/>
        <v>4.5248868778280538E-3</v>
      </c>
      <c r="M193" s="69" t="e">
        <f t="shared" si="19"/>
        <v>#N/A</v>
      </c>
      <c r="N193" s="69" t="e">
        <f t="shared" si="20"/>
        <v>#N/A</v>
      </c>
      <c r="P193" s="7">
        <f t="shared" si="21"/>
        <v>88.3</v>
      </c>
      <c r="Q193" s="7">
        <f t="shared" si="22"/>
        <v>86.899999999999991</v>
      </c>
      <c r="S193" s="9">
        <f t="shared" si="23"/>
        <v>0</v>
      </c>
    </row>
    <row r="194" spans="1:19" x14ac:dyDescent="0.25">
      <c r="A194" s="14">
        <v>42917</v>
      </c>
      <c r="B194" s="21">
        <v>92.1</v>
      </c>
      <c r="C194" s="7">
        <v>87.3</v>
      </c>
      <c r="E194" s="22">
        <v>87.3</v>
      </c>
      <c r="F194" s="21">
        <v>86.9</v>
      </c>
      <c r="G194" s="20">
        <v>0.3</v>
      </c>
      <c r="H194">
        <v>6.1</v>
      </c>
      <c r="I194">
        <v>-1.3</v>
      </c>
      <c r="J194" s="64">
        <f t="shared" si="16"/>
        <v>3.2573289902280132E-3</v>
      </c>
      <c r="K194" s="64">
        <f t="shared" si="17"/>
        <v>6.6232356134636267E-2</v>
      </c>
      <c r="L194" s="64">
        <f t="shared" si="18"/>
        <v>-1.4115092290988058E-2</v>
      </c>
      <c r="M194" s="69" t="e">
        <f t="shared" si="19"/>
        <v>#N/A</v>
      </c>
      <c r="N194" s="69" t="e">
        <f t="shared" si="20"/>
        <v>#N/A</v>
      </c>
      <c r="P194" s="7">
        <f t="shared" si="21"/>
        <v>92</v>
      </c>
      <c r="Q194" s="7">
        <f t="shared" si="22"/>
        <v>87.2</v>
      </c>
      <c r="S194" s="9">
        <f t="shared" si="23"/>
        <v>0</v>
      </c>
    </row>
    <row r="195" spans="1:19" x14ac:dyDescent="0.25">
      <c r="A195" s="14">
        <v>42948</v>
      </c>
      <c r="B195" s="21">
        <v>96.7</v>
      </c>
      <c r="C195" s="7">
        <v>87</v>
      </c>
      <c r="E195" s="22">
        <v>87</v>
      </c>
      <c r="F195" s="21">
        <v>87.3</v>
      </c>
      <c r="G195" s="20">
        <v>-0.3</v>
      </c>
      <c r="H195">
        <v>8.5</v>
      </c>
      <c r="I195">
        <v>1.2</v>
      </c>
      <c r="J195" s="64">
        <f t="shared" si="16"/>
        <v>-3.1023784901758012E-3</v>
      </c>
      <c r="K195" s="64">
        <f t="shared" si="17"/>
        <v>8.7900723888314367E-2</v>
      </c>
      <c r="L195" s="64">
        <f t="shared" si="18"/>
        <v>1.2409513960703205E-2</v>
      </c>
      <c r="M195" s="69" t="e">
        <f t="shared" si="19"/>
        <v>#N/A</v>
      </c>
      <c r="N195" s="69" t="e">
        <f t="shared" si="20"/>
        <v>#N/A</v>
      </c>
      <c r="P195" s="7">
        <f t="shared" si="21"/>
        <v>96.7</v>
      </c>
      <c r="Q195" s="7">
        <f t="shared" si="22"/>
        <v>87</v>
      </c>
      <c r="S195" s="9">
        <f t="shared" si="23"/>
        <v>0</v>
      </c>
    </row>
    <row r="196" spans="1:19" x14ac:dyDescent="0.25">
      <c r="A196" s="14">
        <v>42979</v>
      </c>
      <c r="B196" s="21">
        <v>93</v>
      </c>
      <c r="C196" s="7">
        <v>87.4</v>
      </c>
      <c r="E196" s="22">
        <v>87.4</v>
      </c>
      <c r="F196" s="21">
        <v>87.6</v>
      </c>
      <c r="G196" s="20">
        <v>-0.3</v>
      </c>
      <c r="H196">
        <v>5.7</v>
      </c>
      <c r="I196">
        <v>-0.1</v>
      </c>
      <c r="J196" s="64">
        <f t="shared" si="16"/>
        <v>-3.2258064516129032E-3</v>
      </c>
      <c r="K196" s="64">
        <f t="shared" si="17"/>
        <v>6.1290322580645165E-2</v>
      </c>
      <c r="L196" s="64">
        <f t="shared" si="18"/>
        <v>-1.0752688172043011E-3</v>
      </c>
      <c r="M196" s="69" t="e">
        <f t="shared" si="19"/>
        <v>#N/A</v>
      </c>
      <c r="N196" s="69" t="e">
        <f t="shared" si="20"/>
        <v>#N/A</v>
      </c>
      <c r="P196" s="7">
        <f t="shared" si="21"/>
        <v>92.9</v>
      </c>
      <c r="Q196" s="7">
        <f t="shared" si="22"/>
        <v>87.3</v>
      </c>
      <c r="S196" s="9">
        <f t="shared" si="23"/>
        <v>0</v>
      </c>
    </row>
    <row r="197" spans="1:19" x14ac:dyDescent="0.25">
      <c r="A197" s="14">
        <v>43009</v>
      </c>
      <c r="B197" s="21">
        <v>95.1</v>
      </c>
      <c r="C197" s="7">
        <v>88.1</v>
      </c>
      <c r="E197" s="22">
        <v>88.1</v>
      </c>
      <c r="F197" s="21">
        <v>88</v>
      </c>
      <c r="G197" s="20">
        <v>0.1</v>
      </c>
      <c r="H197">
        <v>7.6</v>
      </c>
      <c r="I197">
        <v>-0.6</v>
      </c>
      <c r="J197" s="64">
        <f t="shared" si="16"/>
        <v>1.0515247108307047E-3</v>
      </c>
      <c r="K197" s="64">
        <f t="shared" si="17"/>
        <v>7.9915878023133546E-2</v>
      </c>
      <c r="L197" s="64">
        <f t="shared" si="18"/>
        <v>-6.3091482649842269E-3</v>
      </c>
      <c r="M197" s="69" t="e">
        <f t="shared" si="19"/>
        <v>#N/A</v>
      </c>
      <c r="N197" s="69" t="e">
        <f t="shared" si="20"/>
        <v>#N/A</v>
      </c>
      <c r="P197" s="7">
        <f t="shared" si="21"/>
        <v>95.1</v>
      </c>
      <c r="Q197" s="7">
        <f t="shared" si="22"/>
        <v>88.1</v>
      </c>
      <c r="S197" s="9">
        <f t="shared" si="23"/>
        <v>0</v>
      </c>
    </row>
    <row r="198" spans="1:19" x14ac:dyDescent="0.25">
      <c r="A198" s="14">
        <v>43040</v>
      </c>
      <c r="B198" s="21">
        <v>90.6</v>
      </c>
      <c r="C198" s="7">
        <v>88.4</v>
      </c>
      <c r="E198" s="22">
        <v>88.4</v>
      </c>
      <c r="F198" s="21">
        <v>88.3</v>
      </c>
      <c r="G198" s="20">
        <v>0.1</v>
      </c>
      <c r="H198">
        <v>1.5</v>
      </c>
      <c r="I198">
        <v>0.7</v>
      </c>
      <c r="J198" s="64">
        <f t="shared" si="16"/>
        <v>1.1037527593818987E-3</v>
      </c>
      <c r="K198" s="64">
        <f t="shared" si="17"/>
        <v>1.6556291390728478E-2</v>
      </c>
      <c r="L198" s="64">
        <f t="shared" si="18"/>
        <v>7.7262693156732896E-3</v>
      </c>
      <c r="M198" s="69" t="e">
        <f t="shared" si="19"/>
        <v>#N/A</v>
      </c>
      <c r="N198" s="69" t="e">
        <f t="shared" si="20"/>
        <v>#N/A</v>
      </c>
      <c r="P198" s="7">
        <f t="shared" si="21"/>
        <v>90.6</v>
      </c>
      <c r="Q198" s="7">
        <f t="shared" si="22"/>
        <v>88.399999999999991</v>
      </c>
      <c r="S198" s="9">
        <f t="shared" si="23"/>
        <v>0</v>
      </c>
    </row>
    <row r="199" spans="1:19" x14ac:dyDescent="0.25">
      <c r="A199" s="14">
        <v>43070</v>
      </c>
      <c r="B199" s="21">
        <v>81</v>
      </c>
      <c r="C199" s="7">
        <v>91.3</v>
      </c>
      <c r="E199" s="22">
        <v>91.3</v>
      </c>
      <c r="F199" s="21">
        <v>88.6</v>
      </c>
      <c r="G199" s="20">
        <v>2.7</v>
      </c>
      <c r="H199">
        <v>-8.6999999999999993</v>
      </c>
      <c r="I199">
        <v>-1.6</v>
      </c>
      <c r="J199" s="64">
        <f t="shared" si="16"/>
        <v>3.3333333333333333E-2</v>
      </c>
      <c r="K199" s="64">
        <f t="shared" si="17"/>
        <v>-0.1074074074074074</v>
      </c>
      <c r="L199" s="64">
        <f t="shared" si="18"/>
        <v>-1.9753086419753086E-2</v>
      </c>
      <c r="M199" s="69" t="e">
        <f t="shared" si="19"/>
        <v>#N/A</v>
      </c>
      <c r="N199" s="69" t="e">
        <f t="shared" si="20"/>
        <v>#N/A</v>
      </c>
      <c r="P199" s="7">
        <f t="shared" si="21"/>
        <v>81</v>
      </c>
      <c r="Q199" s="7">
        <f t="shared" si="22"/>
        <v>91.3</v>
      </c>
      <c r="S199" s="9">
        <f t="shared" si="23"/>
        <v>0</v>
      </c>
    </row>
    <row r="200" spans="1:19" x14ac:dyDescent="0.25">
      <c r="A200" s="14">
        <v>43101</v>
      </c>
      <c r="B200" s="21">
        <v>82.3</v>
      </c>
      <c r="C200" s="7">
        <v>88.9</v>
      </c>
      <c r="E200" s="22">
        <v>88.9</v>
      </c>
      <c r="F200" s="21">
        <v>88.9</v>
      </c>
      <c r="G200" s="20">
        <v>0</v>
      </c>
      <c r="H200">
        <v>-7.6</v>
      </c>
      <c r="I200">
        <v>1</v>
      </c>
      <c r="J200" s="64">
        <f t="shared" ref="J200:J247" si="24">G200/$B200</f>
        <v>0</v>
      </c>
      <c r="K200" s="64">
        <f t="shared" ref="K200:K247" si="25">H200/$B200</f>
        <v>-9.2345078979343867E-2</v>
      </c>
      <c r="L200" s="64">
        <f t="shared" ref="L200:L247" si="26">I200/$B200</f>
        <v>1.2150668286755772E-2</v>
      </c>
      <c r="M200" s="69" t="e">
        <f t="shared" ref="M200:M247" si="27">IF($A200&gt;=DATE(2020,3,1),99999999,NA())</f>
        <v>#N/A</v>
      </c>
      <c r="N200" s="69" t="e">
        <f t="shared" ref="N200:N247" si="28">IF($A200&gt;=DATE(2020,3,1),-99999999,NA())</f>
        <v>#N/A</v>
      </c>
      <c r="P200" s="7">
        <f t="shared" ref="P200:P247" si="29">F200+G200+H200+I200</f>
        <v>82.300000000000011</v>
      </c>
      <c r="Q200" s="7">
        <f t="shared" ref="Q200:Q247" si="30">G200+F200</f>
        <v>88.9</v>
      </c>
      <c r="S200" s="9">
        <f t="shared" ref="S200:S247" si="31">(E200-C200)/C200</f>
        <v>0</v>
      </c>
    </row>
    <row r="201" spans="1:19" x14ac:dyDescent="0.25">
      <c r="A201" s="14">
        <v>43132</v>
      </c>
      <c r="B201" s="21">
        <v>77.3</v>
      </c>
      <c r="C201" s="7">
        <v>88.5</v>
      </c>
      <c r="E201" s="22">
        <v>88.5</v>
      </c>
      <c r="F201" s="21">
        <v>89.2</v>
      </c>
      <c r="G201" s="20">
        <v>-0.7</v>
      </c>
      <c r="H201">
        <v>-10.199999999999999</v>
      </c>
      <c r="I201">
        <v>-1.1000000000000001</v>
      </c>
      <c r="J201" s="64">
        <f t="shared" si="24"/>
        <v>-9.0556274256144882E-3</v>
      </c>
      <c r="K201" s="64">
        <f t="shared" si="25"/>
        <v>-0.13195342820181113</v>
      </c>
      <c r="L201" s="64">
        <f t="shared" si="26"/>
        <v>-1.4230271668822771E-2</v>
      </c>
      <c r="M201" s="69" t="e">
        <f t="shared" si="27"/>
        <v>#N/A</v>
      </c>
      <c r="N201" s="69" t="e">
        <f t="shared" si="28"/>
        <v>#N/A</v>
      </c>
      <c r="P201" s="7">
        <f t="shared" si="29"/>
        <v>77.2</v>
      </c>
      <c r="Q201" s="7">
        <f t="shared" si="30"/>
        <v>88.5</v>
      </c>
      <c r="S201" s="9">
        <f t="shared" si="31"/>
        <v>0</v>
      </c>
    </row>
    <row r="202" spans="1:19" x14ac:dyDescent="0.25">
      <c r="A202" s="14">
        <v>43160</v>
      </c>
      <c r="B202" s="21">
        <v>86.2</v>
      </c>
      <c r="C202" s="7">
        <v>89.7</v>
      </c>
      <c r="E202" s="22">
        <v>89.7</v>
      </c>
      <c r="F202" s="21">
        <v>89.6</v>
      </c>
      <c r="G202" s="20">
        <v>0.1</v>
      </c>
      <c r="H202">
        <v>-2.6</v>
      </c>
      <c r="I202">
        <v>-0.9</v>
      </c>
      <c r="J202" s="64">
        <f t="shared" si="24"/>
        <v>1.1600928074245939E-3</v>
      </c>
      <c r="K202" s="64">
        <f t="shared" si="25"/>
        <v>-3.0162412993039442E-2</v>
      </c>
      <c r="L202" s="64">
        <f t="shared" si="26"/>
        <v>-1.0440835266821345E-2</v>
      </c>
      <c r="M202" s="69" t="e">
        <f t="shared" si="27"/>
        <v>#N/A</v>
      </c>
      <c r="N202" s="69" t="e">
        <f t="shared" si="28"/>
        <v>#N/A</v>
      </c>
      <c r="P202" s="7">
        <f t="shared" si="29"/>
        <v>86.199999999999989</v>
      </c>
      <c r="Q202" s="7">
        <f t="shared" si="30"/>
        <v>89.699999999999989</v>
      </c>
      <c r="S202" s="9">
        <f t="shared" si="31"/>
        <v>0</v>
      </c>
    </row>
    <row r="203" spans="1:19" x14ac:dyDescent="0.25">
      <c r="A203" s="14">
        <v>43191</v>
      </c>
      <c r="B203" s="21">
        <v>86.5</v>
      </c>
      <c r="C203" s="7">
        <v>90.1</v>
      </c>
      <c r="E203" s="22">
        <v>90.1</v>
      </c>
      <c r="F203" s="21">
        <v>89.9</v>
      </c>
      <c r="G203" s="20">
        <v>0.2</v>
      </c>
      <c r="H203">
        <v>-4.3</v>
      </c>
      <c r="I203">
        <v>0.7</v>
      </c>
      <c r="J203" s="64">
        <f t="shared" si="24"/>
        <v>2.3121387283236996E-3</v>
      </c>
      <c r="K203" s="64">
        <f t="shared" si="25"/>
        <v>-4.9710982658959534E-2</v>
      </c>
      <c r="L203" s="64">
        <f t="shared" si="26"/>
        <v>8.0924855491329474E-3</v>
      </c>
      <c r="M203" s="69" t="e">
        <f t="shared" si="27"/>
        <v>#N/A</v>
      </c>
      <c r="N203" s="69" t="e">
        <f t="shared" si="28"/>
        <v>#N/A</v>
      </c>
      <c r="P203" s="7">
        <f t="shared" si="29"/>
        <v>86.500000000000014</v>
      </c>
      <c r="Q203" s="7">
        <f t="shared" si="30"/>
        <v>90.100000000000009</v>
      </c>
      <c r="S203" s="9">
        <f t="shared" si="31"/>
        <v>0</v>
      </c>
    </row>
    <row r="204" spans="1:19" x14ac:dyDescent="0.25">
      <c r="A204" s="14">
        <v>43221</v>
      </c>
      <c r="B204" s="21">
        <v>84.4</v>
      </c>
      <c r="C204" s="7">
        <v>80.2</v>
      </c>
      <c r="E204" s="22">
        <v>80.2</v>
      </c>
      <c r="F204" s="21">
        <v>90</v>
      </c>
      <c r="G204" s="20">
        <v>-9.8000000000000007</v>
      </c>
      <c r="H204">
        <v>2.7</v>
      </c>
      <c r="I204">
        <v>1.5</v>
      </c>
      <c r="J204" s="64">
        <f t="shared" si="24"/>
        <v>-0.11611374407582939</v>
      </c>
      <c r="K204" s="64">
        <f t="shared" si="25"/>
        <v>3.1990521327014215E-2</v>
      </c>
      <c r="L204" s="64">
        <f t="shared" si="26"/>
        <v>1.7772511848341232E-2</v>
      </c>
      <c r="M204" s="69" t="e">
        <f t="shared" si="27"/>
        <v>#N/A</v>
      </c>
      <c r="N204" s="69" t="e">
        <f t="shared" si="28"/>
        <v>#N/A</v>
      </c>
      <c r="P204" s="7">
        <f t="shared" si="29"/>
        <v>84.4</v>
      </c>
      <c r="Q204" s="7">
        <f t="shared" si="30"/>
        <v>80.2</v>
      </c>
      <c r="S204" s="9">
        <f t="shared" si="31"/>
        <v>0</v>
      </c>
    </row>
    <row r="205" spans="1:19" x14ac:dyDescent="0.25">
      <c r="A205" s="14">
        <v>43252</v>
      </c>
      <c r="B205" s="21">
        <v>91.1</v>
      </c>
      <c r="C205" s="7">
        <v>90.3</v>
      </c>
      <c r="E205" s="22">
        <v>90.3</v>
      </c>
      <c r="F205" s="21">
        <v>90</v>
      </c>
      <c r="G205" s="20">
        <v>0.4</v>
      </c>
      <c r="H205">
        <v>1.1000000000000001</v>
      </c>
      <c r="I205">
        <v>-0.3</v>
      </c>
      <c r="J205" s="64">
        <f t="shared" si="24"/>
        <v>4.3907793633369925E-3</v>
      </c>
      <c r="K205" s="64">
        <f t="shared" si="25"/>
        <v>1.2074643249176731E-2</v>
      </c>
      <c r="L205" s="64">
        <f t="shared" si="26"/>
        <v>-3.2930845225027441E-3</v>
      </c>
      <c r="M205" s="69" t="e">
        <f t="shared" si="27"/>
        <v>#N/A</v>
      </c>
      <c r="N205" s="69" t="e">
        <f t="shared" si="28"/>
        <v>#N/A</v>
      </c>
      <c r="P205" s="7">
        <f t="shared" si="29"/>
        <v>91.2</v>
      </c>
      <c r="Q205" s="7">
        <f t="shared" si="30"/>
        <v>90.4</v>
      </c>
      <c r="S205" s="9">
        <f t="shared" si="31"/>
        <v>0</v>
      </c>
    </row>
    <row r="206" spans="1:19" x14ac:dyDescent="0.25">
      <c r="A206" s="14">
        <v>43282</v>
      </c>
      <c r="B206" s="21">
        <v>95.8</v>
      </c>
      <c r="C206" s="7">
        <v>90.1</v>
      </c>
      <c r="E206" s="22">
        <v>90.1</v>
      </c>
      <c r="F206" s="21">
        <v>89.6</v>
      </c>
      <c r="G206" s="20">
        <v>0.4</v>
      </c>
      <c r="H206">
        <v>6.3</v>
      </c>
      <c r="I206">
        <v>-0.6</v>
      </c>
      <c r="J206" s="64">
        <f t="shared" si="24"/>
        <v>4.1753653444676414E-3</v>
      </c>
      <c r="K206" s="64">
        <f t="shared" si="25"/>
        <v>6.5762004175365346E-2</v>
      </c>
      <c r="L206" s="64">
        <f t="shared" si="26"/>
        <v>-6.2630480167014616E-3</v>
      </c>
      <c r="M206" s="69" t="e">
        <f t="shared" si="27"/>
        <v>#N/A</v>
      </c>
      <c r="N206" s="69" t="e">
        <f t="shared" si="28"/>
        <v>#N/A</v>
      </c>
      <c r="P206" s="7">
        <f t="shared" si="29"/>
        <v>95.7</v>
      </c>
      <c r="Q206" s="7">
        <f t="shared" si="30"/>
        <v>90</v>
      </c>
      <c r="S206" s="9">
        <f t="shared" si="31"/>
        <v>0</v>
      </c>
    </row>
    <row r="207" spans="1:19" x14ac:dyDescent="0.25">
      <c r="A207" s="14">
        <v>43313</v>
      </c>
      <c r="B207" s="21">
        <v>98.2</v>
      </c>
      <c r="C207" s="7">
        <v>88.9</v>
      </c>
      <c r="E207" s="22">
        <v>88.9</v>
      </c>
      <c r="F207" s="21">
        <v>89.1</v>
      </c>
      <c r="G207" s="20">
        <v>-0.2</v>
      </c>
      <c r="H207">
        <v>8.6</v>
      </c>
      <c r="I207">
        <v>0.7</v>
      </c>
      <c r="J207" s="64">
        <f t="shared" si="24"/>
        <v>-2.0366598778004076E-3</v>
      </c>
      <c r="K207" s="64">
        <f t="shared" si="25"/>
        <v>8.7576374745417504E-2</v>
      </c>
      <c r="L207" s="64">
        <f t="shared" si="26"/>
        <v>7.1283095723014252E-3</v>
      </c>
      <c r="M207" s="69" t="e">
        <f t="shared" si="27"/>
        <v>#N/A</v>
      </c>
      <c r="N207" s="69" t="e">
        <f t="shared" si="28"/>
        <v>#N/A</v>
      </c>
      <c r="P207" s="7">
        <f t="shared" si="29"/>
        <v>98.199999999999989</v>
      </c>
      <c r="Q207" s="7">
        <f t="shared" si="30"/>
        <v>88.899999999999991</v>
      </c>
      <c r="S207" s="9">
        <f t="shared" si="31"/>
        <v>0</v>
      </c>
    </row>
    <row r="208" spans="1:19" x14ac:dyDescent="0.25">
      <c r="A208" s="14">
        <v>43344</v>
      </c>
      <c r="B208" s="21">
        <v>90.7</v>
      </c>
      <c r="C208" s="7">
        <v>86.5</v>
      </c>
      <c r="E208" s="22">
        <v>86.5</v>
      </c>
      <c r="F208" s="21">
        <v>88.5</v>
      </c>
      <c r="G208" s="20">
        <v>-2</v>
      </c>
      <c r="H208">
        <v>5.8</v>
      </c>
      <c r="I208">
        <v>-1.6</v>
      </c>
      <c r="J208" s="64">
        <f t="shared" si="24"/>
        <v>-2.2050716648291068E-2</v>
      </c>
      <c r="K208" s="64">
        <f t="shared" si="25"/>
        <v>6.3947078280044103E-2</v>
      </c>
      <c r="L208" s="64">
        <f t="shared" si="26"/>
        <v>-1.7640573318632856E-2</v>
      </c>
      <c r="M208" s="69" t="e">
        <f t="shared" si="27"/>
        <v>#N/A</v>
      </c>
      <c r="N208" s="69" t="e">
        <f t="shared" si="28"/>
        <v>#N/A</v>
      </c>
      <c r="P208" s="7">
        <f t="shared" si="29"/>
        <v>90.7</v>
      </c>
      <c r="Q208" s="7">
        <f t="shared" si="30"/>
        <v>86.5</v>
      </c>
      <c r="S208" s="9">
        <f t="shared" si="31"/>
        <v>0</v>
      </c>
    </row>
    <row r="209" spans="1:19" x14ac:dyDescent="0.25">
      <c r="A209" s="14">
        <v>43374</v>
      </c>
      <c r="B209" s="21">
        <v>95.8</v>
      </c>
      <c r="C209" s="7">
        <v>87.5</v>
      </c>
      <c r="E209" s="22">
        <v>87.5</v>
      </c>
      <c r="F209" s="21">
        <v>87.9</v>
      </c>
      <c r="G209" s="20">
        <v>-0.4</v>
      </c>
      <c r="H209">
        <v>7.3</v>
      </c>
      <c r="I209">
        <v>1</v>
      </c>
      <c r="J209" s="64">
        <f t="shared" si="24"/>
        <v>-4.1753653444676414E-3</v>
      </c>
      <c r="K209" s="64">
        <f t="shared" si="25"/>
        <v>7.6200417536534448E-2</v>
      </c>
      <c r="L209" s="64">
        <f t="shared" si="26"/>
        <v>1.0438413361169102E-2</v>
      </c>
      <c r="M209" s="69" t="e">
        <f t="shared" si="27"/>
        <v>#N/A</v>
      </c>
      <c r="N209" s="69" t="e">
        <f t="shared" si="28"/>
        <v>#N/A</v>
      </c>
      <c r="P209" s="7">
        <f t="shared" si="29"/>
        <v>95.8</v>
      </c>
      <c r="Q209" s="7">
        <f t="shared" si="30"/>
        <v>87.5</v>
      </c>
      <c r="S209" s="9">
        <f t="shared" si="31"/>
        <v>0</v>
      </c>
    </row>
    <row r="210" spans="1:19" x14ac:dyDescent="0.25">
      <c r="A210" s="14">
        <v>43405</v>
      </c>
      <c r="B210" s="21">
        <v>89.5</v>
      </c>
      <c r="C210" s="7">
        <v>87.5</v>
      </c>
      <c r="E210" s="22">
        <v>87.5</v>
      </c>
      <c r="F210" s="21">
        <v>87.5</v>
      </c>
      <c r="G210" s="20">
        <v>0</v>
      </c>
      <c r="H210">
        <v>1.3</v>
      </c>
      <c r="I210">
        <v>0.7</v>
      </c>
      <c r="J210" s="64">
        <f t="shared" si="24"/>
        <v>0</v>
      </c>
      <c r="K210" s="64">
        <f t="shared" si="25"/>
        <v>1.452513966480447E-2</v>
      </c>
      <c r="L210" s="64">
        <f t="shared" si="26"/>
        <v>7.8212290502793283E-3</v>
      </c>
      <c r="M210" s="69" t="e">
        <f t="shared" si="27"/>
        <v>#N/A</v>
      </c>
      <c r="N210" s="69" t="e">
        <f t="shared" si="28"/>
        <v>#N/A</v>
      </c>
      <c r="P210" s="7">
        <f t="shared" si="29"/>
        <v>89.5</v>
      </c>
      <c r="Q210" s="7">
        <f t="shared" si="30"/>
        <v>87.5</v>
      </c>
      <c r="S210" s="9">
        <f t="shared" si="31"/>
        <v>0</v>
      </c>
    </row>
    <row r="211" spans="1:19" x14ac:dyDescent="0.25">
      <c r="A211" s="14">
        <v>43435</v>
      </c>
      <c r="B211" s="21">
        <v>78</v>
      </c>
      <c r="C211" s="7">
        <v>87.8</v>
      </c>
      <c r="E211" s="22">
        <v>87.8</v>
      </c>
      <c r="F211" s="21">
        <v>87.3</v>
      </c>
      <c r="G211" s="20">
        <v>0.5</v>
      </c>
      <c r="H211">
        <v>-8.6</v>
      </c>
      <c r="I211">
        <v>-1.3</v>
      </c>
      <c r="J211" s="64">
        <f t="shared" si="24"/>
        <v>6.41025641025641E-3</v>
      </c>
      <c r="K211" s="64">
        <f t="shared" si="25"/>
        <v>-0.11025641025641025</v>
      </c>
      <c r="L211" s="64">
        <f t="shared" si="26"/>
        <v>-1.6666666666666666E-2</v>
      </c>
      <c r="M211" s="69" t="e">
        <f t="shared" si="27"/>
        <v>#N/A</v>
      </c>
      <c r="N211" s="69" t="e">
        <f t="shared" si="28"/>
        <v>#N/A</v>
      </c>
      <c r="P211" s="7">
        <f t="shared" si="29"/>
        <v>77.900000000000006</v>
      </c>
      <c r="Q211" s="7">
        <f t="shared" si="30"/>
        <v>87.8</v>
      </c>
      <c r="S211" s="9">
        <f t="shared" si="31"/>
        <v>0</v>
      </c>
    </row>
    <row r="212" spans="1:19" x14ac:dyDescent="0.25">
      <c r="A212" s="14">
        <v>43466</v>
      </c>
      <c r="B212" s="21">
        <v>80.7</v>
      </c>
      <c r="C212" s="7">
        <v>86.8</v>
      </c>
      <c r="E212" s="22">
        <v>86.8</v>
      </c>
      <c r="F212" s="21">
        <v>87.3</v>
      </c>
      <c r="G212" s="20">
        <v>-0.5</v>
      </c>
      <c r="H212">
        <v>-7.3</v>
      </c>
      <c r="I212">
        <v>1.2</v>
      </c>
      <c r="J212" s="64">
        <f t="shared" si="24"/>
        <v>-6.1957868649318458E-3</v>
      </c>
      <c r="K212" s="64">
        <f t="shared" si="25"/>
        <v>-9.0458488228004952E-2</v>
      </c>
      <c r="L212" s="64">
        <f t="shared" si="26"/>
        <v>1.4869888475836431E-2</v>
      </c>
      <c r="M212" s="69" t="e">
        <f t="shared" si="27"/>
        <v>#N/A</v>
      </c>
      <c r="N212" s="69" t="e">
        <f t="shared" si="28"/>
        <v>#N/A</v>
      </c>
      <c r="P212" s="7">
        <f t="shared" si="29"/>
        <v>80.7</v>
      </c>
      <c r="Q212" s="7">
        <f t="shared" si="30"/>
        <v>86.8</v>
      </c>
      <c r="S212" s="9">
        <f t="shared" si="31"/>
        <v>0</v>
      </c>
    </row>
    <row r="213" spans="1:19" x14ac:dyDescent="0.25">
      <c r="A213" s="14">
        <v>43497</v>
      </c>
      <c r="B213" s="21">
        <v>79.099999999999994</v>
      </c>
      <c r="C213" s="7">
        <v>87.3</v>
      </c>
      <c r="E213" s="22">
        <v>87.3</v>
      </c>
      <c r="F213" s="21">
        <v>87.3</v>
      </c>
      <c r="G213" s="20">
        <v>0.1</v>
      </c>
      <c r="H213">
        <v>-9.9</v>
      </c>
      <c r="I213">
        <v>1.6</v>
      </c>
      <c r="J213" s="64">
        <f t="shared" si="24"/>
        <v>1.2642225031605564E-3</v>
      </c>
      <c r="K213" s="64">
        <f t="shared" si="25"/>
        <v>-0.12515802781289509</v>
      </c>
      <c r="L213" s="64">
        <f t="shared" si="26"/>
        <v>2.0227560050568902E-2</v>
      </c>
      <c r="M213" s="69" t="e">
        <f t="shared" si="27"/>
        <v>#N/A</v>
      </c>
      <c r="N213" s="69" t="e">
        <f t="shared" si="28"/>
        <v>#N/A</v>
      </c>
      <c r="P213" s="7">
        <f t="shared" si="29"/>
        <v>79.09999999999998</v>
      </c>
      <c r="Q213" s="7">
        <f t="shared" si="30"/>
        <v>87.399999999999991</v>
      </c>
      <c r="S213" s="9">
        <f t="shared" si="31"/>
        <v>0</v>
      </c>
    </row>
    <row r="214" spans="1:19" x14ac:dyDescent="0.25">
      <c r="A214" s="14">
        <v>43525</v>
      </c>
      <c r="B214" s="21">
        <v>81</v>
      </c>
      <c r="C214" s="7">
        <v>87.1</v>
      </c>
      <c r="E214" s="22">
        <v>87.1</v>
      </c>
      <c r="F214" s="21">
        <v>87.2</v>
      </c>
      <c r="G214" s="20">
        <v>-0.1</v>
      </c>
      <c r="H214">
        <v>-3</v>
      </c>
      <c r="I214">
        <v>-3.1</v>
      </c>
      <c r="J214" s="64">
        <f t="shared" si="24"/>
        <v>-1.2345679012345679E-3</v>
      </c>
      <c r="K214" s="64">
        <f t="shared" si="25"/>
        <v>-3.7037037037037035E-2</v>
      </c>
      <c r="L214" s="64">
        <f t="shared" si="26"/>
        <v>-3.8271604938271607E-2</v>
      </c>
      <c r="M214" s="69" t="e">
        <f t="shared" si="27"/>
        <v>#N/A</v>
      </c>
      <c r="N214" s="69" t="e">
        <f t="shared" si="28"/>
        <v>#N/A</v>
      </c>
      <c r="P214" s="7">
        <f t="shared" si="29"/>
        <v>81.000000000000014</v>
      </c>
      <c r="Q214" s="7">
        <f t="shared" si="30"/>
        <v>87.100000000000009</v>
      </c>
      <c r="S214" s="9">
        <f t="shared" si="31"/>
        <v>0</v>
      </c>
    </row>
    <row r="215" spans="1:19" x14ac:dyDescent="0.25">
      <c r="A215" s="14">
        <v>43556</v>
      </c>
      <c r="B215" s="21">
        <v>83.3</v>
      </c>
      <c r="C215" s="7">
        <v>87.5</v>
      </c>
      <c r="E215" s="22">
        <v>87.5</v>
      </c>
      <c r="F215" s="21">
        <v>87.1</v>
      </c>
      <c r="G215" s="20">
        <v>0.4</v>
      </c>
      <c r="H215">
        <v>-4.5</v>
      </c>
      <c r="I215">
        <v>0.2</v>
      </c>
      <c r="J215" s="64">
        <f t="shared" si="24"/>
        <v>4.8019207683073235E-3</v>
      </c>
      <c r="K215" s="64">
        <f t="shared" si="25"/>
        <v>-5.4021608643457383E-2</v>
      </c>
      <c r="L215" s="64">
        <f t="shared" si="26"/>
        <v>2.4009603841536617E-3</v>
      </c>
      <c r="M215" s="69" t="e">
        <f t="shared" si="27"/>
        <v>#N/A</v>
      </c>
      <c r="N215" s="69" t="e">
        <f t="shared" si="28"/>
        <v>#N/A</v>
      </c>
      <c r="P215" s="7">
        <f t="shared" si="29"/>
        <v>83.2</v>
      </c>
      <c r="Q215" s="7">
        <f t="shared" si="30"/>
        <v>87.5</v>
      </c>
      <c r="S215" s="9">
        <f t="shared" si="31"/>
        <v>0</v>
      </c>
    </row>
    <row r="216" spans="1:19" x14ac:dyDescent="0.25">
      <c r="A216" s="14">
        <v>43586</v>
      </c>
      <c r="B216" s="21">
        <v>91</v>
      </c>
      <c r="C216" s="7">
        <v>87.4</v>
      </c>
      <c r="E216" s="22">
        <v>87.4</v>
      </c>
      <c r="F216" s="21">
        <v>87</v>
      </c>
      <c r="G216" s="20">
        <v>0.4</v>
      </c>
      <c r="H216">
        <v>2.6</v>
      </c>
      <c r="I216">
        <v>1</v>
      </c>
      <c r="J216" s="64">
        <f t="shared" si="24"/>
        <v>4.3956043956043956E-3</v>
      </c>
      <c r="K216" s="64">
        <f t="shared" si="25"/>
        <v>2.8571428571428574E-2</v>
      </c>
      <c r="L216" s="64">
        <f t="shared" si="26"/>
        <v>1.098901098901099E-2</v>
      </c>
      <c r="M216" s="69" t="e">
        <f t="shared" si="27"/>
        <v>#N/A</v>
      </c>
      <c r="N216" s="69" t="e">
        <f t="shared" si="28"/>
        <v>#N/A</v>
      </c>
      <c r="P216" s="7">
        <f t="shared" si="29"/>
        <v>91</v>
      </c>
      <c r="Q216" s="7">
        <f t="shared" si="30"/>
        <v>87.4</v>
      </c>
      <c r="S216" s="9">
        <f t="shared" si="31"/>
        <v>0</v>
      </c>
    </row>
    <row r="217" spans="1:19" x14ac:dyDescent="0.25">
      <c r="A217" s="14">
        <v>43617</v>
      </c>
      <c r="B217" s="21">
        <v>85.8</v>
      </c>
      <c r="C217" s="7">
        <v>86.6</v>
      </c>
      <c r="E217" s="22">
        <v>86.6</v>
      </c>
      <c r="F217" s="21">
        <v>86.9</v>
      </c>
      <c r="G217" s="20">
        <v>-0.3</v>
      </c>
      <c r="H217">
        <v>1.1000000000000001</v>
      </c>
      <c r="I217">
        <v>-1.9</v>
      </c>
      <c r="J217" s="64">
        <f t="shared" si="24"/>
        <v>-3.4965034965034965E-3</v>
      </c>
      <c r="K217" s="64">
        <f t="shared" si="25"/>
        <v>1.2820512820512822E-2</v>
      </c>
      <c r="L217" s="64">
        <f t="shared" si="26"/>
        <v>-2.2144522144522144E-2</v>
      </c>
      <c r="M217" s="69" t="e">
        <f t="shared" si="27"/>
        <v>#N/A</v>
      </c>
      <c r="N217" s="69" t="e">
        <f t="shared" si="28"/>
        <v>#N/A</v>
      </c>
      <c r="P217" s="7">
        <f t="shared" si="29"/>
        <v>85.8</v>
      </c>
      <c r="Q217" s="7">
        <f t="shared" si="30"/>
        <v>86.600000000000009</v>
      </c>
      <c r="S217" s="9">
        <f t="shared" si="31"/>
        <v>0</v>
      </c>
    </row>
    <row r="218" spans="1:19" x14ac:dyDescent="0.25">
      <c r="A218" s="14">
        <v>43647</v>
      </c>
      <c r="B218" s="21">
        <v>93.4</v>
      </c>
      <c r="C218" s="7">
        <v>86</v>
      </c>
      <c r="E218" s="22">
        <v>86</v>
      </c>
      <c r="F218" s="21">
        <v>86.8</v>
      </c>
      <c r="G218" s="20">
        <v>-0.8</v>
      </c>
      <c r="H218">
        <v>6.4</v>
      </c>
      <c r="I218">
        <v>1</v>
      </c>
      <c r="J218" s="64">
        <f t="shared" si="24"/>
        <v>-8.5653104925053538E-3</v>
      </c>
      <c r="K218" s="64">
        <f t="shared" si="25"/>
        <v>6.852248394004283E-2</v>
      </c>
      <c r="L218" s="64">
        <f t="shared" si="26"/>
        <v>1.0706638115631691E-2</v>
      </c>
      <c r="M218" s="69" t="e">
        <f t="shared" si="27"/>
        <v>#N/A</v>
      </c>
      <c r="N218" s="69" t="e">
        <f t="shared" si="28"/>
        <v>#N/A</v>
      </c>
      <c r="P218" s="7">
        <f t="shared" si="29"/>
        <v>93.4</v>
      </c>
      <c r="Q218" s="7">
        <f t="shared" si="30"/>
        <v>86</v>
      </c>
      <c r="S218" s="9">
        <f t="shared" si="31"/>
        <v>0</v>
      </c>
    </row>
    <row r="219" spans="1:19" x14ac:dyDescent="0.25">
      <c r="A219" s="14">
        <v>43678</v>
      </c>
      <c r="B219" s="21">
        <v>96.2</v>
      </c>
      <c r="C219" s="7">
        <v>87</v>
      </c>
      <c r="E219" s="22">
        <v>87</v>
      </c>
      <c r="F219" s="21">
        <v>86.7</v>
      </c>
      <c r="G219" s="20">
        <v>0.3</v>
      </c>
      <c r="H219">
        <v>8.6999999999999993</v>
      </c>
      <c r="I219">
        <v>0.5</v>
      </c>
      <c r="J219" s="64">
        <f t="shared" si="24"/>
        <v>3.1185031185031182E-3</v>
      </c>
      <c r="K219" s="64">
        <f t="shared" si="25"/>
        <v>9.0436590436590428E-2</v>
      </c>
      <c r="L219" s="64">
        <f t="shared" si="26"/>
        <v>5.1975051975051969E-3</v>
      </c>
      <c r="M219" s="69" t="e">
        <f t="shared" si="27"/>
        <v>#N/A</v>
      </c>
      <c r="N219" s="69" t="e">
        <f t="shared" si="28"/>
        <v>#N/A</v>
      </c>
      <c r="P219" s="7">
        <f t="shared" si="29"/>
        <v>96.2</v>
      </c>
      <c r="Q219" s="7">
        <f t="shared" si="30"/>
        <v>87</v>
      </c>
      <c r="S219" s="9">
        <f t="shared" si="31"/>
        <v>0</v>
      </c>
    </row>
    <row r="220" spans="1:19" x14ac:dyDescent="0.25">
      <c r="A220" s="14">
        <v>43709</v>
      </c>
      <c r="B220" s="21">
        <v>91.8</v>
      </c>
      <c r="C220" s="7">
        <v>86.9</v>
      </c>
      <c r="E220" s="22">
        <v>86.9</v>
      </c>
      <c r="F220" s="21">
        <v>86.6</v>
      </c>
      <c r="G220" s="20">
        <v>0.3</v>
      </c>
      <c r="H220">
        <v>6</v>
      </c>
      <c r="I220">
        <v>-1.1000000000000001</v>
      </c>
      <c r="J220" s="64">
        <f t="shared" si="24"/>
        <v>3.2679738562091504E-3</v>
      </c>
      <c r="K220" s="64">
        <f t="shared" si="25"/>
        <v>6.535947712418301E-2</v>
      </c>
      <c r="L220" s="64">
        <f t="shared" si="26"/>
        <v>-1.1982570806100219E-2</v>
      </c>
      <c r="M220" s="69" t="e">
        <f t="shared" si="27"/>
        <v>#N/A</v>
      </c>
      <c r="N220" s="69" t="e">
        <f t="shared" si="28"/>
        <v>#N/A</v>
      </c>
      <c r="P220" s="7">
        <f t="shared" si="29"/>
        <v>91.8</v>
      </c>
      <c r="Q220" s="7">
        <f t="shared" si="30"/>
        <v>86.899999999999991</v>
      </c>
      <c r="S220" s="9">
        <f t="shared" si="31"/>
        <v>0</v>
      </c>
    </row>
    <row r="221" spans="1:19" x14ac:dyDescent="0.25">
      <c r="A221" s="14">
        <v>43739</v>
      </c>
      <c r="B221" s="21">
        <v>97</v>
      </c>
      <c r="C221" s="7">
        <v>88.7</v>
      </c>
      <c r="E221" s="22">
        <v>88.7</v>
      </c>
      <c r="F221" s="21">
        <v>86.5</v>
      </c>
      <c r="G221" s="20">
        <v>2.2000000000000002</v>
      </c>
      <c r="H221">
        <v>7.1</v>
      </c>
      <c r="I221">
        <v>1.2</v>
      </c>
      <c r="J221" s="64">
        <f t="shared" si="24"/>
        <v>2.2680412371134023E-2</v>
      </c>
      <c r="K221" s="64">
        <f t="shared" si="25"/>
        <v>7.3195876288659784E-2</v>
      </c>
      <c r="L221" s="64">
        <f t="shared" si="26"/>
        <v>1.2371134020618556E-2</v>
      </c>
      <c r="M221" s="69" t="e">
        <f t="shared" si="27"/>
        <v>#N/A</v>
      </c>
      <c r="N221" s="69" t="e">
        <f t="shared" si="28"/>
        <v>#N/A</v>
      </c>
      <c r="P221" s="7">
        <f t="shared" si="29"/>
        <v>97</v>
      </c>
      <c r="Q221" s="7">
        <f t="shared" si="30"/>
        <v>88.7</v>
      </c>
      <c r="S221" s="9">
        <f t="shared" si="31"/>
        <v>0</v>
      </c>
    </row>
    <row r="222" spans="1:19" x14ac:dyDescent="0.25">
      <c r="A222" s="14">
        <v>43770</v>
      </c>
      <c r="B222" s="21">
        <v>88</v>
      </c>
      <c r="C222" s="7">
        <v>86.9</v>
      </c>
      <c r="E222" s="22">
        <v>86.9</v>
      </c>
      <c r="F222" s="21">
        <v>86.5</v>
      </c>
      <c r="G222" s="20">
        <v>0.4</v>
      </c>
      <c r="H222">
        <v>1.2</v>
      </c>
      <c r="I222">
        <v>-0.1</v>
      </c>
      <c r="J222" s="64">
        <f t="shared" si="24"/>
        <v>4.5454545454545461E-3</v>
      </c>
      <c r="K222" s="64">
        <f t="shared" si="25"/>
        <v>1.3636363636363636E-2</v>
      </c>
      <c r="L222" s="64">
        <f t="shared" si="26"/>
        <v>-1.1363636363636365E-3</v>
      </c>
      <c r="M222" s="69" t="e">
        <f t="shared" si="27"/>
        <v>#N/A</v>
      </c>
      <c r="N222" s="69" t="e">
        <f t="shared" si="28"/>
        <v>#N/A</v>
      </c>
      <c r="P222" s="7">
        <f t="shared" si="29"/>
        <v>88.000000000000014</v>
      </c>
      <c r="Q222" s="7">
        <f t="shared" si="30"/>
        <v>86.9</v>
      </c>
      <c r="S222" s="9">
        <f t="shared" si="31"/>
        <v>0</v>
      </c>
    </row>
    <row r="223" spans="1:19" x14ac:dyDescent="0.25">
      <c r="A223" s="14">
        <v>43800</v>
      </c>
      <c r="B223" s="21">
        <v>76.900000000000006</v>
      </c>
      <c r="C223" s="7">
        <v>85.8</v>
      </c>
      <c r="E223" s="22">
        <v>85.8</v>
      </c>
      <c r="F223" s="21">
        <v>86.6</v>
      </c>
      <c r="G223" s="20">
        <v>-0.7</v>
      </c>
      <c r="H223">
        <v>-8.3000000000000007</v>
      </c>
      <c r="I223">
        <v>-0.6</v>
      </c>
      <c r="J223" s="64">
        <f t="shared" si="24"/>
        <v>-9.1027308192457718E-3</v>
      </c>
      <c r="K223" s="64">
        <f t="shared" si="25"/>
        <v>-0.10793237971391417</v>
      </c>
      <c r="L223" s="64">
        <f t="shared" si="26"/>
        <v>-7.8023407022106625E-3</v>
      </c>
      <c r="M223" s="69" t="e">
        <f t="shared" si="27"/>
        <v>#N/A</v>
      </c>
      <c r="N223" s="69" t="e">
        <f t="shared" si="28"/>
        <v>#N/A</v>
      </c>
      <c r="P223" s="7">
        <f t="shared" si="29"/>
        <v>77</v>
      </c>
      <c r="Q223" s="7">
        <f t="shared" si="30"/>
        <v>85.899999999999991</v>
      </c>
      <c r="S223" s="9">
        <f t="shared" si="31"/>
        <v>0</v>
      </c>
    </row>
    <row r="224" spans="1:19" x14ac:dyDescent="0.25">
      <c r="A224" s="14">
        <v>43831</v>
      </c>
      <c r="B224" s="21">
        <v>80</v>
      </c>
      <c r="C224" s="7">
        <v>86.4</v>
      </c>
      <c r="E224" s="22">
        <v>86.4</v>
      </c>
      <c r="F224" s="21">
        <v>86.7</v>
      </c>
      <c r="G224" s="20">
        <v>-0.3</v>
      </c>
      <c r="H224">
        <v>-7.1</v>
      </c>
      <c r="I224">
        <v>0.7</v>
      </c>
      <c r="J224" s="64">
        <f t="shared" si="24"/>
        <v>-3.7499999999999999E-3</v>
      </c>
      <c r="K224" s="64">
        <f t="shared" si="25"/>
        <v>-8.8749999999999996E-2</v>
      </c>
      <c r="L224" s="64">
        <f t="shared" si="26"/>
        <v>8.7499999999999991E-3</v>
      </c>
      <c r="M224" s="69" t="e">
        <f t="shared" si="27"/>
        <v>#N/A</v>
      </c>
      <c r="N224" s="69" t="e">
        <f t="shared" si="28"/>
        <v>#N/A</v>
      </c>
      <c r="P224" s="7">
        <f t="shared" si="29"/>
        <v>80.000000000000014</v>
      </c>
      <c r="Q224" s="7">
        <f t="shared" si="30"/>
        <v>86.4</v>
      </c>
      <c r="S224" s="9">
        <f t="shared" si="31"/>
        <v>0</v>
      </c>
    </row>
    <row r="225" spans="1:19" x14ac:dyDescent="0.25">
      <c r="A225" s="14">
        <v>43862</v>
      </c>
      <c r="B225" s="21">
        <v>78.900000000000006</v>
      </c>
      <c r="C225" s="7">
        <v>87.4</v>
      </c>
      <c r="E225" s="22">
        <v>87.4</v>
      </c>
      <c r="F225" s="21">
        <v>87.1</v>
      </c>
      <c r="G225" s="20">
        <v>0.4</v>
      </c>
      <c r="H225">
        <v>-9.6</v>
      </c>
      <c r="I225">
        <v>1.1000000000000001</v>
      </c>
      <c r="J225" s="64">
        <f t="shared" si="24"/>
        <v>5.0697084917617234E-3</v>
      </c>
      <c r="K225" s="64">
        <f t="shared" si="25"/>
        <v>-0.12167300380228135</v>
      </c>
      <c r="L225" s="64">
        <f t="shared" si="26"/>
        <v>1.3941698352344741E-2</v>
      </c>
      <c r="M225" s="69" t="e">
        <f t="shared" si="27"/>
        <v>#N/A</v>
      </c>
      <c r="N225" s="69" t="e">
        <f t="shared" si="28"/>
        <v>#N/A</v>
      </c>
      <c r="P225" s="7">
        <f t="shared" si="29"/>
        <v>79</v>
      </c>
      <c r="Q225" s="7">
        <f t="shared" si="30"/>
        <v>87.5</v>
      </c>
      <c r="S225" s="9">
        <f t="shared" si="31"/>
        <v>0</v>
      </c>
    </row>
    <row r="226" spans="1:19" x14ac:dyDescent="0.25">
      <c r="A226" s="14">
        <v>43891</v>
      </c>
      <c r="B226" s="21">
        <v>77.900000000000006</v>
      </c>
      <c r="C226" s="7">
        <v>80.7</v>
      </c>
      <c r="E226" s="22">
        <v>80.7</v>
      </c>
      <c r="F226" s="21">
        <v>87.6</v>
      </c>
      <c r="G226" s="20">
        <v>-6.9</v>
      </c>
      <c r="H226">
        <v>-3.4</v>
      </c>
      <c r="I226">
        <v>0.6</v>
      </c>
      <c r="J226" s="64">
        <f t="shared" si="24"/>
        <v>-8.8575096277278567E-2</v>
      </c>
      <c r="K226" s="64">
        <f t="shared" si="25"/>
        <v>-4.3645699614890884E-2</v>
      </c>
      <c r="L226" s="64">
        <f t="shared" si="26"/>
        <v>7.702182284980744E-3</v>
      </c>
      <c r="M226" s="69">
        <f t="shared" si="27"/>
        <v>99999999</v>
      </c>
      <c r="N226" s="69">
        <f t="shared" si="28"/>
        <v>-99999999</v>
      </c>
      <c r="P226" s="7">
        <f t="shared" si="29"/>
        <v>77.899999999999977</v>
      </c>
      <c r="Q226" s="7">
        <f t="shared" si="30"/>
        <v>80.699999999999989</v>
      </c>
      <c r="S226" s="9">
        <f t="shared" si="31"/>
        <v>0</v>
      </c>
    </row>
    <row r="227" spans="1:19" x14ac:dyDescent="0.25">
      <c r="A227" s="14">
        <v>43922</v>
      </c>
      <c r="B227" s="21">
        <v>60.3</v>
      </c>
      <c r="C227" s="7">
        <v>64.900000000000006</v>
      </c>
      <c r="E227" s="22">
        <v>64.900000000000006</v>
      </c>
      <c r="F227" s="21">
        <v>88.4</v>
      </c>
      <c r="G227" s="20">
        <v>-23.4</v>
      </c>
      <c r="H227">
        <v>-4.5999999999999996</v>
      </c>
      <c r="I227">
        <v>0</v>
      </c>
      <c r="J227" s="64">
        <f t="shared" si="24"/>
        <v>-0.38805970149253732</v>
      </c>
      <c r="K227" s="64">
        <f t="shared" si="25"/>
        <v>-7.6285240464344942E-2</v>
      </c>
      <c r="L227" s="64">
        <f t="shared" si="26"/>
        <v>0</v>
      </c>
      <c r="M227" s="69">
        <f t="shared" si="27"/>
        <v>99999999</v>
      </c>
      <c r="N227" s="69">
        <f t="shared" si="28"/>
        <v>-99999999</v>
      </c>
      <c r="P227" s="7">
        <f t="shared" si="29"/>
        <v>60.4</v>
      </c>
      <c r="Q227" s="7">
        <f t="shared" si="30"/>
        <v>65</v>
      </c>
      <c r="S227" s="9">
        <f t="shared" si="31"/>
        <v>0</v>
      </c>
    </row>
    <row r="228" spans="1:19" x14ac:dyDescent="0.25">
      <c r="A228" s="14">
        <v>43952</v>
      </c>
      <c r="B228" s="21">
        <v>71.2</v>
      </c>
      <c r="C228" s="7">
        <v>70.099999999999994</v>
      </c>
      <c r="E228" s="22">
        <v>70.099999999999994</v>
      </c>
      <c r="F228" s="21">
        <v>89.2</v>
      </c>
      <c r="G228" s="20">
        <v>-19.2</v>
      </c>
      <c r="H228">
        <v>2.4</v>
      </c>
      <c r="I228">
        <v>-1.3</v>
      </c>
      <c r="J228" s="64">
        <f t="shared" si="24"/>
        <v>-0.2696629213483146</v>
      </c>
      <c r="K228" s="64">
        <f t="shared" si="25"/>
        <v>3.3707865168539325E-2</v>
      </c>
      <c r="L228" s="64">
        <f t="shared" si="26"/>
        <v>-1.8258426966292134E-2</v>
      </c>
      <c r="M228" s="69">
        <f t="shared" si="27"/>
        <v>99999999</v>
      </c>
      <c r="N228" s="69">
        <f t="shared" si="28"/>
        <v>-99999999</v>
      </c>
      <c r="P228" s="7">
        <f t="shared" si="29"/>
        <v>71.100000000000009</v>
      </c>
      <c r="Q228" s="7">
        <f t="shared" si="30"/>
        <v>70</v>
      </c>
      <c r="S228" s="9">
        <f t="shared" si="31"/>
        <v>0</v>
      </c>
    </row>
    <row r="229" spans="1:19" x14ac:dyDescent="0.25">
      <c r="A229" s="14">
        <v>43983</v>
      </c>
      <c r="B229" s="21">
        <v>78.400000000000006</v>
      </c>
      <c r="C229" s="7">
        <v>76.8</v>
      </c>
      <c r="E229" s="22">
        <v>76.8</v>
      </c>
      <c r="F229" s="21">
        <v>90.2</v>
      </c>
      <c r="G229" s="20">
        <v>-13.4</v>
      </c>
      <c r="H229">
        <v>1</v>
      </c>
      <c r="I229">
        <v>0.7</v>
      </c>
      <c r="J229" s="64">
        <f t="shared" si="24"/>
        <v>-0.17091836734693877</v>
      </c>
      <c r="K229" s="64">
        <f t="shared" si="25"/>
        <v>1.2755102040816325E-2</v>
      </c>
      <c r="L229" s="64">
        <f t="shared" si="26"/>
        <v>8.9285714285714281E-3</v>
      </c>
      <c r="M229" s="69">
        <f t="shared" si="27"/>
        <v>99999999</v>
      </c>
      <c r="N229" s="69">
        <f t="shared" si="28"/>
        <v>-99999999</v>
      </c>
      <c r="P229" s="7">
        <f t="shared" si="29"/>
        <v>78.5</v>
      </c>
      <c r="Q229" s="7">
        <f t="shared" si="30"/>
        <v>76.8</v>
      </c>
      <c r="S229" s="9">
        <f t="shared" si="31"/>
        <v>0</v>
      </c>
    </row>
    <row r="230" spans="1:19" x14ac:dyDescent="0.25">
      <c r="A230" s="14">
        <v>44013</v>
      </c>
      <c r="B230" s="21">
        <v>91</v>
      </c>
      <c r="C230" s="7">
        <v>83.9</v>
      </c>
      <c r="E230" s="22">
        <v>83.9</v>
      </c>
      <c r="F230" s="21">
        <v>91.1</v>
      </c>
      <c r="G230" s="20">
        <v>-7.1</v>
      </c>
      <c r="H230">
        <v>6.3</v>
      </c>
      <c r="I230">
        <v>0.7</v>
      </c>
      <c r="J230" s="64">
        <f t="shared" si="24"/>
        <v>-7.8021978021978022E-2</v>
      </c>
      <c r="K230" s="64">
        <f t="shared" si="25"/>
        <v>6.9230769230769235E-2</v>
      </c>
      <c r="L230" s="64">
        <f t="shared" si="26"/>
        <v>7.6923076923076919E-3</v>
      </c>
      <c r="M230" s="69">
        <f t="shared" si="27"/>
        <v>99999999</v>
      </c>
      <c r="N230" s="69">
        <f t="shared" si="28"/>
        <v>-99999999</v>
      </c>
      <c r="P230" s="7">
        <f t="shared" si="29"/>
        <v>91</v>
      </c>
      <c r="Q230" s="7">
        <f t="shared" si="30"/>
        <v>84</v>
      </c>
      <c r="S230" s="9">
        <f t="shared" si="31"/>
        <v>0</v>
      </c>
    </row>
    <row r="231" spans="1:19" x14ac:dyDescent="0.25">
      <c r="A231" s="14">
        <v>44044</v>
      </c>
      <c r="B231" s="21">
        <v>93.9</v>
      </c>
      <c r="C231" s="7">
        <v>86.3</v>
      </c>
      <c r="E231" s="22">
        <v>86.3</v>
      </c>
      <c r="F231" s="21">
        <v>91.8</v>
      </c>
      <c r="G231" s="20">
        <v>-5.5</v>
      </c>
      <c r="H231">
        <v>8.8000000000000007</v>
      </c>
      <c r="I231">
        <v>-1.3</v>
      </c>
      <c r="J231" s="64">
        <f t="shared" si="24"/>
        <v>-5.8572949946751864E-2</v>
      </c>
      <c r="K231" s="64">
        <f t="shared" si="25"/>
        <v>9.3716719914802987E-2</v>
      </c>
      <c r="L231" s="64">
        <f t="shared" si="26"/>
        <v>-1.3844515441959531E-2</v>
      </c>
      <c r="M231" s="69">
        <f t="shared" si="27"/>
        <v>99999999</v>
      </c>
      <c r="N231" s="69">
        <f t="shared" si="28"/>
        <v>-99999999</v>
      </c>
      <c r="P231" s="7">
        <f t="shared" si="29"/>
        <v>93.8</v>
      </c>
      <c r="Q231" s="7">
        <f t="shared" si="30"/>
        <v>86.3</v>
      </c>
      <c r="S231" s="9">
        <f t="shared" si="31"/>
        <v>0</v>
      </c>
    </row>
    <row r="232" spans="1:19" x14ac:dyDescent="0.25">
      <c r="A232" s="14">
        <v>44075</v>
      </c>
      <c r="B232" s="21">
        <v>95.4</v>
      </c>
      <c r="C232" s="7">
        <v>88.7</v>
      </c>
      <c r="E232" s="22">
        <v>88.7</v>
      </c>
      <c r="F232" s="21">
        <v>92.3</v>
      </c>
      <c r="G232" s="20">
        <v>-3.6</v>
      </c>
      <c r="H232">
        <v>6.1</v>
      </c>
      <c r="I232">
        <v>0.6</v>
      </c>
      <c r="J232" s="64">
        <f t="shared" si="24"/>
        <v>-3.7735849056603772E-2</v>
      </c>
      <c r="K232" s="64">
        <f t="shared" si="25"/>
        <v>6.3941299790356385E-2</v>
      </c>
      <c r="L232" s="64">
        <f t="shared" si="26"/>
        <v>6.2893081761006284E-3</v>
      </c>
      <c r="M232" s="69">
        <f t="shared" si="27"/>
        <v>99999999</v>
      </c>
      <c r="N232" s="69">
        <f t="shared" si="28"/>
        <v>-99999999</v>
      </c>
      <c r="P232" s="7">
        <f t="shared" si="29"/>
        <v>95.399999999999991</v>
      </c>
      <c r="Q232" s="7">
        <f t="shared" si="30"/>
        <v>88.7</v>
      </c>
      <c r="S232" s="9">
        <f t="shared" si="31"/>
        <v>0</v>
      </c>
    </row>
    <row r="233" spans="1:19" x14ac:dyDescent="0.25">
      <c r="A233" s="14">
        <v>44105</v>
      </c>
      <c r="B233" s="21">
        <v>97.3</v>
      </c>
      <c r="C233" s="7">
        <v>89.7</v>
      </c>
      <c r="E233" s="22">
        <v>89.7</v>
      </c>
      <c r="F233" s="21">
        <v>92.5</v>
      </c>
      <c r="G233" s="20">
        <v>-2.8</v>
      </c>
      <c r="H233">
        <v>7.1</v>
      </c>
      <c r="I233">
        <v>0.5</v>
      </c>
      <c r="J233" s="64">
        <f t="shared" si="24"/>
        <v>-2.8776978417266185E-2</v>
      </c>
      <c r="K233" s="64">
        <f t="shared" si="25"/>
        <v>7.2970195272353544E-2</v>
      </c>
      <c r="L233" s="64">
        <f t="shared" si="26"/>
        <v>5.1387461459403904E-3</v>
      </c>
      <c r="M233" s="69">
        <f t="shared" si="27"/>
        <v>99999999</v>
      </c>
      <c r="N233" s="69">
        <f t="shared" si="28"/>
        <v>-99999999</v>
      </c>
      <c r="P233" s="7">
        <f t="shared" si="29"/>
        <v>97.3</v>
      </c>
      <c r="Q233" s="7">
        <f t="shared" si="30"/>
        <v>89.7</v>
      </c>
      <c r="S233" s="9">
        <f t="shared" si="31"/>
        <v>0</v>
      </c>
    </row>
    <row r="234" spans="1:19" x14ac:dyDescent="0.25">
      <c r="A234" s="14">
        <v>44136</v>
      </c>
      <c r="B234" s="21">
        <v>90.2</v>
      </c>
      <c r="C234" s="7">
        <v>90.2</v>
      </c>
      <c r="E234" s="22">
        <v>90.2</v>
      </c>
      <c r="F234" s="21">
        <v>92.2</v>
      </c>
      <c r="G234" s="20">
        <v>-2</v>
      </c>
      <c r="H234">
        <v>1.1000000000000001</v>
      </c>
      <c r="I234">
        <v>-1.1000000000000001</v>
      </c>
      <c r="J234" s="64">
        <f t="shared" si="24"/>
        <v>-2.2172949002217293E-2</v>
      </c>
      <c r="K234" s="64">
        <f t="shared" si="25"/>
        <v>1.2195121951219513E-2</v>
      </c>
      <c r="L234" s="64">
        <f t="shared" si="26"/>
        <v>-1.2195121951219513E-2</v>
      </c>
      <c r="M234" s="69">
        <f t="shared" si="27"/>
        <v>99999999</v>
      </c>
      <c r="N234" s="69">
        <f t="shared" si="28"/>
        <v>-99999999</v>
      </c>
      <c r="P234" s="7">
        <f t="shared" si="29"/>
        <v>90.2</v>
      </c>
      <c r="Q234" s="7">
        <f t="shared" si="30"/>
        <v>90.2</v>
      </c>
      <c r="S234" s="9">
        <f t="shared" si="31"/>
        <v>0</v>
      </c>
    </row>
    <row r="235" spans="1:19" x14ac:dyDescent="0.25">
      <c r="A235" s="14">
        <v>44166</v>
      </c>
      <c r="B235">
        <v>83.3</v>
      </c>
      <c r="C235" s="7">
        <v>90.3</v>
      </c>
      <c r="E235" s="22">
        <v>90.3</v>
      </c>
      <c r="F235" s="21">
        <v>91.7</v>
      </c>
      <c r="G235" s="20">
        <v>-1.4</v>
      </c>
      <c r="H235">
        <v>-8.1999999999999993</v>
      </c>
      <c r="I235">
        <v>1.2</v>
      </c>
      <c r="J235" s="64">
        <f t="shared" si="24"/>
        <v>-1.680672268907563E-2</v>
      </c>
      <c r="K235" s="64">
        <f t="shared" si="25"/>
        <v>-9.8439375750300109E-2</v>
      </c>
      <c r="L235" s="64">
        <f t="shared" si="26"/>
        <v>1.4405762304921969E-2</v>
      </c>
      <c r="M235" s="69">
        <f t="shared" si="27"/>
        <v>99999999</v>
      </c>
      <c r="N235" s="69">
        <f t="shared" si="28"/>
        <v>-99999999</v>
      </c>
      <c r="P235" s="7">
        <f t="shared" si="29"/>
        <v>83.3</v>
      </c>
      <c r="Q235" s="7">
        <f t="shared" si="30"/>
        <v>90.3</v>
      </c>
      <c r="S235" s="9">
        <f t="shared" si="31"/>
        <v>0</v>
      </c>
    </row>
    <row r="236" spans="1:19" x14ac:dyDescent="0.25">
      <c r="A236" s="14">
        <v>44197</v>
      </c>
      <c r="B236">
        <v>81.900000000000006</v>
      </c>
      <c r="C236" s="7">
        <v>90.5</v>
      </c>
      <c r="E236" s="22">
        <v>90.5</v>
      </c>
      <c r="F236" s="21">
        <v>90.9</v>
      </c>
      <c r="G236" s="20">
        <v>-0.4</v>
      </c>
      <c r="H236">
        <v>-7</v>
      </c>
      <c r="I236">
        <v>-1.6</v>
      </c>
      <c r="J236" s="64">
        <f t="shared" si="24"/>
        <v>-4.884004884004884E-3</v>
      </c>
      <c r="K236" s="64">
        <f t="shared" si="25"/>
        <v>-8.5470085470085458E-2</v>
      </c>
      <c r="L236" s="64">
        <f t="shared" si="26"/>
        <v>-1.9536019536019536E-2</v>
      </c>
      <c r="M236" s="69">
        <f t="shared" si="27"/>
        <v>99999999</v>
      </c>
      <c r="N236" s="69">
        <f t="shared" si="28"/>
        <v>-99999999</v>
      </c>
      <c r="P236" s="7">
        <f t="shared" si="29"/>
        <v>81.900000000000006</v>
      </c>
      <c r="Q236" s="7">
        <f t="shared" si="30"/>
        <v>90.5</v>
      </c>
      <c r="S236" s="9">
        <f t="shared" si="31"/>
        <v>0</v>
      </c>
    </row>
    <row r="237" spans="1:19" x14ac:dyDescent="0.25">
      <c r="A237" s="14">
        <v>44228</v>
      </c>
      <c r="B237">
        <v>79.099999999999994</v>
      </c>
      <c r="C237" s="7">
        <v>89.6</v>
      </c>
      <c r="E237" s="22">
        <v>89.6</v>
      </c>
      <c r="F237" s="21">
        <v>90</v>
      </c>
      <c r="G237" s="20">
        <v>-0.4</v>
      </c>
      <c r="H237">
        <v>-9.4</v>
      </c>
      <c r="I237">
        <v>-1.1000000000000001</v>
      </c>
      <c r="J237" s="64">
        <f t="shared" si="24"/>
        <v>-5.0568900126422255E-3</v>
      </c>
      <c r="K237" s="64">
        <f t="shared" si="25"/>
        <v>-0.1188369152970923</v>
      </c>
      <c r="L237" s="64">
        <f t="shared" si="26"/>
        <v>-1.3906447534766121E-2</v>
      </c>
      <c r="M237" s="69">
        <f t="shared" si="27"/>
        <v>99999999</v>
      </c>
      <c r="N237" s="69">
        <f t="shared" si="28"/>
        <v>-99999999</v>
      </c>
      <c r="P237" s="7">
        <f t="shared" si="29"/>
        <v>79.099999999999994</v>
      </c>
      <c r="Q237" s="7">
        <f t="shared" si="30"/>
        <v>89.6</v>
      </c>
      <c r="S237" s="9">
        <f t="shared" si="31"/>
        <v>0</v>
      </c>
    </row>
    <row r="238" spans="1:19" x14ac:dyDescent="0.25">
      <c r="A238" s="14">
        <v>44256</v>
      </c>
      <c r="B238">
        <v>86.1</v>
      </c>
      <c r="C238" s="7">
        <v>87.5</v>
      </c>
      <c r="E238" s="22">
        <v>87.5</v>
      </c>
      <c r="F238" s="21">
        <v>89</v>
      </c>
      <c r="G238" s="20">
        <v>-1.6</v>
      </c>
      <c r="H238">
        <v>-3.5</v>
      </c>
      <c r="I238">
        <v>2.1</v>
      </c>
      <c r="J238" s="64">
        <f t="shared" si="24"/>
        <v>-1.8583042973286879E-2</v>
      </c>
      <c r="K238" s="64">
        <f t="shared" si="25"/>
        <v>-4.0650406504065047E-2</v>
      </c>
      <c r="L238" s="64">
        <f t="shared" si="26"/>
        <v>2.4390243902439029E-2</v>
      </c>
      <c r="M238" s="69">
        <f t="shared" si="27"/>
        <v>99999999</v>
      </c>
      <c r="N238" s="69">
        <f t="shared" si="28"/>
        <v>-99999999</v>
      </c>
      <c r="P238" s="7">
        <f t="shared" si="29"/>
        <v>86</v>
      </c>
      <c r="Q238" s="7">
        <f t="shared" si="30"/>
        <v>87.4</v>
      </c>
      <c r="S238" s="9">
        <f t="shared" si="31"/>
        <v>0</v>
      </c>
    </row>
    <row r="239" spans="1:19" x14ac:dyDescent="0.25">
      <c r="A239" s="14">
        <v>44287</v>
      </c>
      <c r="B239">
        <v>81.3</v>
      </c>
      <c r="C239" s="7">
        <v>86.1</v>
      </c>
      <c r="E239" s="22">
        <v>86.1</v>
      </c>
      <c r="F239" s="21">
        <v>88.1</v>
      </c>
      <c r="G239" s="20">
        <v>-2</v>
      </c>
      <c r="H239">
        <v>-4.8</v>
      </c>
      <c r="I239">
        <v>0</v>
      </c>
      <c r="J239" s="64">
        <f t="shared" si="24"/>
        <v>-2.4600246002460024E-2</v>
      </c>
      <c r="K239" s="64">
        <f t="shared" si="25"/>
        <v>-5.9040590405904057E-2</v>
      </c>
      <c r="L239" s="64">
        <f t="shared" si="26"/>
        <v>0</v>
      </c>
      <c r="M239" s="69">
        <f t="shared" si="27"/>
        <v>99999999</v>
      </c>
      <c r="N239" s="69">
        <f t="shared" si="28"/>
        <v>-99999999</v>
      </c>
      <c r="P239" s="7">
        <f t="shared" si="29"/>
        <v>81.3</v>
      </c>
      <c r="Q239" s="7">
        <f t="shared" si="30"/>
        <v>86.1</v>
      </c>
      <c r="S239" s="9">
        <f t="shared" si="31"/>
        <v>0</v>
      </c>
    </row>
    <row r="240" spans="1:19" x14ac:dyDescent="0.25">
      <c r="A240" s="14">
        <v>44317</v>
      </c>
      <c r="B240">
        <v>88.4</v>
      </c>
      <c r="C240" s="7">
        <v>87.1</v>
      </c>
      <c r="E240" s="22">
        <v>87.1</v>
      </c>
      <c r="F240" s="21">
        <v>87.2</v>
      </c>
      <c r="G240" s="20">
        <v>-0.1</v>
      </c>
      <c r="H240">
        <v>2.2999999999999998</v>
      </c>
      <c r="I240">
        <v>-1</v>
      </c>
      <c r="J240" s="64">
        <f t="shared" si="24"/>
        <v>-1.1312217194570135E-3</v>
      </c>
      <c r="K240" s="64">
        <f t="shared" si="25"/>
        <v>2.601809954751131E-2</v>
      </c>
      <c r="L240" s="64">
        <f t="shared" si="26"/>
        <v>-1.1312217194570135E-2</v>
      </c>
      <c r="M240" s="69">
        <f t="shared" si="27"/>
        <v>99999999</v>
      </c>
      <c r="N240" s="69">
        <f t="shared" si="28"/>
        <v>-99999999</v>
      </c>
      <c r="P240" s="7">
        <f t="shared" si="29"/>
        <v>88.4</v>
      </c>
      <c r="Q240" s="7">
        <f t="shared" si="30"/>
        <v>87.100000000000009</v>
      </c>
      <c r="S240" s="9">
        <f t="shared" si="31"/>
        <v>0</v>
      </c>
    </row>
    <row r="241" spans="1:19" x14ac:dyDescent="0.25">
      <c r="A241" s="14">
        <v>44348</v>
      </c>
      <c r="B241">
        <v>87.9</v>
      </c>
      <c r="C241" s="7">
        <v>86.7</v>
      </c>
      <c r="E241" s="22">
        <v>86.7</v>
      </c>
      <c r="F241" s="21">
        <v>86.4</v>
      </c>
      <c r="G241" s="20">
        <v>0.3</v>
      </c>
      <c r="H241">
        <v>0.9</v>
      </c>
      <c r="I241">
        <v>0.3</v>
      </c>
      <c r="J241" s="64">
        <f t="shared" si="24"/>
        <v>3.4129692832764501E-3</v>
      </c>
      <c r="K241" s="64">
        <f t="shared" si="25"/>
        <v>1.0238907849829351E-2</v>
      </c>
      <c r="L241" s="64">
        <f t="shared" si="26"/>
        <v>3.4129692832764501E-3</v>
      </c>
      <c r="M241" s="69">
        <f t="shared" si="27"/>
        <v>99999999</v>
      </c>
      <c r="N241" s="69">
        <f t="shared" si="28"/>
        <v>-99999999</v>
      </c>
      <c r="P241" s="7">
        <f t="shared" si="29"/>
        <v>87.9</v>
      </c>
      <c r="Q241" s="7">
        <f t="shared" si="30"/>
        <v>86.7</v>
      </c>
      <c r="S241" s="9">
        <f t="shared" si="31"/>
        <v>0</v>
      </c>
    </row>
    <row r="242" spans="1:19" x14ac:dyDescent="0.25">
      <c r="A242" s="14">
        <v>44378</v>
      </c>
      <c r="B242">
        <v>92.2</v>
      </c>
      <c r="C242" s="7">
        <v>85.3</v>
      </c>
      <c r="E242" s="22">
        <v>85.3</v>
      </c>
      <c r="F242" s="21">
        <v>85.7</v>
      </c>
      <c r="G242" s="20">
        <v>-0.4</v>
      </c>
      <c r="H242">
        <v>6.3</v>
      </c>
      <c r="I242">
        <v>0.5</v>
      </c>
      <c r="J242" s="64">
        <f t="shared" si="24"/>
        <v>-4.3383947939262474E-3</v>
      </c>
      <c r="K242" s="64">
        <f t="shared" si="25"/>
        <v>6.8329718004338388E-2</v>
      </c>
      <c r="L242" s="64">
        <f t="shared" si="26"/>
        <v>5.4229934924078091E-3</v>
      </c>
      <c r="M242" s="69">
        <f t="shared" si="27"/>
        <v>99999999</v>
      </c>
      <c r="N242" s="69">
        <f t="shared" si="28"/>
        <v>-99999999</v>
      </c>
      <c r="P242" s="7">
        <f t="shared" si="29"/>
        <v>92.1</v>
      </c>
      <c r="Q242" s="7">
        <f t="shared" si="30"/>
        <v>85.3</v>
      </c>
      <c r="S242" s="9">
        <f t="shared" si="31"/>
        <v>0</v>
      </c>
    </row>
    <row r="243" spans="1:19" x14ac:dyDescent="0.25">
      <c r="A243" s="14">
        <v>44409</v>
      </c>
      <c r="B243">
        <v>93.4</v>
      </c>
      <c r="C243" s="7">
        <v>85.1</v>
      </c>
      <c r="E243" s="22">
        <v>85.1</v>
      </c>
      <c r="F243" s="21">
        <v>85.1</v>
      </c>
      <c r="G243" s="20">
        <v>0</v>
      </c>
      <c r="H243">
        <v>8.9</v>
      </c>
      <c r="I243">
        <v>-0.6</v>
      </c>
      <c r="J243" s="64">
        <f t="shared" si="24"/>
        <v>0</v>
      </c>
      <c r="K243" s="64">
        <f t="shared" si="25"/>
        <v>9.5289079229122053E-2</v>
      </c>
      <c r="L243" s="64">
        <f t="shared" si="26"/>
        <v>-6.423982869379014E-3</v>
      </c>
      <c r="M243" s="69">
        <f t="shared" si="27"/>
        <v>99999999</v>
      </c>
      <c r="N243" s="69">
        <f t="shared" si="28"/>
        <v>-99999999</v>
      </c>
      <c r="P243" s="7">
        <f t="shared" si="29"/>
        <v>93.4</v>
      </c>
      <c r="Q243" s="7">
        <f t="shared" si="30"/>
        <v>85.1</v>
      </c>
      <c r="S243" s="9">
        <f t="shared" si="31"/>
        <v>0</v>
      </c>
    </row>
    <row r="244" spans="1:19" x14ac:dyDescent="0.25">
      <c r="A244" s="14">
        <v>44440</v>
      </c>
      <c r="B244">
        <v>91.5</v>
      </c>
      <c r="C244" s="7">
        <v>84.6</v>
      </c>
      <c r="E244" s="22">
        <v>84.6</v>
      </c>
      <c r="F244" s="21">
        <v>84.7</v>
      </c>
      <c r="G244" s="20">
        <v>-0.1</v>
      </c>
      <c r="H244">
        <v>6.2</v>
      </c>
      <c r="I244">
        <v>0.7</v>
      </c>
      <c r="J244" s="64">
        <f t="shared" si="24"/>
        <v>-1.092896174863388E-3</v>
      </c>
      <c r="K244" s="64">
        <f t="shared" si="25"/>
        <v>6.7759562841530063E-2</v>
      </c>
      <c r="L244" s="64">
        <f t="shared" si="26"/>
        <v>7.650273224043715E-3</v>
      </c>
      <c r="M244" s="69">
        <f t="shared" si="27"/>
        <v>99999999</v>
      </c>
      <c r="N244" s="69">
        <f t="shared" si="28"/>
        <v>-99999999</v>
      </c>
      <c r="P244" s="7">
        <f t="shared" si="29"/>
        <v>91.500000000000014</v>
      </c>
      <c r="Q244" s="7">
        <f t="shared" si="30"/>
        <v>84.600000000000009</v>
      </c>
      <c r="S244" s="9">
        <f t="shared" si="31"/>
        <v>0</v>
      </c>
    </row>
    <row r="245" spans="1:19" x14ac:dyDescent="0.25">
      <c r="A245" s="14">
        <v>44470</v>
      </c>
      <c r="B245">
        <v>89.7</v>
      </c>
      <c r="C245" s="7">
        <v>84.2</v>
      </c>
      <c r="E245" s="22">
        <v>84.2</v>
      </c>
      <c r="F245" s="21">
        <v>84.6</v>
      </c>
      <c r="G245" s="20">
        <v>-0.4</v>
      </c>
      <c r="H245">
        <v>7.1</v>
      </c>
      <c r="I245">
        <v>-1.6</v>
      </c>
      <c r="J245" s="64">
        <f t="shared" si="24"/>
        <v>-4.459308807134894E-3</v>
      </c>
      <c r="K245" s="64">
        <f t="shared" si="25"/>
        <v>7.9152731326644368E-2</v>
      </c>
      <c r="L245" s="64">
        <f t="shared" si="26"/>
        <v>-1.7837235228539576E-2</v>
      </c>
      <c r="M245" s="69">
        <f t="shared" si="27"/>
        <v>99999999</v>
      </c>
      <c r="N245" s="69">
        <f t="shared" si="28"/>
        <v>-99999999</v>
      </c>
      <c r="P245" s="7">
        <f t="shared" si="29"/>
        <v>89.699999999999989</v>
      </c>
      <c r="Q245" s="7">
        <f t="shared" si="30"/>
        <v>84.199999999999989</v>
      </c>
      <c r="S245" s="9">
        <f t="shared" si="31"/>
        <v>0</v>
      </c>
    </row>
    <row r="246" spans="1:19" x14ac:dyDescent="0.25">
      <c r="A246" s="14">
        <v>44501</v>
      </c>
      <c r="B246">
        <v>86.2</v>
      </c>
      <c r="C246" s="7">
        <v>84.2</v>
      </c>
      <c r="E246" s="22">
        <v>84.2</v>
      </c>
      <c r="F246" s="21">
        <v>84.7</v>
      </c>
      <c r="G246" s="20">
        <v>-0.5</v>
      </c>
      <c r="H246">
        <v>1.1000000000000001</v>
      </c>
      <c r="I246">
        <v>0.9</v>
      </c>
      <c r="J246" s="64">
        <f t="shared" si="24"/>
        <v>-5.8004640371229696E-3</v>
      </c>
      <c r="K246" s="64">
        <f t="shared" si="25"/>
        <v>1.2761020881670535E-2</v>
      </c>
      <c r="L246" s="64">
        <f t="shared" si="26"/>
        <v>1.0440835266821345E-2</v>
      </c>
      <c r="M246" s="69">
        <f t="shared" si="27"/>
        <v>99999999</v>
      </c>
      <c r="N246" s="69">
        <f t="shared" si="28"/>
        <v>-99999999</v>
      </c>
      <c r="P246" s="7">
        <f t="shared" si="29"/>
        <v>86.2</v>
      </c>
      <c r="Q246" s="7">
        <f t="shared" si="30"/>
        <v>84.2</v>
      </c>
      <c r="S246" s="9">
        <f t="shared" si="31"/>
        <v>0</v>
      </c>
    </row>
    <row r="247" spans="1:19" x14ac:dyDescent="0.25">
      <c r="A247" s="14">
        <v>44531</v>
      </c>
      <c r="B247">
        <v>79.2</v>
      </c>
      <c r="C247" s="7">
        <v>86.6</v>
      </c>
      <c r="E247" s="22">
        <v>86.6</v>
      </c>
      <c r="F247" s="21">
        <v>85</v>
      </c>
      <c r="G247" s="20">
        <v>1.5</v>
      </c>
      <c r="H247">
        <v>-8.1</v>
      </c>
      <c r="I247">
        <v>0.7</v>
      </c>
      <c r="J247" s="64">
        <f t="shared" si="24"/>
        <v>1.893939393939394E-2</v>
      </c>
      <c r="K247" s="64">
        <f t="shared" si="25"/>
        <v>-0.10227272727272727</v>
      </c>
      <c r="L247" s="64">
        <f t="shared" si="26"/>
        <v>8.8383838383838381E-3</v>
      </c>
      <c r="M247" s="69">
        <f t="shared" si="27"/>
        <v>99999999</v>
      </c>
      <c r="N247" s="69">
        <f t="shared" si="28"/>
        <v>-99999999</v>
      </c>
      <c r="P247" s="7">
        <f t="shared" si="29"/>
        <v>79.100000000000009</v>
      </c>
      <c r="Q247" s="7">
        <f t="shared" si="30"/>
        <v>86.5</v>
      </c>
      <c r="S247" s="9">
        <f t="shared" si="31"/>
        <v>0</v>
      </c>
    </row>
    <row r="248" spans="1:19" x14ac:dyDescent="0.25">
      <c r="A248" s="1"/>
    </row>
    <row r="249" spans="1:19" x14ac:dyDescent="0.25">
      <c r="A249" s="1"/>
    </row>
    <row r="250" spans="1:19" x14ac:dyDescent="0.25">
      <c r="A250" s="1"/>
    </row>
    <row r="251" spans="1:19" x14ac:dyDescent="0.25">
      <c r="A251" s="1"/>
    </row>
  </sheetData>
  <mergeCells count="2">
    <mergeCell ref="B2:C2"/>
    <mergeCell ref="B1:C1"/>
  </mergeCells>
  <pageMargins left="0.511811024" right="0.511811024" top="0.78740157499999996" bottom="0.78740157499999996" header="0.31496062000000002" footer="0.31496062000000002"/>
  <drawing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4CE93-B5DE-4566-AFA1-B233CE15E00F}">
  <sheetPr codeName="Planilha13"/>
  <dimension ref="A1:P254"/>
  <sheetViews>
    <sheetView zoomScale="115" zoomScaleNormal="115" workbookViewId="0"/>
  </sheetViews>
  <sheetFormatPr defaultRowHeight="15" x14ac:dyDescent="0.25"/>
  <cols>
    <col min="1" max="1" width="11.85546875" bestFit="1" customWidth="1"/>
    <col min="2" max="2" width="8" bestFit="1" customWidth="1"/>
    <col min="3" max="3" width="10.7109375" customWidth="1"/>
    <col min="4" max="4" width="5.140625" customWidth="1"/>
    <col min="5" max="5" width="9.140625" customWidth="1"/>
  </cols>
  <sheetData>
    <row r="1" spans="1:16" x14ac:dyDescent="0.25">
      <c r="A1" s="67" t="s">
        <v>10</v>
      </c>
      <c r="B1" s="81" t="s">
        <v>0</v>
      </c>
      <c r="C1" s="81"/>
    </row>
    <row r="2" spans="1:16" ht="85.5" customHeight="1" x14ac:dyDescent="0.25">
      <c r="A2" s="23" t="s">
        <v>99</v>
      </c>
      <c r="B2" s="80" t="str">
        <f>F2&amp;CHAR(10)&amp;"ARIMA{model = (" &amp; $B$4&amp;","&amp;$B$5&amp;","&amp;$B$6 &amp;")(" &amp;$C$4&amp;","&amp;$C$5&amp;","&amp;$C$6 &amp; ")}"</f>
        <v>series{
    start= 1996.1
    period = 4
    format = free
}
transform{ 
    function = auto
}
outlier{ 
    types = all
}
forecast {
   maxlead = 6
   maxback = 0
}
regression {
   aictest = (td easter)
}
estimate{ }
x11{
save = ( d10 d11 d12 d13 d16 d18)
savelog = q
}
ARIMA{model = (4,1,0)(0,0,1)}</v>
      </c>
      <c r="C2" s="80"/>
      <c r="F2" s="82" t="s">
        <v>142</v>
      </c>
      <c r="G2" s="82"/>
      <c r="H2" s="82"/>
      <c r="I2" s="82"/>
      <c r="J2" s="82"/>
      <c r="K2" s="82"/>
      <c r="L2" s="82"/>
      <c r="M2" s="82"/>
      <c r="N2" s="82"/>
      <c r="O2" s="82"/>
      <c r="P2" s="82"/>
    </row>
    <row r="3" spans="1:16" x14ac:dyDescent="0.25">
      <c r="B3" s="70" t="s">
        <v>145</v>
      </c>
      <c r="C3" s="70" t="s">
        <v>144</v>
      </c>
    </row>
    <row r="4" spans="1:16" x14ac:dyDescent="0.25">
      <c r="A4" s="73" t="s">
        <v>140</v>
      </c>
      <c r="B4" s="71">
        <v>4</v>
      </c>
      <c r="C4" s="71">
        <v>0</v>
      </c>
    </row>
    <row r="5" spans="1:16" x14ac:dyDescent="0.25">
      <c r="A5" s="73" t="s">
        <v>143</v>
      </c>
      <c r="B5" s="72">
        <v>1</v>
      </c>
      <c r="C5" s="72">
        <v>0</v>
      </c>
    </row>
    <row r="6" spans="1:16" x14ac:dyDescent="0.25">
      <c r="A6" s="73" t="s">
        <v>141</v>
      </c>
      <c r="B6" s="72">
        <v>0</v>
      </c>
      <c r="C6" s="72">
        <v>1</v>
      </c>
    </row>
    <row r="7" spans="1:16" x14ac:dyDescent="0.25">
      <c r="A7" s="12"/>
      <c r="E7" s="12"/>
    </row>
    <row r="8" spans="1:16" x14ac:dyDescent="0.25">
      <c r="A8" s="12" t="s">
        <v>17</v>
      </c>
      <c r="E8" s="12" t="s">
        <v>18</v>
      </c>
    </row>
    <row r="9" spans="1:16" x14ac:dyDescent="0.25">
      <c r="A9" s="13" t="s">
        <v>9</v>
      </c>
      <c r="B9" s="13" t="s">
        <v>16</v>
      </c>
      <c r="C9" s="13" t="s">
        <v>19</v>
      </c>
      <c r="E9" s="13" t="s">
        <v>81</v>
      </c>
      <c r="F9" s="13" t="s">
        <v>81</v>
      </c>
    </row>
    <row r="10" spans="1:16" x14ac:dyDescent="0.25">
      <c r="A10" s="13"/>
      <c r="B10" s="13"/>
      <c r="C10" s="13"/>
      <c r="E10" s="13" t="s">
        <v>80</v>
      </c>
      <c r="F10" s="13" t="s">
        <v>7</v>
      </c>
    </row>
    <row r="11" spans="1:16" x14ac:dyDescent="0.25">
      <c r="A11" s="14">
        <v>35065</v>
      </c>
      <c r="B11" s="7">
        <v>96.8</v>
      </c>
      <c r="C11" s="7">
        <v>99.5</v>
      </c>
      <c r="E11" s="7" cm="1">
        <f t="array" ref="E11:E117">ROUND(xlDESSAZ($A$11:$A$113,$B$11:$B$113,$E$10,,,$B$2),1)</f>
        <v>96.8</v>
      </c>
      <c r="F11" cm="1">
        <f t="array" ref="F11:F117">ROUND(xlDESSAZ($A$11:$A$117,_xlfn.ANCHORARRAY(E11),$F$10,,,$B$2),1)</f>
        <v>99.4</v>
      </c>
    </row>
    <row r="12" spans="1:16" x14ac:dyDescent="0.25">
      <c r="A12" s="14">
        <v>35156</v>
      </c>
      <c r="B12">
        <v>100.1</v>
      </c>
      <c r="C12" s="7">
        <v>100.4</v>
      </c>
      <c r="E12" s="7">
        <v>100.1</v>
      </c>
      <c r="F12">
        <v>100.6</v>
      </c>
    </row>
    <row r="13" spans="1:16" x14ac:dyDescent="0.25">
      <c r="A13" s="14">
        <v>35247</v>
      </c>
      <c r="B13">
        <v>107.6</v>
      </c>
      <c r="C13">
        <v>104.4</v>
      </c>
      <c r="E13" s="7">
        <v>107.6</v>
      </c>
      <c r="F13">
        <v>104.3</v>
      </c>
    </row>
    <row r="14" spans="1:16" x14ac:dyDescent="0.25">
      <c r="A14" s="14">
        <v>35339</v>
      </c>
      <c r="B14">
        <v>104.3</v>
      </c>
      <c r="C14">
        <v>103.3</v>
      </c>
      <c r="E14" s="7">
        <v>104.3</v>
      </c>
      <c r="F14">
        <v>103.3</v>
      </c>
    </row>
    <row r="15" spans="1:16" x14ac:dyDescent="0.25">
      <c r="A15" s="14">
        <v>35431</v>
      </c>
      <c r="B15">
        <v>100.1</v>
      </c>
      <c r="C15">
        <v>104.3</v>
      </c>
      <c r="E15" s="7">
        <v>100.1</v>
      </c>
      <c r="F15">
        <v>104.4</v>
      </c>
    </row>
    <row r="16" spans="1:16" x14ac:dyDescent="0.25">
      <c r="A16" s="14">
        <v>35521</v>
      </c>
      <c r="B16">
        <v>104.9</v>
      </c>
      <c r="C16">
        <v>105</v>
      </c>
      <c r="E16" s="7">
        <v>104.9</v>
      </c>
      <c r="F16">
        <v>105</v>
      </c>
    </row>
    <row r="17" spans="1:6" x14ac:dyDescent="0.25">
      <c r="A17" s="14">
        <v>35612</v>
      </c>
      <c r="B17">
        <v>109.5</v>
      </c>
      <c r="C17">
        <v>106.3</v>
      </c>
      <c r="E17" s="7">
        <v>109.5</v>
      </c>
      <c r="F17">
        <v>106.3</v>
      </c>
    </row>
    <row r="18" spans="1:6" x14ac:dyDescent="0.25">
      <c r="A18" s="14">
        <v>35704</v>
      </c>
      <c r="B18">
        <v>108.2</v>
      </c>
      <c r="C18">
        <v>107.1</v>
      </c>
      <c r="E18" s="7">
        <v>108.2</v>
      </c>
      <c r="F18">
        <v>107.1</v>
      </c>
    </row>
    <row r="19" spans="1:6" x14ac:dyDescent="0.25">
      <c r="A19" s="14">
        <v>35796</v>
      </c>
      <c r="B19">
        <v>101.1</v>
      </c>
      <c r="C19">
        <v>105.1</v>
      </c>
      <c r="E19" s="7">
        <v>101.1</v>
      </c>
      <c r="F19">
        <v>105</v>
      </c>
    </row>
    <row r="20" spans="1:6" x14ac:dyDescent="0.25">
      <c r="A20" s="14">
        <v>35886</v>
      </c>
      <c r="B20">
        <v>106.5</v>
      </c>
      <c r="C20">
        <v>106.8</v>
      </c>
      <c r="E20" s="7">
        <v>106.5</v>
      </c>
      <c r="F20">
        <v>106.9</v>
      </c>
    </row>
    <row r="21" spans="1:6" x14ac:dyDescent="0.25">
      <c r="A21" s="14">
        <v>35977</v>
      </c>
      <c r="B21">
        <v>109.9</v>
      </c>
      <c r="C21">
        <v>106.9</v>
      </c>
      <c r="E21" s="7">
        <v>109.9</v>
      </c>
      <c r="F21">
        <v>106.8</v>
      </c>
    </row>
    <row r="22" spans="1:6" x14ac:dyDescent="0.25">
      <c r="A22" s="14">
        <v>36069</v>
      </c>
      <c r="B22">
        <v>106.7</v>
      </c>
      <c r="C22">
        <v>105.6</v>
      </c>
      <c r="E22" s="7">
        <v>106.7</v>
      </c>
      <c r="F22">
        <v>105.6</v>
      </c>
    </row>
    <row r="23" spans="1:6" x14ac:dyDescent="0.25">
      <c r="A23" s="14">
        <v>36161</v>
      </c>
      <c r="B23">
        <v>101.9</v>
      </c>
      <c r="C23">
        <v>105.9</v>
      </c>
      <c r="E23" s="7">
        <v>101.9</v>
      </c>
      <c r="F23">
        <v>105.8</v>
      </c>
    </row>
    <row r="24" spans="1:6" x14ac:dyDescent="0.25">
      <c r="A24" s="14">
        <v>36251</v>
      </c>
      <c r="B24">
        <v>106</v>
      </c>
      <c r="C24">
        <v>106.2</v>
      </c>
      <c r="E24" s="7">
        <v>106</v>
      </c>
      <c r="F24">
        <v>106.3</v>
      </c>
    </row>
    <row r="25" spans="1:6" x14ac:dyDescent="0.25">
      <c r="A25" s="14">
        <v>36342</v>
      </c>
      <c r="B25">
        <v>109.2</v>
      </c>
      <c r="C25">
        <v>106.4</v>
      </c>
      <c r="E25" s="7">
        <v>109.2</v>
      </c>
      <c r="F25">
        <v>106.3</v>
      </c>
    </row>
    <row r="26" spans="1:6" x14ac:dyDescent="0.25">
      <c r="A26" s="14">
        <v>36434</v>
      </c>
      <c r="B26">
        <v>109</v>
      </c>
      <c r="C26">
        <v>107.8</v>
      </c>
      <c r="E26" s="7">
        <v>109</v>
      </c>
      <c r="F26">
        <v>107.9</v>
      </c>
    </row>
    <row r="27" spans="1:6" x14ac:dyDescent="0.25">
      <c r="A27" s="14">
        <v>36526</v>
      </c>
      <c r="B27">
        <v>106.4</v>
      </c>
      <c r="C27">
        <v>109</v>
      </c>
      <c r="E27" s="7">
        <v>106.4</v>
      </c>
      <c r="F27">
        <v>109</v>
      </c>
    </row>
    <row r="28" spans="1:6" x14ac:dyDescent="0.25">
      <c r="A28" s="14">
        <v>36617</v>
      </c>
      <c r="B28">
        <v>110.3</v>
      </c>
      <c r="C28">
        <v>110.5</v>
      </c>
      <c r="E28" s="7">
        <v>110.3</v>
      </c>
      <c r="F28">
        <v>110.6</v>
      </c>
    </row>
    <row r="29" spans="1:6" x14ac:dyDescent="0.25">
      <c r="A29" s="14">
        <v>36708</v>
      </c>
      <c r="B29">
        <v>114.2</v>
      </c>
      <c r="C29">
        <v>111.8</v>
      </c>
      <c r="E29" s="7">
        <v>114.2</v>
      </c>
      <c r="F29">
        <v>111.8</v>
      </c>
    </row>
    <row r="30" spans="1:6" x14ac:dyDescent="0.25">
      <c r="A30" s="14">
        <v>36800</v>
      </c>
      <c r="B30">
        <v>114</v>
      </c>
      <c r="C30">
        <v>113.2</v>
      </c>
      <c r="E30" s="7">
        <v>114</v>
      </c>
      <c r="F30">
        <v>113.2</v>
      </c>
    </row>
    <row r="31" spans="1:6" x14ac:dyDescent="0.25">
      <c r="A31" s="14">
        <v>36892</v>
      </c>
      <c r="B31">
        <v>110.1</v>
      </c>
      <c r="C31">
        <v>113.6</v>
      </c>
      <c r="E31" s="7">
        <v>110.1</v>
      </c>
      <c r="F31">
        <v>113.6</v>
      </c>
    </row>
    <row r="32" spans="1:6" x14ac:dyDescent="0.25">
      <c r="A32" s="14">
        <v>36982</v>
      </c>
      <c r="B32">
        <v>112.8</v>
      </c>
      <c r="C32">
        <v>113.1</v>
      </c>
      <c r="E32" s="7">
        <v>112.8</v>
      </c>
      <c r="F32">
        <v>113</v>
      </c>
    </row>
    <row r="33" spans="1:6" x14ac:dyDescent="0.25">
      <c r="A33" s="14">
        <v>37073</v>
      </c>
      <c r="B33">
        <v>114.7</v>
      </c>
      <c r="C33">
        <v>112.5</v>
      </c>
      <c r="E33" s="7">
        <v>114.7</v>
      </c>
      <c r="F33">
        <v>112.5</v>
      </c>
    </row>
    <row r="34" spans="1:6" x14ac:dyDescent="0.25">
      <c r="A34" s="14">
        <v>37165</v>
      </c>
      <c r="B34">
        <v>113.4</v>
      </c>
      <c r="C34">
        <v>112.2</v>
      </c>
      <c r="E34" s="7">
        <v>113.4</v>
      </c>
      <c r="F34">
        <v>112.2</v>
      </c>
    </row>
    <row r="35" spans="1:6" x14ac:dyDescent="0.25">
      <c r="A35" s="14">
        <v>37257</v>
      </c>
      <c r="B35">
        <v>110.6</v>
      </c>
      <c r="C35">
        <v>114.7</v>
      </c>
      <c r="E35" s="7">
        <v>110.6</v>
      </c>
      <c r="F35">
        <v>114.9</v>
      </c>
    </row>
    <row r="36" spans="1:6" x14ac:dyDescent="0.25">
      <c r="A36" s="14">
        <v>37347</v>
      </c>
      <c r="B36">
        <v>115.4</v>
      </c>
      <c r="C36">
        <v>115.4</v>
      </c>
      <c r="E36" s="7">
        <v>115.4</v>
      </c>
      <c r="F36">
        <v>115.2</v>
      </c>
    </row>
    <row r="37" spans="1:6" x14ac:dyDescent="0.25">
      <c r="A37" s="14">
        <v>37438</v>
      </c>
      <c r="B37">
        <v>119.5</v>
      </c>
      <c r="C37">
        <v>116.8</v>
      </c>
      <c r="E37" s="7">
        <v>119.5</v>
      </c>
      <c r="F37">
        <v>116.8</v>
      </c>
    </row>
    <row r="38" spans="1:6" x14ac:dyDescent="0.25">
      <c r="A38" s="14">
        <v>37530</v>
      </c>
      <c r="B38">
        <v>119.2</v>
      </c>
      <c r="C38">
        <v>118</v>
      </c>
      <c r="E38" s="7">
        <v>119.2</v>
      </c>
      <c r="F38">
        <v>118</v>
      </c>
    </row>
    <row r="39" spans="1:6" x14ac:dyDescent="0.25">
      <c r="A39" s="14">
        <v>37622</v>
      </c>
      <c r="B39">
        <v>113.6</v>
      </c>
      <c r="C39">
        <v>117.5</v>
      </c>
      <c r="E39" s="7">
        <v>113.6</v>
      </c>
      <c r="F39">
        <v>117.5</v>
      </c>
    </row>
    <row r="40" spans="1:6" x14ac:dyDescent="0.25">
      <c r="A40" s="14">
        <v>37712</v>
      </c>
      <c r="B40">
        <v>116.3</v>
      </c>
      <c r="C40">
        <v>116.5</v>
      </c>
      <c r="E40" s="7">
        <v>116.3</v>
      </c>
      <c r="F40">
        <v>116.5</v>
      </c>
    </row>
    <row r="41" spans="1:6" x14ac:dyDescent="0.25">
      <c r="A41" s="14">
        <v>37803</v>
      </c>
      <c r="B41">
        <v>120.2</v>
      </c>
      <c r="C41">
        <v>117.6</v>
      </c>
      <c r="E41" s="7">
        <v>120.2</v>
      </c>
      <c r="F41">
        <v>117.6</v>
      </c>
    </row>
    <row r="42" spans="1:6" x14ac:dyDescent="0.25">
      <c r="A42" s="14">
        <v>37895</v>
      </c>
      <c r="B42">
        <v>119.9</v>
      </c>
      <c r="C42">
        <v>118.8</v>
      </c>
      <c r="E42" s="7">
        <v>119.9</v>
      </c>
      <c r="F42">
        <v>118.8</v>
      </c>
    </row>
    <row r="43" spans="1:6" x14ac:dyDescent="0.25">
      <c r="A43" s="14">
        <v>37987</v>
      </c>
      <c r="B43">
        <v>118</v>
      </c>
      <c r="C43">
        <v>120.5</v>
      </c>
      <c r="E43" s="7">
        <v>118</v>
      </c>
      <c r="F43">
        <v>120.4</v>
      </c>
    </row>
    <row r="44" spans="1:6" x14ac:dyDescent="0.25">
      <c r="A44" s="14">
        <v>38078</v>
      </c>
      <c r="B44">
        <v>123.7</v>
      </c>
      <c r="C44">
        <v>123.8</v>
      </c>
      <c r="E44" s="7">
        <v>123.7</v>
      </c>
      <c r="F44">
        <v>123.8</v>
      </c>
    </row>
    <row r="45" spans="1:6" x14ac:dyDescent="0.25">
      <c r="A45" s="14">
        <v>38169</v>
      </c>
      <c r="B45">
        <v>128.1</v>
      </c>
      <c r="C45">
        <v>125.3</v>
      </c>
      <c r="E45" s="7">
        <v>128.1</v>
      </c>
      <c r="F45">
        <v>125.3</v>
      </c>
    </row>
    <row r="46" spans="1:6" x14ac:dyDescent="0.25">
      <c r="A46" s="14">
        <v>38261</v>
      </c>
      <c r="B46">
        <v>127.4</v>
      </c>
      <c r="C46">
        <v>126.3</v>
      </c>
      <c r="E46" s="7">
        <v>127.4</v>
      </c>
      <c r="F46">
        <v>126.3</v>
      </c>
    </row>
    <row r="47" spans="1:6" x14ac:dyDescent="0.25">
      <c r="A47" s="14">
        <v>38353</v>
      </c>
      <c r="B47">
        <v>122.9</v>
      </c>
      <c r="C47">
        <v>127.2</v>
      </c>
      <c r="E47" s="7">
        <v>122.9</v>
      </c>
      <c r="F47">
        <v>127.3</v>
      </c>
    </row>
    <row r="48" spans="1:6" x14ac:dyDescent="0.25">
      <c r="A48" s="14">
        <v>38443</v>
      </c>
      <c r="B48">
        <v>129.19999999999999</v>
      </c>
      <c r="C48">
        <v>129</v>
      </c>
      <c r="E48" s="7">
        <v>129.19999999999999</v>
      </c>
      <c r="F48">
        <v>128.80000000000001</v>
      </c>
    </row>
    <row r="49" spans="1:6" x14ac:dyDescent="0.25">
      <c r="A49" s="14">
        <v>38534</v>
      </c>
      <c r="B49">
        <v>130.80000000000001</v>
      </c>
      <c r="C49">
        <v>128</v>
      </c>
      <c r="E49" s="7">
        <v>130.80000000000001</v>
      </c>
      <c r="F49">
        <v>128</v>
      </c>
    </row>
    <row r="50" spans="1:6" x14ac:dyDescent="0.25">
      <c r="A50" s="14">
        <v>38626</v>
      </c>
      <c r="B50">
        <v>130.1</v>
      </c>
      <c r="C50">
        <v>129.6</v>
      </c>
      <c r="E50" s="7">
        <v>130.1</v>
      </c>
      <c r="F50">
        <v>129.6</v>
      </c>
    </row>
    <row r="51" spans="1:6" x14ac:dyDescent="0.25">
      <c r="A51" s="14">
        <v>38718</v>
      </c>
      <c r="B51">
        <v>128.19999999999999</v>
      </c>
      <c r="C51">
        <v>131.80000000000001</v>
      </c>
      <c r="E51" s="7">
        <v>128.19999999999999</v>
      </c>
      <c r="F51">
        <v>131.80000000000001</v>
      </c>
    </row>
    <row r="52" spans="1:6" x14ac:dyDescent="0.25">
      <c r="A52" s="14">
        <v>38808</v>
      </c>
      <c r="B52">
        <v>132.1</v>
      </c>
      <c r="C52">
        <v>132.1</v>
      </c>
      <c r="E52" s="7">
        <v>132.1</v>
      </c>
      <c r="F52">
        <v>132.1</v>
      </c>
    </row>
    <row r="53" spans="1:6" x14ac:dyDescent="0.25">
      <c r="A53" s="14">
        <v>38899</v>
      </c>
      <c r="B53">
        <v>136.69999999999999</v>
      </c>
      <c r="C53">
        <v>134.30000000000001</v>
      </c>
      <c r="E53" s="7">
        <v>136.69999999999999</v>
      </c>
      <c r="F53">
        <v>134.30000000000001</v>
      </c>
    </row>
    <row r="54" spans="1:6" x14ac:dyDescent="0.25">
      <c r="A54" s="14">
        <v>38991</v>
      </c>
      <c r="B54">
        <v>136.4</v>
      </c>
      <c r="C54">
        <v>135.9</v>
      </c>
      <c r="E54" s="7">
        <v>136.4</v>
      </c>
      <c r="F54">
        <v>135.9</v>
      </c>
    </row>
    <row r="55" spans="1:6" x14ac:dyDescent="0.25">
      <c r="A55" s="14">
        <v>39083</v>
      </c>
      <c r="B55">
        <v>134.80000000000001</v>
      </c>
      <c r="C55">
        <v>138.6</v>
      </c>
      <c r="E55" s="7">
        <v>134.80000000000001</v>
      </c>
      <c r="F55">
        <v>138.5</v>
      </c>
    </row>
    <row r="56" spans="1:6" x14ac:dyDescent="0.25">
      <c r="A56" s="14">
        <v>39173</v>
      </c>
      <c r="B56">
        <v>140.80000000000001</v>
      </c>
      <c r="C56">
        <v>140.80000000000001</v>
      </c>
      <c r="E56" s="7">
        <v>140.80000000000001</v>
      </c>
      <c r="F56">
        <v>140.80000000000001</v>
      </c>
    </row>
    <row r="57" spans="1:6" x14ac:dyDescent="0.25">
      <c r="A57" s="14">
        <v>39264</v>
      </c>
      <c r="B57">
        <v>144.80000000000001</v>
      </c>
      <c r="C57">
        <v>142.19999999999999</v>
      </c>
      <c r="E57" s="7">
        <v>144.80000000000001</v>
      </c>
      <c r="F57">
        <v>142.30000000000001</v>
      </c>
    </row>
    <row r="58" spans="1:6" x14ac:dyDescent="0.25">
      <c r="A58" s="14">
        <v>39356</v>
      </c>
      <c r="B58">
        <v>145.4</v>
      </c>
      <c r="C58">
        <v>144.4</v>
      </c>
      <c r="E58" s="7">
        <v>145.4</v>
      </c>
      <c r="F58">
        <v>144.4</v>
      </c>
    </row>
    <row r="59" spans="1:6" x14ac:dyDescent="0.25">
      <c r="A59" s="14">
        <v>39448</v>
      </c>
      <c r="B59">
        <v>143.1</v>
      </c>
      <c r="C59">
        <v>146.1</v>
      </c>
      <c r="E59" s="7">
        <v>143.1</v>
      </c>
      <c r="F59">
        <v>146.19999999999999</v>
      </c>
    </row>
    <row r="60" spans="1:6" x14ac:dyDescent="0.25">
      <c r="A60" s="14">
        <v>39539</v>
      </c>
      <c r="B60">
        <v>149.69999999999999</v>
      </c>
      <c r="C60">
        <v>149.4</v>
      </c>
      <c r="E60" s="7">
        <v>149.69999999999999</v>
      </c>
      <c r="F60">
        <v>149.19999999999999</v>
      </c>
    </row>
    <row r="61" spans="1:6" x14ac:dyDescent="0.25">
      <c r="A61" s="14">
        <v>39630</v>
      </c>
      <c r="B61">
        <v>154.9</v>
      </c>
      <c r="C61">
        <v>151.6</v>
      </c>
      <c r="E61" s="7">
        <v>154.9</v>
      </c>
      <c r="F61">
        <v>151.69999999999999</v>
      </c>
    </row>
    <row r="62" spans="1:6" x14ac:dyDescent="0.25">
      <c r="A62" s="14">
        <v>39722</v>
      </c>
      <c r="B62">
        <v>146.9</v>
      </c>
      <c r="C62">
        <v>145.9</v>
      </c>
      <c r="E62" s="7">
        <v>146.9</v>
      </c>
      <c r="F62">
        <v>145.9</v>
      </c>
    </row>
    <row r="63" spans="1:6" x14ac:dyDescent="0.25">
      <c r="A63" s="14">
        <v>39814</v>
      </c>
      <c r="B63">
        <v>139.69999999999999</v>
      </c>
      <c r="C63">
        <v>143.9</v>
      </c>
      <c r="E63" s="7">
        <v>139.69999999999999</v>
      </c>
      <c r="F63">
        <v>143.9</v>
      </c>
    </row>
    <row r="64" spans="1:6" x14ac:dyDescent="0.25">
      <c r="A64" s="14">
        <v>39904</v>
      </c>
      <c r="B64">
        <v>146.4</v>
      </c>
      <c r="C64">
        <v>146.5</v>
      </c>
      <c r="E64" s="7">
        <v>146.4</v>
      </c>
      <c r="F64">
        <v>146.5</v>
      </c>
    </row>
    <row r="65" spans="1:6" x14ac:dyDescent="0.25">
      <c r="A65" s="14">
        <v>39995</v>
      </c>
      <c r="B65">
        <v>153.1</v>
      </c>
      <c r="C65">
        <v>149.9</v>
      </c>
      <c r="E65" s="7">
        <v>153.1</v>
      </c>
      <c r="F65">
        <v>149.9</v>
      </c>
    </row>
    <row r="66" spans="1:6" x14ac:dyDescent="0.25">
      <c r="A66" s="14">
        <v>40087</v>
      </c>
      <c r="B66">
        <v>154.69999999999999</v>
      </c>
      <c r="C66">
        <v>153.69999999999999</v>
      </c>
      <c r="E66" s="7">
        <v>154.69999999999999</v>
      </c>
      <c r="F66">
        <v>153.69999999999999</v>
      </c>
    </row>
    <row r="67" spans="1:6" x14ac:dyDescent="0.25">
      <c r="A67" s="14">
        <v>40179</v>
      </c>
      <c r="B67">
        <v>152.5</v>
      </c>
      <c r="C67">
        <v>157.19999999999999</v>
      </c>
      <c r="E67" s="7">
        <v>152.5</v>
      </c>
      <c r="F67">
        <v>156.9</v>
      </c>
    </row>
    <row r="68" spans="1:6" x14ac:dyDescent="0.25">
      <c r="A68" s="14">
        <v>40269</v>
      </c>
      <c r="B68">
        <v>158.9</v>
      </c>
      <c r="C68">
        <v>158.69999999999999</v>
      </c>
      <c r="E68" s="7">
        <v>158.9</v>
      </c>
      <c r="F68">
        <v>159</v>
      </c>
    </row>
    <row r="69" spans="1:6" x14ac:dyDescent="0.25">
      <c r="A69" s="14">
        <v>40360</v>
      </c>
      <c r="B69">
        <v>163.6</v>
      </c>
      <c r="C69">
        <v>160.4</v>
      </c>
      <c r="E69" s="7">
        <v>163.6</v>
      </c>
      <c r="F69">
        <v>160.30000000000001</v>
      </c>
    </row>
    <row r="70" spans="1:6" x14ac:dyDescent="0.25">
      <c r="A70" s="14">
        <v>40452</v>
      </c>
      <c r="B70">
        <v>163.5</v>
      </c>
      <c r="C70">
        <v>162.5</v>
      </c>
      <c r="E70" s="7">
        <v>163.5</v>
      </c>
      <c r="F70">
        <v>162.5</v>
      </c>
    </row>
    <row r="71" spans="1:6" x14ac:dyDescent="0.25">
      <c r="A71" s="14">
        <v>40544</v>
      </c>
      <c r="B71">
        <v>160.5</v>
      </c>
      <c r="C71">
        <v>164.9</v>
      </c>
      <c r="E71" s="7">
        <v>160.5</v>
      </c>
      <c r="F71">
        <v>164.9</v>
      </c>
    </row>
    <row r="72" spans="1:6" x14ac:dyDescent="0.25">
      <c r="A72" s="14">
        <v>40634</v>
      </c>
      <c r="B72">
        <v>166.3</v>
      </c>
      <c r="C72">
        <v>166.5</v>
      </c>
      <c r="E72" s="7">
        <v>166.3</v>
      </c>
      <c r="F72">
        <v>166.4</v>
      </c>
    </row>
    <row r="73" spans="1:6" x14ac:dyDescent="0.25">
      <c r="A73" s="14">
        <v>40725</v>
      </c>
      <c r="B73">
        <v>169.4</v>
      </c>
      <c r="C73">
        <v>166.1</v>
      </c>
      <c r="E73" s="7">
        <v>169.4</v>
      </c>
      <c r="F73">
        <v>166.1</v>
      </c>
    </row>
    <row r="74" spans="1:6" x14ac:dyDescent="0.25">
      <c r="A74" s="14">
        <v>40817</v>
      </c>
      <c r="B74">
        <v>167.7</v>
      </c>
      <c r="C74">
        <v>167.5</v>
      </c>
      <c r="E74" s="7">
        <v>167.7</v>
      </c>
      <c r="F74">
        <v>167.5</v>
      </c>
    </row>
    <row r="75" spans="1:6" x14ac:dyDescent="0.25">
      <c r="A75" s="14">
        <v>40909</v>
      </c>
      <c r="B75">
        <v>163.19999999999999</v>
      </c>
      <c r="C75">
        <v>165.3</v>
      </c>
      <c r="E75" s="7">
        <v>163.19999999999999</v>
      </c>
      <c r="F75">
        <v>165.3</v>
      </c>
    </row>
    <row r="76" spans="1:6" x14ac:dyDescent="0.25">
      <c r="A76" s="14">
        <v>41000</v>
      </c>
      <c r="B76">
        <v>168</v>
      </c>
      <c r="C76">
        <v>168.2</v>
      </c>
      <c r="E76" s="7">
        <v>168</v>
      </c>
      <c r="F76">
        <v>168.2</v>
      </c>
    </row>
    <row r="77" spans="1:6" x14ac:dyDescent="0.25">
      <c r="A77" s="14">
        <v>41091</v>
      </c>
      <c r="B77">
        <v>173.6</v>
      </c>
      <c r="C77">
        <v>171.1</v>
      </c>
      <c r="E77" s="7">
        <v>173.6</v>
      </c>
      <c r="F77">
        <v>171.1</v>
      </c>
    </row>
    <row r="78" spans="1:6" x14ac:dyDescent="0.25">
      <c r="A78" s="14">
        <v>41183</v>
      </c>
      <c r="B78">
        <v>171.9</v>
      </c>
      <c r="C78">
        <v>171.1</v>
      </c>
      <c r="E78" s="7">
        <v>171.9</v>
      </c>
      <c r="F78">
        <v>171.1</v>
      </c>
    </row>
    <row r="79" spans="1:6" x14ac:dyDescent="0.25">
      <c r="A79" s="14">
        <v>41275</v>
      </c>
      <c r="B79">
        <v>167.6</v>
      </c>
      <c r="C79">
        <v>171.8</v>
      </c>
      <c r="E79" s="7">
        <v>167.6</v>
      </c>
      <c r="F79">
        <v>172</v>
      </c>
    </row>
    <row r="80" spans="1:6" x14ac:dyDescent="0.25">
      <c r="A80" s="14">
        <v>41365</v>
      </c>
      <c r="B80">
        <v>174.7</v>
      </c>
      <c r="C80">
        <v>174.7</v>
      </c>
      <c r="E80" s="7">
        <v>174.7</v>
      </c>
      <c r="F80">
        <v>174.5</v>
      </c>
    </row>
    <row r="81" spans="1:6" x14ac:dyDescent="0.25">
      <c r="A81" s="14">
        <v>41456</v>
      </c>
      <c r="B81">
        <v>178.4</v>
      </c>
      <c r="C81">
        <v>175.3</v>
      </c>
      <c r="E81" s="7">
        <v>178.4</v>
      </c>
      <c r="F81">
        <v>175.3</v>
      </c>
    </row>
    <row r="82" spans="1:6" x14ac:dyDescent="0.25">
      <c r="A82" s="14">
        <v>41548</v>
      </c>
      <c r="B82">
        <v>176.3</v>
      </c>
      <c r="C82">
        <v>175.5</v>
      </c>
      <c r="E82" s="7">
        <v>176.3</v>
      </c>
      <c r="F82">
        <v>175.6</v>
      </c>
    </row>
    <row r="83" spans="1:6" x14ac:dyDescent="0.25">
      <c r="A83" s="14">
        <v>41640</v>
      </c>
      <c r="B83">
        <v>173.4</v>
      </c>
      <c r="C83">
        <v>177.1</v>
      </c>
      <c r="E83" s="7">
        <v>173.4</v>
      </c>
      <c r="F83">
        <v>177</v>
      </c>
    </row>
    <row r="84" spans="1:6" x14ac:dyDescent="0.25">
      <c r="A84" s="14">
        <v>41730</v>
      </c>
      <c r="B84">
        <v>174</v>
      </c>
      <c r="C84">
        <v>174.4</v>
      </c>
      <c r="E84" s="7">
        <v>174</v>
      </c>
      <c r="F84">
        <v>174.5</v>
      </c>
    </row>
    <row r="85" spans="1:6" x14ac:dyDescent="0.25">
      <c r="A85" s="14">
        <v>41821</v>
      </c>
      <c r="B85">
        <v>177.3</v>
      </c>
      <c r="C85">
        <v>174.4</v>
      </c>
      <c r="E85" s="7">
        <v>177.3</v>
      </c>
      <c r="F85">
        <v>174.4</v>
      </c>
    </row>
    <row r="86" spans="1:6" x14ac:dyDescent="0.25">
      <c r="A86" s="14">
        <v>41913</v>
      </c>
      <c r="B86">
        <v>175.9</v>
      </c>
      <c r="C86">
        <v>175.2</v>
      </c>
      <c r="E86" s="7">
        <v>175.9</v>
      </c>
      <c r="F86">
        <v>175.3</v>
      </c>
    </row>
    <row r="87" spans="1:6" x14ac:dyDescent="0.25">
      <c r="A87" s="14">
        <v>42005</v>
      </c>
      <c r="B87">
        <v>170.6</v>
      </c>
      <c r="C87">
        <v>174.1</v>
      </c>
      <c r="E87" s="7">
        <v>170.6</v>
      </c>
      <c r="F87">
        <v>173.8</v>
      </c>
    </row>
    <row r="88" spans="1:6" x14ac:dyDescent="0.25">
      <c r="A88" s="14">
        <v>42095</v>
      </c>
      <c r="B88">
        <v>169.2</v>
      </c>
      <c r="C88">
        <v>169.5</v>
      </c>
      <c r="E88" s="7">
        <v>169.2</v>
      </c>
      <c r="F88">
        <v>169.7</v>
      </c>
    </row>
    <row r="89" spans="1:6" x14ac:dyDescent="0.25">
      <c r="A89" s="14">
        <v>42186</v>
      </c>
      <c r="B89">
        <v>169.7</v>
      </c>
      <c r="C89">
        <v>167</v>
      </c>
      <c r="E89" s="7">
        <v>169.7</v>
      </c>
      <c r="F89">
        <v>167</v>
      </c>
    </row>
    <row r="90" spans="1:6" x14ac:dyDescent="0.25">
      <c r="A90" s="14">
        <v>42278</v>
      </c>
      <c r="B90">
        <v>166.2</v>
      </c>
      <c r="C90">
        <v>165.7</v>
      </c>
      <c r="E90" s="7">
        <v>166.2</v>
      </c>
      <c r="F90">
        <v>165.7</v>
      </c>
    </row>
    <row r="91" spans="1:6" x14ac:dyDescent="0.25">
      <c r="A91" s="14">
        <v>42370</v>
      </c>
      <c r="B91">
        <v>161.9</v>
      </c>
      <c r="C91">
        <v>163</v>
      </c>
      <c r="E91" s="7">
        <v>161.9</v>
      </c>
      <c r="F91">
        <v>163.30000000000001</v>
      </c>
    </row>
    <row r="92" spans="1:6" x14ac:dyDescent="0.25">
      <c r="A92" s="14">
        <v>42461</v>
      </c>
      <c r="B92">
        <v>163.80000000000001</v>
      </c>
      <c r="C92">
        <v>164</v>
      </c>
      <c r="E92" s="7">
        <v>163.80000000000001</v>
      </c>
      <c r="F92">
        <v>163.80000000000001</v>
      </c>
    </row>
    <row r="93" spans="1:6" x14ac:dyDescent="0.25">
      <c r="A93" s="14">
        <v>42552</v>
      </c>
      <c r="B93">
        <v>165.6</v>
      </c>
      <c r="C93">
        <v>162.9</v>
      </c>
      <c r="E93" s="7">
        <v>165.6</v>
      </c>
      <c r="F93">
        <v>163</v>
      </c>
    </row>
    <row r="94" spans="1:6" x14ac:dyDescent="0.25">
      <c r="A94" s="14">
        <v>42644</v>
      </c>
      <c r="B94">
        <v>162.4</v>
      </c>
      <c r="C94">
        <v>162.6</v>
      </c>
      <c r="E94" s="7">
        <v>162.4</v>
      </c>
      <c r="F94">
        <v>162.6</v>
      </c>
    </row>
    <row r="95" spans="1:6" x14ac:dyDescent="0.25">
      <c r="A95" s="14">
        <v>42736</v>
      </c>
      <c r="B95">
        <v>162.30000000000001</v>
      </c>
      <c r="C95">
        <v>164.4</v>
      </c>
      <c r="E95" s="7">
        <v>162.30000000000001</v>
      </c>
      <c r="F95">
        <v>164.3</v>
      </c>
    </row>
    <row r="96" spans="1:6" x14ac:dyDescent="0.25">
      <c r="A96" s="14">
        <v>42826</v>
      </c>
      <c r="B96">
        <v>165.1</v>
      </c>
      <c r="C96">
        <v>165.7</v>
      </c>
      <c r="E96" s="7">
        <v>165.1</v>
      </c>
      <c r="F96">
        <v>165.7</v>
      </c>
    </row>
    <row r="97" spans="1:6" x14ac:dyDescent="0.25">
      <c r="A97" s="14">
        <v>42917</v>
      </c>
      <c r="B97">
        <v>168.3</v>
      </c>
      <c r="C97">
        <v>166.2</v>
      </c>
      <c r="E97" s="7">
        <v>168.3</v>
      </c>
      <c r="F97">
        <v>166.3</v>
      </c>
    </row>
    <row r="98" spans="1:6" x14ac:dyDescent="0.25">
      <c r="A98" s="14">
        <v>43009</v>
      </c>
      <c r="B98">
        <v>166.6</v>
      </c>
      <c r="C98">
        <v>166.9</v>
      </c>
      <c r="E98" s="7">
        <v>166.6</v>
      </c>
      <c r="F98">
        <v>166.9</v>
      </c>
    </row>
    <row r="99" spans="1:6" x14ac:dyDescent="0.25">
      <c r="A99" s="14">
        <v>43101</v>
      </c>
      <c r="B99">
        <v>165.4</v>
      </c>
      <c r="C99">
        <v>167.8</v>
      </c>
      <c r="E99" s="7">
        <v>165.4</v>
      </c>
      <c r="F99">
        <v>168</v>
      </c>
    </row>
    <row r="100" spans="1:6" x14ac:dyDescent="0.25">
      <c r="A100" s="14">
        <v>43191</v>
      </c>
      <c r="B100">
        <v>167.7</v>
      </c>
      <c r="C100">
        <v>168.1</v>
      </c>
      <c r="E100" s="7">
        <v>167.7</v>
      </c>
      <c r="F100">
        <v>167.8</v>
      </c>
    </row>
    <row r="101" spans="1:6" x14ac:dyDescent="0.25">
      <c r="A101" s="14">
        <v>43282</v>
      </c>
      <c r="B101">
        <v>171.7</v>
      </c>
      <c r="C101">
        <v>169.5</v>
      </c>
      <c r="E101" s="7">
        <v>171.7</v>
      </c>
      <c r="F101">
        <v>169.6</v>
      </c>
    </row>
    <row r="102" spans="1:6" x14ac:dyDescent="0.25">
      <c r="A102" s="14">
        <v>43374</v>
      </c>
      <c r="B102">
        <v>169.2</v>
      </c>
      <c r="C102">
        <v>168.9</v>
      </c>
      <c r="E102" s="7">
        <v>169.2</v>
      </c>
      <c r="F102">
        <v>168.8</v>
      </c>
    </row>
    <row r="103" spans="1:6" x14ac:dyDescent="0.25">
      <c r="A103" s="14">
        <v>43466</v>
      </c>
      <c r="B103">
        <v>167.1</v>
      </c>
      <c r="C103">
        <v>169.8</v>
      </c>
      <c r="E103" s="7">
        <v>167.1</v>
      </c>
      <c r="F103">
        <v>169.7</v>
      </c>
    </row>
    <row r="104" spans="1:6" x14ac:dyDescent="0.25">
      <c r="A104" s="14">
        <v>43556</v>
      </c>
      <c r="B104">
        <v>169.8</v>
      </c>
      <c r="C104">
        <v>170.7</v>
      </c>
      <c r="E104" s="7">
        <v>169.8</v>
      </c>
      <c r="F104">
        <v>170.7</v>
      </c>
    </row>
    <row r="105" spans="1:6" x14ac:dyDescent="0.25">
      <c r="A105" s="14">
        <v>43647</v>
      </c>
      <c r="B105">
        <v>173.6</v>
      </c>
      <c r="C105">
        <v>170.7</v>
      </c>
      <c r="E105" s="7">
        <v>173.6</v>
      </c>
      <c r="F105">
        <v>170.8</v>
      </c>
    </row>
    <row r="106" spans="1:6" x14ac:dyDescent="0.25">
      <c r="A106" s="14">
        <v>43739</v>
      </c>
      <c r="B106">
        <v>171.7</v>
      </c>
      <c r="C106">
        <v>171.3</v>
      </c>
      <c r="E106" s="7">
        <v>171.7</v>
      </c>
      <c r="F106">
        <v>171.3</v>
      </c>
    </row>
    <row r="107" spans="1:6" x14ac:dyDescent="0.25">
      <c r="A107" s="14">
        <v>43831</v>
      </c>
      <c r="B107">
        <v>166.9</v>
      </c>
      <c r="C107">
        <v>167.4</v>
      </c>
      <c r="E107" s="7">
        <v>166.9</v>
      </c>
      <c r="F107">
        <v>167.5</v>
      </c>
    </row>
    <row r="108" spans="1:6" x14ac:dyDescent="0.25">
      <c r="A108" s="14">
        <v>43922</v>
      </c>
      <c r="B108">
        <v>151.6</v>
      </c>
      <c r="C108">
        <v>152.6</v>
      </c>
      <c r="E108" s="7">
        <v>151.6</v>
      </c>
      <c r="F108">
        <v>152.5</v>
      </c>
    </row>
    <row r="109" spans="1:6" x14ac:dyDescent="0.25">
      <c r="A109" s="14">
        <v>44013</v>
      </c>
      <c r="B109">
        <v>167.2</v>
      </c>
      <c r="C109">
        <v>164.4</v>
      </c>
      <c r="E109" s="7">
        <v>167.2</v>
      </c>
      <c r="F109">
        <v>164.5</v>
      </c>
    </row>
    <row r="110" spans="1:6" x14ac:dyDescent="0.25">
      <c r="A110" s="14">
        <v>44105</v>
      </c>
      <c r="B110">
        <v>170.1</v>
      </c>
      <c r="C110">
        <v>169.5</v>
      </c>
      <c r="E110" s="7">
        <v>170.1</v>
      </c>
      <c r="F110">
        <v>169.5</v>
      </c>
    </row>
    <row r="111" spans="1:6" x14ac:dyDescent="0.25">
      <c r="A111" s="14">
        <v>44197</v>
      </c>
      <c r="B111">
        <v>169</v>
      </c>
      <c r="C111">
        <v>171.8</v>
      </c>
      <c r="E111" s="7">
        <v>169</v>
      </c>
      <c r="F111">
        <v>171.7</v>
      </c>
    </row>
    <row r="112" spans="1:6" x14ac:dyDescent="0.25">
      <c r="A112" s="14">
        <v>44287</v>
      </c>
      <c r="B112">
        <v>170.3</v>
      </c>
      <c r="C112">
        <v>171.2</v>
      </c>
      <c r="E112" s="7">
        <v>170.3</v>
      </c>
      <c r="F112">
        <v>171.4</v>
      </c>
    </row>
    <row r="113" spans="1:6" x14ac:dyDescent="0.25">
      <c r="A113" s="14">
        <v>44378</v>
      </c>
      <c r="B113">
        <v>173.9</v>
      </c>
      <c r="C113">
        <v>171.1</v>
      </c>
      <c r="E113" s="7">
        <v>173.9</v>
      </c>
      <c r="F113">
        <v>171.1</v>
      </c>
    </row>
    <row r="114" spans="1:6" x14ac:dyDescent="0.25">
      <c r="A114" s="14">
        <v>44470</v>
      </c>
      <c r="E114">
        <v>172.2</v>
      </c>
      <c r="F114">
        <v>171.5</v>
      </c>
    </row>
    <row r="115" spans="1:6" x14ac:dyDescent="0.25">
      <c r="A115" s="14">
        <v>44562</v>
      </c>
      <c r="E115">
        <v>168.7</v>
      </c>
      <c r="F115">
        <v>171.4</v>
      </c>
    </row>
    <row r="116" spans="1:6" x14ac:dyDescent="0.25">
      <c r="A116" s="14">
        <v>44652</v>
      </c>
      <c r="E116">
        <v>170.6</v>
      </c>
      <c r="F116">
        <v>171.7</v>
      </c>
    </row>
    <row r="117" spans="1:6" x14ac:dyDescent="0.25">
      <c r="A117" s="14">
        <v>44743</v>
      </c>
      <c r="E117">
        <v>174.6</v>
      </c>
      <c r="F117">
        <v>171.9</v>
      </c>
    </row>
    <row r="118" spans="1:6" x14ac:dyDescent="0.25">
      <c r="A118" s="1"/>
    </row>
    <row r="119" spans="1:6" x14ac:dyDescent="0.25">
      <c r="A119" s="1"/>
    </row>
    <row r="120" spans="1:6" x14ac:dyDescent="0.25">
      <c r="A120" s="1"/>
    </row>
    <row r="121" spans="1:6" x14ac:dyDescent="0.25">
      <c r="A121" s="1"/>
    </row>
    <row r="122" spans="1:6" x14ac:dyDescent="0.25">
      <c r="A122" s="1"/>
    </row>
    <row r="123" spans="1:6" x14ac:dyDescent="0.25">
      <c r="A123" s="1"/>
    </row>
    <row r="124" spans="1:6" x14ac:dyDescent="0.25">
      <c r="A124" s="1"/>
    </row>
    <row r="125" spans="1:6" x14ac:dyDescent="0.25">
      <c r="A125" s="1"/>
    </row>
    <row r="126" spans="1:6" x14ac:dyDescent="0.25">
      <c r="A126" s="1"/>
    </row>
    <row r="127" spans="1:6" x14ac:dyDescent="0.25">
      <c r="A127" s="1"/>
    </row>
    <row r="128" spans="1:6"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row r="248" spans="1:1" x14ac:dyDescent="0.25">
      <c r="A248" s="1"/>
    </row>
    <row r="249" spans="1:1" x14ac:dyDescent="0.25">
      <c r="A249" s="1"/>
    </row>
    <row r="250" spans="1:1" x14ac:dyDescent="0.25">
      <c r="A250" s="1"/>
    </row>
    <row r="251" spans="1:1" x14ac:dyDescent="0.25">
      <c r="A251" s="1"/>
    </row>
    <row r="252" spans="1:1" x14ac:dyDescent="0.25">
      <c r="A252" s="1"/>
    </row>
    <row r="253" spans="1:1" x14ac:dyDescent="0.25">
      <c r="A253" s="1"/>
    </row>
    <row r="254" spans="1:1" x14ac:dyDescent="0.25">
      <c r="A254" s="1"/>
    </row>
  </sheetData>
  <mergeCells count="3">
    <mergeCell ref="B1:C1"/>
    <mergeCell ref="B2:C2"/>
    <mergeCell ref="F2:P2"/>
  </mergeCells>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7B296-BA8B-496B-9E84-1FE170AD2882}">
  <sheetPr codeName="Planilha2">
    <tabColor theme="4" tint="0.59999389629810485"/>
  </sheetPr>
  <dimension ref="A1:H7"/>
  <sheetViews>
    <sheetView showGridLines="0" zoomScale="115" zoomScaleNormal="115" workbookViewId="0">
      <selection sqref="A1:F1"/>
    </sheetView>
  </sheetViews>
  <sheetFormatPr defaultColWidth="0" defaultRowHeight="15" x14ac:dyDescent="0.25"/>
  <cols>
    <col min="1" max="1" width="12.140625" customWidth="1"/>
    <col min="2" max="2" width="68.28515625" customWidth="1"/>
    <col min="3" max="3" width="12.140625" customWidth="1"/>
    <col min="4" max="4" width="52" customWidth="1"/>
    <col min="5" max="5" width="12.140625" customWidth="1"/>
    <col min="6" max="6" width="52" customWidth="1"/>
    <col min="7" max="7" width="2.42578125" customWidth="1"/>
    <col min="8" max="8" width="0" hidden="1" customWidth="1"/>
    <col min="9" max="16384" width="9.140625" hidden="1"/>
  </cols>
  <sheetData>
    <row r="1" spans="1:7" ht="48.75" customHeight="1" x14ac:dyDescent="0.35">
      <c r="A1" s="83" t="s">
        <v>126</v>
      </c>
      <c r="B1" s="83"/>
      <c r="C1" s="83"/>
      <c r="D1" s="83"/>
      <c r="E1" s="83"/>
      <c r="F1" s="83"/>
    </row>
    <row r="2" spans="1:7" x14ac:dyDescent="0.25">
      <c r="A2" s="2" t="s">
        <v>10</v>
      </c>
      <c r="B2" s="2" t="s">
        <v>0</v>
      </c>
      <c r="C2" s="2" t="s">
        <v>10</v>
      </c>
      <c r="D2" s="2" t="s">
        <v>0</v>
      </c>
      <c r="E2" s="2" t="s">
        <v>10</v>
      </c>
      <c r="F2" s="2" t="s">
        <v>0</v>
      </c>
    </row>
    <row r="3" spans="1:7" ht="409.5" x14ac:dyDescent="0.25">
      <c r="A3" s="23" t="s">
        <v>1</v>
      </c>
      <c r="B3" s="3" t="s">
        <v>158</v>
      </c>
      <c r="C3" s="23" t="s">
        <v>2</v>
      </c>
      <c r="D3" s="3" t="s">
        <v>127</v>
      </c>
      <c r="E3" s="23" t="s">
        <v>29</v>
      </c>
      <c r="F3" s="3" t="s">
        <v>3</v>
      </c>
    </row>
    <row r="4" spans="1:7" s="10" customFormat="1" x14ac:dyDescent="0.25">
      <c r="A4" s="10" t="s">
        <v>10</v>
      </c>
      <c r="B4" s="10" t="s">
        <v>0</v>
      </c>
      <c r="C4" s="10" t="s">
        <v>0</v>
      </c>
      <c r="D4" s="10" t="s">
        <v>0</v>
      </c>
      <c r="E4" s="10" t="s">
        <v>0</v>
      </c>
      <c r="F4" s="10" t="s">
        <v>0</v>
      </c>
      <c r="G4" s="10" t="s">
        <v>0</v>
      </c>
    </row>
    <row r="5" spans="1:7" ht="330" x14ac:dyDescent="0.25">
      <c r="A5" s="23" t="s">
        <v>99</v>
      </c>
      <c r="B5" s="3" t="s">
        <v>128</v>
      </c>
      <c r="C5" s="23" t="s">
        <v>100</v>
      </c>
      <c r="D5" s="3" t="s">
        <v>129</v>
      </c>
      <c r="E5" s="23" t="s">
        <v>98</v>
      </c>
      <c r="F5" s="3" t="s">
        <v>130</v>
      </c>
    </row>
    <row r="6" spans="1:7" x14ac:dyDescent="0.25">
      <c r="A6" s="10" t="s">
        <v>10</v>
      </c>
      <c r="B6" s="10" t="s">
        <v>0</v>
      </c>
      <c r="C6" s="11"/>
      <c r="D6" s="10"/>
      <c r="E6" s="10"/>
      <c r="F6" s="10"/>
    </row>
    <row r="7" spans="1:7" ht="255" x14ac:dyDescent="0.25">
      <c r="A7" s="23" t="s">
        <v>82</v>
      </c>
      <c r="B7" s="3" t="s">
        <v>131</v>
      </c>
      <c r="C7" s="23"/>
      <c r="D7" s="3"/>
      <c r="E7" s="23"/>
      <c r="F7" s="3"/>
    </row>
  </sheetData>
  <mergeCells count="1">
    <mergeCell ref="A1:F1"/>
  </mergeCells>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13</vt:i4>
      </vt:variant>
    </vt:vector>
  </HeadingPairs>
  <TitlesOfParts>
    <vt:vector size="13" baseType="lpstr">
      <vt:lpstr>General</vt:lpstr>
      <vt:lpstr>Installation</vt:lpstr>
      <vt:lpstr>Step-by-Step</vt:lpstr>
      <vt:lpstr>Quarterly - GDP</vt:lpstr>
      <vt:lpstr>Monthly - IBC-Br</vt:lpstr>
      <vt:lpstr>Monthly - Ind Prod</vt:lpstr>
      <vt:lpstr>Appending Forecasts</vt:lpstr>
      <vt:lpstr>Mult series same spec</vt:lpstr>
      <vt:lpstr>Mult series mult spec</vt:lpstr>
      <vt:lpstr>Decomp</vt:lpstr>
      <vt:lpstr>Spans</vt:lpstr>
      <vt:lpstr>Forecasts</vt:lpstr>
      <vt:lpstr>Specs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Eduardo</dc:creator>
  <cp:lastModifiedBy>Eduardo Goncalves Costa Amaral</cp:lastModifiedBy>
  <dcterms:created xsi:type="dcterms:W3CDTF">2022-01-12T01:16:32Z</dcterms:created>
  <dcterms:modified xsi:type="dcterms:W3CDTF">2024-03-26T18:07:02Z</dcterms:modified>
</cp:coreProperties>
</file>