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FRED\"/>
    </mc:Choice>
  </mc:AlternateContent>
  <xr:revisionPtr revIDLastSave="0" documentId="13_ncr:1_{56522D37-ED75-4A94-87EB-1AC73670F699}" xr6:coauthVersionLast="47" xr6:coauthVersionMax="47" xr10:uidLastSave="{00000000-0000-0000-0000-000000000000}"/>
  <bookViews>
    <workbookView xWindow="-120" yWindow="-120" windowWidth="26760" windowHeight="14520" xr2:uid="{3993A6B1-EE0B-4D1E-870C-DA6DB50BA0B2}"/>
  </bookViews>
  <sheets>
    <sheet name="Menu" sheetId="8" r:id="rId1"/>
    <sheet name="FRED" sheetId="1" r:id="rId2"/>
    <sheet name="FREDMETA" sheetId="7" r:id="rId3"/>
    <sheet name="FRED Add-in" sheetId="5" r:id="rId4"/>
    <sheet name="AGGREGBYDATE" sheetId="2" r:id="rId5"/>
    <sheet name="FRED Reference" sheetId="6" r:id="rId6"/>
    <sheet name="e00eb4de3c8a421cba9b8f4cb8546ec" sheetId="4" state="veryHidden" r:id="rId7"/>
  </sheets>
  <definedNames>
    <definedName name="AGGREGBYDATE">_xlfn.LAMBDA(_xlpm.dates,_xlpm.values,_xlpm.highFreq,_xlpm.lowFreq,_xlop.method,_xlop.onlyValues,IF(_xlpm.highFreq &lt; _xlpm.lowFreq, "# Cannot disaggregate to lower frequencies", _xlfn.LET(_xlpm.method, IF(_xlfn.ISOMITTED(_xlpm.method), "avg", _xlpm.method), _xlpm.onlyValues, IF(_xlfn.ISOMITTED(_xlpm.onlyValues), FALSE, _xlpm.onlyValues), _xlpm.step1, _xlfn.MAP(_xlpm.dates, _xlfn.LAMBDA(_xlpm.x, FLOOR(DAYS360(DATE(YEAR(_xlpm.x), 1, 1), _xlpm.x), 30))), _xlpm.step2, _xlfn.MAP(_xlpm.step1, _xlfn.LAMBDA(_xlpm.x, MOD(_xlpm.x, 360 / _xlpm.lowFreq))), _xlpm.step3, _xlfn.SCAN(0, _xlpm.step2, _xlfn.LAMBDA(_xlpm.accum,_xlpm.x, IF(_xlpm.x &gt; _xlpm.accum, _xlpm.accum, _xlpm.accum + 1))), _xlpm.step4_0, DATE(YEAR(_xlpm.dates), (12 / _xlpm.lowFreq) * ROUNDUP(MONTH(_xlpm.dates) / (12 / _xlpm.lowFreq), 0) - (12 / _xlpm.lowFreq) + 1, 1), _xlpm.completeDates, _xlfn.SCAN(0, _xlpm.step4_0, _xlfn.LAMBDA(_xlpm.accum,_xlpm.x, SUM(1 * (_xlpm.step4_0 = _xlpm.x)) = _xlpm.highFreq / _xlpm.lowFreq)), _xlpm.step4_dates, _xlfn._xlws.FILTER(_xlpm.step4_0, _xlpm.completeDates), _xlpm.step4_values, _xlfn._xlws.FILTER(_xlpm.values, _xlpm.completeDates), _xlpm.step5, _xlfn.SWITCH(_xlpm.method, "avg", _xlfn.MAKEARRAY(ROWS(_xlpm.step4_dates), 1, _xlfn.LAMBDA(_xlpm.row,_xlpm.col, SUM(IF(_xlpm.step4_dates = INDEX(_xlpm.step4_dates, _xlpm.row), _xlpm.step4_values, 0)) / (_xlpm.highFreq / _xlpm.lowFreq))), "sum", _xlfn.MAKEARRAY(ROWS(_xlpm.step4_dates), 1, _xlfn.LAMBDA(_xlpm.row,_xlpm.col, SUM(IF(_xlpm.step4_dates = INDEX(_xlpm.step4_dates, _xlpm.row), _xlpm.step4_values, 0)))), "eop", _xlfn.MAKEARRAY(ROWS(_xlpm.step4_dates), 1, _xlfn.LAMBDA(_xlpm.row,_xlpm.col, _xlfn.TAKE(_xlfn._xlws.FILTER(_xlpm.step4_values, _xlpm.step4_dates = INDEX(_xlpm.step4_dates, _xlpm.row)), -1))), ), _xlpm.step6, _xlfn.UNIQUE(IF(_xlpm.onlyValues, _xlpm.step5, _xlfn.HSTACK(_xlpm.step4_dates, _xlpm.step5))), _xlpm.step6)))</definedName>
    <definedName name="FRED">_xlfn.LAMBDA(_xlpm.code,_xlop.startDate,_xlop.finalDate,_xlop.manipulation,_xlop.aggregation,_xlop.returnOnlyValues,_xlfn.LET(_xlpm.manipulation, IF(OR(_xlfn.ISOMITTED(_xlpm.manipulation), ISBLANK(_xlpm.manipulation)), "lin", TRIM(_xlpm.manipulation)), _xlpm.aggregation, IF(OR(_xlfn.ISOMITTED(_xlpm.aggregation), ISBLANK(_xlpm.aggregation)), "", TRIM(_xlpm.aggregation)), _xlpm.aggPeriod, IF(_xlpm.aggregation = "", "", TRIM(INDEX(_xlfn.TEXTSPLIT(_xlpm.aggregation, ","), 1, 1))), _xlpm.aggMethod, IF(_xlpm.aggregation = "", "avg", IF(COLUMNS(_xlfn.TEXTSPLIT(_xlpm.aggregation, ",")) = 1, "avg", TRIM(INDEX(_xlfn.TEXTSPLIT(_xlpm.aggregation, ","), 1, 2)))), _xlpm.returnOnlyValues, IF(_xlfn.ISOMITTED(_xlpm.returnOnlyValues), FALSE, _xlpm.returnOnlyValues), _xlpm.url, "https://fred.stlouisfed.org/data/" &amp; _xlpm.code &amp; ".txt", _xlpm.txt, _xlfn.WEBSERVICE(_xlpm.url), _xlpm.txtClean, TRIM(_xlpm.txt), _xlpm.metaData, TRIM(MID(_xlpm.txtClean, 1, FIND("DATE VALUE", _xlpm.txtClean) - 1)), _xlpm.metaFreq, SUBSTITUTE(INDEX(_xlfn.TEXTSPLIT(MID(_xlpm.metaData, FIND("Frequency:", _xlpm.metaData) + 11, 50), CHAR(10)), 1, 1), CHAR(13), ""), _xlpm.freqShift, _xlfn.SWITCH(_xlpm.metaFreq, "Annual", 1, "Semiannual", 2, "Quarterly", 4, "Monthly", 12, "Biweekly", 26, "Weekly", 52, "Daily", 260), _xlpm.aggShift, _xlfn.SWITCH(_xlpm.aggPeriod, "", _xlpm.freqShift, "a", 1, "sa", 2, "q", 4, "m", 12, "b", 26, "w", 52, "d", 260), _xlpm.checks, IF(SUM(1 * (_xlpm.manipulation = {"","lin","chg","ch1","pch","pc1","pca","cch","cca","log"})) = 0, "# Manipulation not recognized", IF(SUM(1 * (_xlpm.aggPeriod = {"","d","w","b","m","q","sa","a"})) = 0, "# Aggregation period not recognized", IF(SUM(1 * (_xlpm.aggMethod = {"","avg","sum","eop"})) = 0, "# Aggregation method not recognized", IF(_xlpm.freqShift &lt; _xlpm.aggShift, "# Aggregation must be to lower frequency", FALSE)))), _xlpm.rawData, MID(_xlpm.txtClean, FIND("DATE VALUE", _xlpm.txtClean) + 11, 999999), _xlpm.data, _xlfn.TEXTSPLIT(_xlpm.rawData, " ", CHAR(10), TRUE), _xlpm.dates, _xlfn.MAP(INDEX(_xlpm.data, 0, 1), _xlfn.LAMBDA(_xlpm.x, DATE(LEFT(_xlpm.x, 4), MID(_xlpm.x, 6, 2), RIGHT(_xlpm.x, 2)))), _xlpm.values, _xlfn.NUMBERVALUE(INDEX(_xlpm.data, 0, 2), ".", ","), _xlpm.startDate, IF(OR(_xlfn.ISOMITTED(_xlpm.startDate), ISBLANK(_xlpm.startDate)), INDEX(_xlpm.dates, 1, 1), _xlpm.startDate), _xlpm.finalDate, IF(OR(_xlfn.ISOMITTED(_xlpm.finalDate), ISBLANK(_xlpm.finalDate)), INDEX(_xlpm.dates, ROWS(_xlpm.dates), 1), _xlpm.finalDate), _xlfn.LET(_xlpm.aggDatesValues, IF(_xlpm.aggregation = "", _xlfn.HSTACK(_xlpm.dates, _xlpm.values), AGGREGBYDATE(_xlpm.dates, _xlpm.values, _xlpm.freqShift, _xlpm.aggShift, _xlpm.aggMethod, FALSE)), _xlpm.aggDates, INDEX(_xlpm.aggDatesValues, 0, 1), _xlpm.aggValues, INDEX(_xlpm.aggDatesValues, 0, 2), _xlpm.values, _xlpm.aggValues, _xlpm.manValues, _xlfn.SWITCH(_xlpm.manipulation, "lin", _xlpm.values, "chg", _xlfn.VSTACK({#N/A}, _xlfn.DROP(_xlpm.values, 1) - _xlfn.DROP(_xlpm.values, -1)), "ch1", _xlfn.MAKEARRAY(ROWS(_xlpm.values), 1, _xlfn.LAMBDA(_xlpm.row,_xlpm.col, IF(_xlpm.row &lt;= _xlpm.aggShift, #N/A, INDEX(_xlpm.values, _xlpm.row) - INDEX(_xlpm.values, _xlpm.row - _xlpm.aggShift)))), "pch", _xlfn.VSTACK({#N/A}, (_xlfn.DROP(_xlpm.values, 1) / _xlfn.DROP(_xlpm.values, -1) - 1) * 100), "pc1", _xlfn.MAKEARRAY(ROWS(_xlpm.values), 1, _xlfn.LAMBDA(_xlpm.row,_xlpm.col, IF(_xlpm.row &lt;= _xlpm.aggShift, #N/A, (INDEX(_xlpm.values, _xlpm.row) / INDEX(_xlpm.values, _xlpm.row - _xlpm.aggShift) - 1) * 100))), "pca", _xlfn.MAKEARRAY(ROWS(_xlpm.values), 1, _xlfn.LAMBDA(_xlpm.row,_xlpm.col, IF(_xlpm.row &lt;= 1, #N/A, ((INDEX(_xlpm.values, _xlpm.row) / INDEX(_xlpm.values, _xlpm.row - 1)) ^ _xlpm.aggShift - 1) * 100))), "cch", _xlfn.MAKEARRAY(ROWS(_xlpm.values), 1, _xlfn.LAMBDA(_xlpm.row,_xlpm.col, IF(_xlpm.row &lt;= 1, #N/A, (LN(INDEX(_xlpm.values, _xlpm.row)) - LN(INDEX(_xlpm.values, _xlpm.row - 1))) * 100))), "cca", _xlfn.MAKEARRAY(ROWS(_xlpm.values), 1, _xlfn.LAMBDA(_xlpm.row,_xlpm.col, IF(_xlpm.row &lt;= 1, #N/A, (LN(INDEX(_xlpm.values, _xlpm.row)) - LN(INDEX(_xlpm.values, _xlpm.row - 1))) * 100 * _xlpm.aggShift))), "log", LN(_xlpm.values)), _xlpm.startDateIdx, MAX(_xlfn.XMATCH(_xlpm.startDate, _xlpm.aggDates, 1), MATCH(FALSE, ISERROR(_xlpm.manValues), 0)), _xlpm.finalDateIdx, _xlfn.XMATCH(_xlpm.finalDate, _xlpm.aggDates, -1), _xlpm.finalDates, INDEX(_xlpm.aggDates, _xlfn.SEQUENCE(_xlpm.finalDateIdx - _xlpm.startDateIdx + 1, 1, _xlpm.startDateIdx), 1), _xlpm.finalValues, INDEX(_xlpm.manValues, _xlfn.SEQUENCE(_xlpm.finalDateIdx - _xlpm.startDateIdx + 1, 1, _xlpm.startDateIdx), 1), _xlpm.finalResult, IF(ISERROR(_xlpm.rawData), "# Series code is invalid", IF(_xlpm.checks &lt;&gt; FALSE, _xlpm.checks, IF(OR(ISERROR(_xlpm.startDateIdx), ISERROR(_xlpm.finalDateIdx)), NA(), IF(_xlpm.returnOnlyValues, _xlpm.finalValues, _xlfn.HSTACK(_xlpm.finalDates, _xlpm.finalValues))))), _xlpm.finalResult)))</definedName>
    <definedName name="FREDMETA">_xlfn.LAMBDA(_xlpm.code,_xlop.field, _xlfn.LET( _xlpm.field, IF(OR(_xlfn.ISOMITTED(_xlpm.field), ISBLANK(_xlpm.field)), "", TRIM(_xlpm.field)), _xlpm.url, "https://fred.stlouisfed.org/data/" &amp; _xlpm.code &amp; ".txt", _xlpm.txt, _xlfn.WEBSERVICE(_xlpm.url), _xlpm.txtClean, TRIM(_xlpm.txt), _xlpm.metaDataAll, TRIM(_xlfn.TEXTSPLIT( MID(_xlpm.txtClean, 1, FIND("DATE VALUE", _xlpm.txtClean) - 1), , CHAR(10))), _xlpm.metaData, _xlfn.TAKE(_xlpm.metaDataAll,9), _xlpm.metaDataNotes, _xlfn.DROP(_xlpm.metaDataAll, 9), _xlfn.SWITCH(_xlpm.field, "", _xlpm.metaDataAll, "Notes", _xlfn.VSTACK(MID(INDEX(_xlpm.metaDataNotes, 1), 8, 999999), _xlfn.DROP(_xlpm.metaDataNotes, 1)), _xlfn.LET(_xlpm.idx, MATCH(TRUE, LEFT(_xlpm.metaData, LEN(_xlpm.field &amp; ":")) = _xlpm.field &amp; ":", 0), _xlpm.metaValue, CLEAN(MID(INDEX(_xlpm.metaData,_xlpm.idx), LEN(_xlpm.field &amp; ":")+2, 999999)), _xlpm.metaValue) 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8" l="1" a="1"/>
  <c r="C15" i="8" s="1"/>
  <c r="C14" i="8" a="1"/>
  <c r="C14" i="8" s="1"/>
  <c r="B99" i="5"/>
  <c r="L16" i="2" a="1"/>
  <c r="L16" i="2" s="1"/>
  <c r="A2" i="4"/>
  <c r="B2" i="4"/>
  <c r="C2" i="4"/>
  <c r="A1" i="4"/>
  <c r="B1" i="4" a="1"/>
  <c r="B1" i="4" s="1"/>
  <c r="C1" i="4"/>
  <c r="D1" i="4"/>
  <c r="E1" i="4"/>
  <c r="E20" i="1" a="1"/>
  <c r="E20" i="1" s="1"/>
  <c r="I18" i="2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I619" i="2" s="1"/>
  <c r="I620" i="2" s="1"/>
  <c r="I621" i="2" s="1"/>
  <c r="I622" i="2" s="1"/>
  <c r="I623" i="2" s="1"/>
  <c r="I624" i="2" s="1"/>
  <c r="I625" i="2" s="1"/>
  <c r="I626" i="2" s="1"/>
  <c r="I627" i="2" s="1"/>
  <c r="I628" i="2" s="1"/>
  <c r="I629" i="2" s="1"/>
  <c r="I630" i="2" s="1"/>
  <c r="I631" i="2" s="1"/>
  <c r="I632" i="2" s="1"/>
  <c r="I633" i="2" s="1"/>
  <c r="I634" i="2" s="1"/>
  <c r="I635" i="2" s="1"/>
  <c r="I636" i="2" s="1"/>
  <c r="I637" i="2" s="1"/>
  <c r="I638" i="2" s="1"/>
  <c r="I639" i="2" s="1"/>
  <c r="I640" i="2" s="1"/>
  <c r="I641" i="2" s="1"/>
  <c r="I642" i="2" s="1"/>
  <c r="I643" i="2" s="1"/>
  <c r="I644" i="2" s="1"/>
  <c r="I645" i="2" s="1"/>
  <c r="I646" i="2" s="1"/>
  <c r="I647" i="2" s="1"/>
  <c r="I648" i="2" s="1"/>
  <c r="I649" i="2" s="1"/>
  <c r="I650" i="2" s="1"/>
  <c r="I651" i="2" s="1"/>
  <c r="I652" i="2" s="1"/>
  <c r="I653" i="2" s="1"/>
  <c r="I654" i="2" s="1"/>
  <c r="I655" i="2" s="1"/>
  <c r="I656" i="2" s="1"/>
  <c r="I657" i="2" s="1"/>
  <c r="I658" i="2" s="1"/>
  <c r="I659" i="2" s="1"/>
  <c r="I660" i="2" s="1"/>
  <c r="I661" i="2" s="1"/>
  <c r="I662" i="2" s="1"/>
  <c r="I663" i="2" s="1"/>
  <c r="I664" i="2" s="1"/>
  <c r="I665" i="2" s="1"/>
  <c r="I666" i="2" s="1"/>
  <c r="I667" i="2" s="1"/>
  <c r="I668" i="2" s="1"/>
  <c r="I669" i="2" s="1"/>
  <c r="I670" i="2" s="1"/>
  <c r="I671" i="2" s="1"/>
  <c r="I672" i="2" s="1"/>
  <c r="I673" i="2" s="1"/>
  <c r="I674" i="2" s="1"/>
  <c r="I17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16" i="2"/>
  <c r="H13" i="7" a="1"/>
  <c r="H13" i="7" s="1"/>
  <c r="H14" i="7" a="1"/>
  <c r="H14" i="7" s="1"/>
  <c r="H12" i="7" a="1"/>
  <c r="H12" i="7" s="1"/>
  <c r="E12" i="7" a="1"/>
  <c r="E12" i="7" s="1"/>
  <c r="H20" i="1" a="1"/>
  <c r="H20" i="1" s="1"/>
  <c r="C8" i="8"/>
  <c r="C7" i="8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16" i="2"/>
  <c r="I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H17" i="2" l="1"/>
  <c r="H18" i="2" l="1"/>
  <c r="H19" i="2" l="1"/>
  <c r="H20" i="2" l="1"/>
  <c r="H21" i="2" l="1"/>
  <c r="H22" i="2" l="1"/>
  <c r="H23" i="2" l="1"/>
  <c r="H24" i="2" l="1"/>
  <c r="H25" i="2" l="1"/>
  <c r="H26" i="2" l="1"/>
  <c r="H27" i="2" l="1"/>
  <c r="H28" i="2" l="1"/>
  <c r="H29" i="2" l="1"/>
  <c r="H30" i="2" l="1"/>
  <c r="H31" i="2" l="1"/>
  <c r="H32" i="2" l="1"/>
  <c r="H33" i="2" l="1"/>
  <c r="H34" i="2" l="1"/>
  <c r="H35" i="2" l="1"/>
  <c r="H36" i="2" l="1"/>
  <c r="H37" i="2" l="1"/>
  <c r="H38" i="2" l="1"/>
  <c r="H39" i="2" l="1"/>
  <c r="H40" i="2" l="1"/>
  <c r="H41" i="2" l="1"/>
  <c r="H42" i="2" l="1"/>
  <c r="H43" i="2" l="1"/>
  <c r="H44" i="2" l="1"/>
  <c r="H45" i="2" l="1"/>
  <c r="H46" i="2" l="1"/>
  <c r="H47" i="2" l="1"/>
  <c r="H48" i="2" l="1"/>
  <c r="H49" i="2" l="1"/>
  <c r="H50" i="2" l="1"/>
  <c r="H51" i="2" l="1"/>
  <c r="H52" i="2" l="1"/>
  <c r="H53" i="2" l="1"/>
  <c r="H54" i="2" l="1"/>
  <c r="H55" i="2" l="1"/>
  <c r="H56" i="2" l="1"/>
  <c r="H57" i="2" l="1"/>
  <c r="H58" i="2" l="1"/>
  <c r="H59" i="2" l="1"/>
  <c r="H60" i="2" l="1"/>
  <c r="H61" i="2" l="1"/>
  <c r="H62" i="2" l="1"/>
  <c r="H63" i="2" l="1"/>
  <c r="H64" i="2" l="1"/>
  <c r="H65" i="2" l="1"/>
  <c r="H66" i="2" l="1"/>
  <c r="H67" i="2" l="1"/>
  <c r="H68" i="2" l="1"/>
  <c r="H69" i="2" l="1"/>
  <c r="H70" i="2" l="1"/>
  <c r="H71" i="2" l="1"/>
  <c r="H72" i="2" l="1"/>
  <c r="H73" i="2" l="1"/>
  <c r="H74" i="2" l="1"/>
  <c r="H75" i="2" l="1"/>
  <c r="H76" i="2" l="1"/>
  <c r="H77" i="2" l="1"/>
  <c r="H78" i="2" l="1"/>
  <c r="H79" i="2" l="1"/>
  <c r="H80" i="2" l="1"/>
  <c r="H81" i="2" l="1"/>
  <c r="H82" i="2" l="1"/>
  <c r="H83" i="2" l="1"/>
  <c r="H84" i="2" l="1"/>
  <c r="H85" i="2" l="1"/>
  <c r="H86" i="2" l="1"/>
  <c r="H87" i="2" l="1"/>
  <c r="H88" i="2" l="1"/>
  <c r="H89" i="2" l="1"/>
  <c r="H90" i="2" l="1"/>
  <c r="H91" i="2" l="1"/>
  <c r="H92" i="2" l="1"/>
  <c r="H93" i="2" l="1"/>
  <c r="H94" i="2" l="1"/>
  <c r="H95" i="2" l="1"/>
  <c r="H96" i="2" l="1"/>
  <c r="H97" i="2" l="1"/>
  <c r="H98" i="2" l="1"/>
  <c r="H99" i="2" l="1"/>
  <c r="H100" i="2" l="1"/>
  <c r="H101" i="2" l="1"/>
  <c r="H102" i="2" l="1"/>
  <c r="H103" i="2" l="1"/>
  <c r="H104" i="2" l="1"/>
  <c r="H105" i="2" l="1"/>
  <c r="H106" i="2" l="1"/>
  <c r="H107" i="2" l="1"/>
  <c r="H108" i="2" l="1"/>
  <c r="H109" i="2" l="1"/>
  <c r="H110" i="2" l="1"/>
  <c r="H111" i="2" l="1"/>
  <c r="H112" i="2" l="1"/>
  <c r="H113" i="2" l="1"/>
  <c r="H114" i="2" l="1"/>
  <c r="H115" i="2" l="1"/>
  <c r="H116" i="2" l="1"/>
  <c r="H117" i="2" l="1"/>
  <c r="H118" i="2" l="1"/>
  <c r="H119" i="2" l="1"/>
  <c r="H120" i="2" l="1"/>
  <c r="H121" i="2" l="1"/>
  <c r="H122" i="2" l="1"/>
  <c r="H123" i="2" l="1"/>
  <c r="H124" i="2" l="1"/>
  <c r="H125" i="2" l="1"/>
  <c r="H126" i="2" l="1"/>
  <c r="H127" i="2" l="1"/>
  <c r="H128" i="2" l="1"/>
  <c r="H129" i="2" l="1"/>
  <c r="H130" i="2" l="1"/>
  <c r="H131" i="2" l="1"/>
  <c r="H132" i="2" l="1"/>
  <c r="H133" i="2" l="1"/>
  <c r="H134" i="2" l="1"/>
  <c r="H135" i="2" l="1"/>
  <c r="H136" i="2" l="1"/>
  <c r="H137" i="2" l="1"/>
  <c r="H138" i="2" l="1"/>
  <c r="H139" i="2" l="1"/>
  <c r="H140" i="2" l="1"/>
  <c r="H141" i="2" l="1"/>
  <c r="H142" i="2" l="1"/>
  <c r="H143" i="2" l="1"/>
  <c r="H144" i="2" l="1"/>
  <c r="H145" i="2" l="1"/>
  <c r="H146" i="2" l="1"/>
  <c r="H147" i="2" l="1"/>
  <c r="H148" i="2" l="1"/>
  <c r="H149" i="2" l="1"/>
  <c r="H150" i="2" l="1"/>
  <c r="H151" i="2" l="1"/>
  <c r="H152" i="2" l="1"/>
  <c r="H153" i="2" l="1"/>
  <c r="H154" i="2" l="1"/>
  <c r="H155" i="2" l="1"/>
  <c r="H156" i="2" l="1"/>
  <c r="H157" i="2" l="1"/>
  <c r="H158" i="2" l="1"/>
  <c r="H159" i="2" l="1"/>
  <c r="H160" i="2" l="1"/>
  <c r="H161" i="2" l="1"/>
  <c r="H162" i="2" l="1"/>
  <c r="H163" i="2" l="1"/>
  <c r="H164" i="2" l="1"/>
  <c r="H165" i="2" l="1"/>
  <c r="H166" i="2" l="1"/>
  <c r="H167" i="2" l="1"/>
  <c r="H168" i="2" l="1"/>
  <c r="H169" i="2" l="1"/>
  <c r="H170" i="2" l="1"/>
  <c r="H171" i="2" l="1"/>
  <c r="H172" i="2" l="1"/>
  <c r="H173" i="2" l="1"/>
  <c r="H174" i="2" l="1"/>
  <c r="H175" i="2" l="1"/>
  <c r="H176" i="2" l="1"/>
  <c r="H177" i="2" l="1"/>
  <c r="H178" i="2" l="1"/>
  <c r="H179" i="2" l="1"/>
  <c r="H180" i="2" l="1"/>
  <c r="H181" i="2" l="1"/>
  <c r="H182" i="2" l="1"/>
  <c r="H183" i="2" l="1"/>
  <c r="H184" i="2" l="1"/>
  <c r="H185" i="2" l="1"/>
  <c r="H186" i="2" l="1"/>
  <c r="H187" i="2" l="1"/>
  <c r="H188" i="2" l="1"/>
  <c r="H189" i="2" l="1"/>
  <c r="H190" i="2" l="1"/>
  <c r="H191" i="2" l="1"/>
  <c r="H192" i="2" l="1"/>
  <c r="H193" i="2" l="1"/>
  <c r="H194" i="2" l="1"/>
  <c r="H195" i="2" l="1"/>
  <c r="H196" i="2" l="1"/>
  <c r="H197" i="2" l="1"/>
  <c r="H198" i="2" l="1"/>
  <c r="H199" i="2" l="1"/>
  <c r="H200" i="2" l="1"/>
  <c r="H201" i="2" l="1"/>
  <c r="H202" i="2" l="1"/>
  <c r="H203" i="2" l="1"/>
  <c r="H204" i="2" l="1"/>
  <c r="H205" i="2" l="1"/>
  <c r="H206" i="2" l="1"/>
  <c r="H207" i="2" l="1"/>
  <c r="H208" i="2" l="1"/>
  <c r="H209" i="2" l="1"/>
  <c r="H210" i="2" l="1"/>
  <c r="H211" i="2" l="1"/>
  <c r="H212" i="2" l="1"/>
  <c r="H213" i="2" l="1"/>
  <c r="H214" i="2" l="1"/>
  <c r="H215" i="2" l="1"/>
  <c r="H216" i="2" l="1"/>
  <c r="H217" i="2" l="1"/>
  <c r="H218" i="2" l="1"/>
  <c r="H219" i="2" l="1"/>
  <c r="H220" i="2" l="1"/>
  <c r="H221" i="2" l="1"/>
  <c r="H222" i="2" l="1"/>
  <c r="H223" i="2" l="1"/>
  <c r="H224" i="2" l="1"/>
  <c r="H225" i="2" l="1"/>
  <c r="H226" i="2" l="1"/>
  <c r="H227" i="2" l="1"/>
  <c r="H228" i="2" l="1"/>
  <c r="H229" i="2" l="1"/>
  <c r="H230" i="2" l="1"/>
  <c r="H231" i="2" l="1"/>
  <c r="H232" i="2" l="1"/>
  <c r="H233" i="2" l="1"/>
  <c r="H234" i="2" l="1"/>
  <c r="H235" i="2" l="1"/>
  <c r="H236" i="2" l="1"/>
  <c r="H237" i="2" l="1"/>
  <c r="H238" i="2" l="1"/>
  <c r="H239" i="2" l="1"/>
  <c r="H240" i="2" l="1"/>
  <c r="H241" i="2" l="1"/>
  <c r="H242" i="2" l="1"/>
  <c r="H243" i="2" l="1"/>
  <c r="H244" i="2" l="1"/>
  <c r="H245" i="2" l="1"/>
  <c r="H246" i="2" l="1"/>
  <c r="H247" i="2" l="1"/>
  <c r="H248" i="2" l="1"/>
  <c r="H249" i="2" l="1"/>
  <c r="H250" i="2" l="1"/>
  <c r="H251" i="2" l="1"/>
  <c r="H252" i="2" l="1"/>
  <c r="H253" i="2" l="1"/>
  <c r="H254" i="2" l="1"/>
  <c r="H255" i="2" l="1"/>
  <c r="H256" i="2" l="1"/>
  <c r="H257" i="2" l="1"/>
  <c r="H258" i="2" l="1"/>
  <c r="H259" i="2" l="1"/>
  <c r="H260" i="2" l="1"/>
  <c r="H261" i="2" l="1"/>
  <c r="H262" i="2" l="1"/>
  <c r="H263" i="2" l="1"/>
  <c r="H264" i="2" l="1"/>
  <c r="H265" i="2" l="1"/>
  <c r="H266" i="2" l="1"/>
  <c r="H267" i="2" l="1"/>
  <c r="H268" i="2" l="1"/>
  <c r="H269" i="2" l="1"/>
  <c r="H270" i="2" l="1"/>
  <c r="H271" i="2" l="1"/>
  <c r="H272" i="2" l="1"/>
  <c r="H273" i="2" l="1"/>
  <c r="H274" i="2" l="1"/>
  <c r="H275" i="2" l="1"/>
  <c r="H276" i="2" l="1"/>
  <c r="H277" i="2" l="1"/>
  <c r="H278" i="2" l="1"/>
  <c r="H279" i="2" l="1"/>
  <c r="H280" i="2" l="1"/>
  <c r="H281" i="2" l="1"/>
  <c r="H282" i="2" l="1"/>
  <c r="H283" i="2" l="1"/>
  <c r="H284" i="2" l="1"/>
  <c r="H285" i="2" l="1"/>
  <c r="H286" i="2" l="1"/>
  <c r="H287" i="2" l="1"/>
  <c r="H288" i="2" l="1"/>
  <c r="H289" i="2" l="1"/>
  <c r="H290" i="2" l="1"/>
  <c r="H291" i="2" l="1"/>
  <c r="H292" i="2" l="1"/>
  <c r="H293" i="2" l="1"/>
  <c r="H294" i="2" l="1"/>
  <c r="H295" i="2" l="1"/>
  <c r="H296" i="2" l="1"/>
  <c r="H297" i="2" l="1"/>
  <c r="H298" i="2" l="1"/>
  <c r="H299" i="2" l="1"/>
  <c r="H300" i="2" l="1"/>
  <c r="H301" i="2" l="1"/>
  <c r="H302" i="2" l="1"/>
  <c r="H303" i="2" l="1"/>
  <c r="H304" i="2" l="1"/>
  <c r="H305" i="2" l="1"/>
  <c r="H306" i="2" l="1"/>
  <c r="H307" i="2" l="1"/>
  <c r="H308" i="2" l="1"/>
  <c r="H309" i="2" l="1"/>
  <c r="H310" i="2" l="1"/>
  <c r="H311" i="2" l="1"/>
  <c r="H312" i="2" l="1"/>
  <c r="H313" i="2" l="1"/>
  <c r="H314" i="2" l="1"/>
  <c r="H315" i="2" l="1"/>
  <c r="H316" i="2" l="1"/>
  <c r="H317" i="2" l="1"/>
  <c r="H318" i="2" l="1"/>
  <c r="H319" i="2" l="1"/>
  <c r="H320" i="2" l="1"/>
  <c r="H321" i="2" l="1"/>
  <c r="H322" i="2" l="1"/>
  <c r="H323" i="2" l="1"/>
  <c r="H324" i="2" l="1"/>
  <c r="H325" i="2" l="1"/>
  <c r="H326" i="2" l="1"/>
  <c r="H327" i="2" l="1"/>
  <c r="H328" i="2" l="1"/>
  <c r="H329" i="2" l="1"/>
  <c r="H330" i="2" l="1"/>
  <c r="H331" i="2" l="1"/>
  <c r="H332" i="2" l="1"/>
  <c r="H333" i="2" l="1"/>
  <c r="H334" i="2" l="1"/>
  <c r="H335" i="2" l="1"/>
  <c r="H336" i="2" l="1"/>
  <c r="H337" i="2" l="1"/>
  <c r="H338" i="2" l="1"/>
  <c r="H339" i="2" l="1"/>
  <c r="H340" i="2" l="1"/>
  <c r="H341" i="2" l="1"/>
  <c r="H342" i="2" l="1"/>
  <c r="H343" i="2" l="1"/>
  <c r="H344" i="2" l="1"/>
  <c r="H345" i="2" l="1"/>
  <c r="H346" i="2" l="1"/>
  <c r="H347" i="2" l="1"/>
  <c r="H348" i="2" l="1"/>
  <c r="H349" i="2" l="1"/>
  <c r="H350" i="2" l="1"/>
  <c r="H351" i="2" l="1"/>
  <c r="H352" i="2" l="1"/>
  <c r="H353" i="2" l="1"/>
  <c r="H354" i="2" l="1"/>
  <c r="H355" i="2" l="1"/>
  <c r="H356" i="2" l="1"/>
  <c r="H357" i="2" l="1"/>
  <c r="H358" i="2" l="1"/>
  <c r="H359" i="2" l="1"/>
  <c r="H360" i="2" l="1"/>
  <c r="H361" i="2" l="1"/>
  <c r="H362" i="2" l="1"/>
  <c r="H363" i="2" l="1"/>
  <c r="H364" i="2" l="1"/>
  <c r="H365" i="2" l="1"/>
  <c r="H366" i="2" l="1"/>
  <c r="H367" i="2" l="1"/>
  <c r="H368" i="2" l="1"/>
  <c r="H369" i="2" l="1"/>
  <c r="H370" i="2" l="1"/>
  <c r="H371" i="2" l="1"/>
  <c r="H372" i="2" l="1"/>
  <c r="H373" i="2" l="1"/>
  <c r="H374" i="2" l="1"/>
  <c r="H375" i="2" l="1"/>
  <c r="H376" i="2" l="1"/>
  <c r="H377" i="2" l="1"/>
  <c r="H378" i="2" l="1"/>
  <c r="H379" i="2" l="1"/>
  <c r="H380" i="2" l="1"/>
  <c r="H381" i="2" l="1"/>
  <c r="H382" i="2" l="1"/>
  <c r="H383" i="2" l="1"/>
  <c r="H384" i="2" l="1"/>
  <c r="H385" i="2" l="1"/>
  <c r="H386" i="2" l="1"/>
  <c r="H387" i="2" l="1"/>
  <c r="H388" i="2" l="1"/>
  <c r="H389" i="2" l="1"/>
  <c r="H390" i="2" l="1"/>
  <c r="H391" i="2" l="1"/>
  <c r="H392" i="2" l="1"/>
  <c r="H393" i="2" l="1"/>
  <c r="H394" i="2" l="1"/>
  <c r="H395" i="2" l="1"/>
  <c r="H396" i="2" l="1"/>
  <c r="H397" i="2" l="1"/>
  <c r="H398" i="2" l="1"/>
  <c r="H399" i="2" l="1"/>
  <c r="H400" i="2" l="1"/>
  <c r="H401" i="2" l="1"/>
  <c r="H402" i="2" l="1"/>
  <c r="H403" i="2" l="1"/>
  <c r="H404" i="2" l="1"/>
  <c r="H405" i="2" l="1"/>
  <c r="H406" i="2" l="1"/>
  <c r="H407" i="2" l="1"/>
  <c r="H408" i="2" l="1"/>
  <c r="H409" i="2" l="1"/>
  <c r="H410" i="2" l="1"/>
  <c r="H411" i="2" l="1"/>
  <c r="H412" i="2" l="1"/>
  <c r="H413" i="2" l="1"/>
  <c r="H414" i="2" l="1"/>
  <c r="H415" i="2" l="1"/>
  <c r="H416" i="2" l="1"/>
  <c r="H417" i="2" l="1"/>
  <c r="H418" i="2" l="1"/>
  <c r="H419" i="2" l="1"/>
  <c r="H420" i="2" l="1"/>
  <c r="H421" i="2" l="1"/>
  <c r="H422" i="2" l="1"/>
  <c r="H423" i="2" l="1"/>
  <c r="H424" i="2" l="1"/>
  <c r="H425" i="2" l="1"/>
  <c r="H426" i="2" l="1"/>
  <c r="H427" i="2" l="1"/>
  <c r="H428" i="2" l="1"/>
  <c r="H429" i="2" l="1"/>
  <c r="H430" i="2" l="1"/>
  <c r="H431" i="2" l="1"/>
  <c r="H432" i="2" l="1"/>
  <c r="H433" i="2" l="1"/>
  <c r="H434" i="2" l="1"/>
  <c r="H435" i="2" l="1"/>
  <c r="H436" i="2" l="1"/>
  <c r="H437" i="2" l="1"/>
  <c r="H438" i="2" l="1"/>
  <c r="H439" i="2" l="1"/>
  <c r="H440" i="2" l="1"/>
  <c r="H441" i="2" l="1"/>
  <c r="H442" i="2" l="1"/>
  <c r="H443" i="2" l="1"/>
  <c r="H444" i="2" l="1"/>
  <c r="H445" i="2" l="1"/>
  <c r="H446" i="2" l="1"/>
  <c r="H447" i="2" l="1"/>
  <c r="H448" i="2" l="1"/>
  <c r="H449" i="2" l="1"/>
  <c r="H450" i="2" l="1"/>
  <c r="H451" i="2" l="1"/>
  <c r="H452" i="2" l="1"/>
  <c r="H453" i="2" l="1"/>
  <c r="H454" i="2" l="1"/>
  <c r="H455" i="2" l="1"/>
  <c r="H456" i="2" l="1"/>
  <c r="H457" i="2" l="1"/>
  <c r="H458" i="2" l="1"/>
  <c r="H459" i="2" l="1"/>
  <c r="H460" i="2" l="1"/>
  <c r="H461" i="2" l="1"/>
  <c r="H462" i="2" l="1"/>
  <c r="H463" i="2" l="1"/>
  <c r="H464" i="2" l="1"/>
  <c r="H465" i="2" l="1"/>
  <c r="H466" i="2" l="1"/>
  <c r="H467" i="2" l="1"/>
  <c r="H468" i="2" l="1"/>
  <c r="H469" i="2" l="1"/>
  <c r="H470" i="2" l="1"/>
  <c r="H471" i="2" l="1"/>
  <c r="H472" i="2" l="1"/>
  <c r="H473" i="2" l="1"/>
  <c r="H474" i="2" l="1"/>
  <c r="H475" i="2" l="1"/>
  <c r="H476" i="2" l="1"/>
  <c r="H477" i="2" l="1"/>
  <c r="H478" i="2" l="1"/>
  <c r="H479" i="2" l="1"/>
  <c r="H480" i="2" l="1"/>
  <c r="H481" i="2" l="1"/>
  <c r="H482" i="2" l="1"/>
  <c r="H483" i="2" l="1"/>
  <c r="H484" i="2" l="1"/>
  <c r="H485" i="2" l="1"/>
  <c r="H486" i="2" l="1"/>
  <c r="H487" i="2" l="1"/>
  <c r="H488" i="2" l="1"/>
  <c r="H489" i="2" l="1"/>
  <c r="H490" i="2" l="1"/>
  <c r="H491" i="2" l="1"/>
  <c r="H492" i="2" l="1"/>
  <c r="H493" i="2" l="1"/>
  <c r="H494" i="2" l="1"/>
  <c r="H495" i="2" l="1"/>
  <c r="H496" i="2" l="1"/>
  <c r="H497" i="2" l="1"/>
  <c r="H498" i="2" l="1"/>
  <c r="H499" i="2" l="1"/>
  <c r="H500" i="2" l="1"/>
  <c r="H501" i="2" l="1"/>
  <c r="H502" i="2" l="1"/>
  <c r="H503" i="2" l="1"/>
  <c r="H504" i="2" l="1"/>
  <c r="H505" i="2" l="1"/>
  <c r="H506" i="2" l="1"/>
  <c r="H507" i="2" l="1"/>
  <c r="H508" i="2" l="1"/>
  <c r="H509" i="2" l="1"/>
  <c r="H510" i="2" l="1"/>
  <c r="H511" i="2" l="1"/>
  <c r="H512" i="2" l="1"/>
  <c r="H513" i="2" l="1"/>
  <c r="H514" i="2" l="1"/>
  <c r="H515" i="2" l="1"/>
  <c r="H516" i="2" l="1"/>
  <c r="H517" i="2" l="1"/>
  <c r="H518" i="2" l="1"/>
  <c r="H519" i="2" l="1"/>
  <c r="H520" i="2" l="1"/>
  <c r="H521" i="2" l="1"/>
  <c r="H522" i="2" l="1"/>
  <c r="H523" i="2" l="1"/>
  <c r="H524" i="2" l="1"/>
  <c r="H525" i="2" l="1"/>
  <c r="H526" i="2" l="1"/>
  <c r="H527" i="2" l="1"/>
  <c r="H528" i="2" l="1"/>
  <c r="H529" i="2" l="1"/>
  <c r="H530" i="2" l="1"/>
  <c r="H531" i="2" l="1"/>
  <c r="H532" i="2" l="1"/>
  <c r="H533" i="2" l="1"/>
  <c r="H534" i="2" l="1"/>
  <c r="H535" i="2" l="1"/>
  <c r="H536" i="2" l="1"/>
  <c r="H537" i="2" l="1"/>
  <c r="H538" i="2" l="1"/>
  <c r="H539" i="2" l="1"/>
  <c r="H540" i="2" l="1"/>
  <c r="H541" i="2" l="1"/>
  <c r="H542" i="2" l="1"/>
  <c r="H543" i="2" l="1"/>
  <c r="H544" i="2" l="1"/>
  <c r="H545" i="2" l="1"/>
  <c r="H546" i="2" l="1"/>
  <c r="H547" i="2" l="1"/>
  <c r="H548" i="2" l="1"/>
  <c r="H549" i="2" l="1"/>
  <c r="H550" i="2" l="1"/>
  <c r="H551" i="2" l="1"/>
  <c r="H552" i="2" l="1"/>
  <c r="H553" i="2" l="1"/>
  <c r="H554" i="2" l="1"/>
  <c r="H555" i="2" l="1"/>
  <c r="H556" i="2" l="1"/>
  <c r="H557" i="2" l="1"/>
  <c r="H558" i="2" l="1"/>
  <c r="H559" i="2" l="1"/>
  <c r="H560" i="2" l="1"/>
  <c r="H561" i="2" l="1"/>
  <c r="H562" i="2" l="1"/>
  <c r="H563" i="2" l="1"/>
  <c r="H564" i="2" l="1"/>
  <c r="H565" i="2" l="1"/>
  <c r="H566" i="2" l="1"/>
  <c r="H567" i="2" l="1"/>
  <c r="H568" i="2" l="1"/>
  <c r="H569" i="2" l="1"/>
  <c r="H570" i="2" l="1"/>
  <c r="H571" i="2" l="1"/>
  <c r="H572" i="2" l="1"/>
  <c r="H573" i="2" l="1"/>
  <c r="H574" i="2" l="1"/>
  <c r="H575" i="2" l="1"/>
  <c r="H576" i="2" l="1"/>
  <c r="H577" i="2" l="1"/>
  <c r="H578" i="2" l="1"/>
  <c r="H579" i="2" l="1"/>
  <c r="H580" i="2" l="1"/>
  <c r="H581" i="2" l="1"/>
  <c r="H582" i="2" l="1"/>
  <c r="H583" i="2" l="1"/>
  <c r="H584" i="2" l="1"/>
  <c r="H585" i="2" l="1"/>
  <c r="H586" i="2" l="1"/>
  <c r="H587" i="2" l="1"/>
  <c r="H588" i="2" l="1"/>
  <c r="H589" i="2" l="1"/>
  <c r="H590" i="2" l="1"/>
  <c r="H591" i="2" l="1"/>
  <c r="H592" i="2" l="1"/>
  <c r="H593" i="2" l="1"/>
  <c r="H594" i="2" l="1"/>
  <c r="H595" i="2" l="1"/>
  <c r="H596" i="2" l="1"/>
  <c r="H597" i="2" l="1"/>
  <c r="H598" i="2" l="1"/>
  <c r="H599" i="2" l="1"/>
  <c r="H600" i="2" l="1"/>
  <c r="H601" i="2" l="1"/>
  <c r="H602" i="2" s="1"/>
  <c r="H603" i="2" l="1"/>
  <c r="H604" i="2" l="1"/>
  <c r="H605" i="2" l="1"/>
  <c r="H606" i="2" l="1"/>
  <c r="H607" i="2" l="1"/>
  <c r="H608" i="2" l="1"/>
  <c r="H609" i="2" l="1"/>
  <c r="H610" i="2" l="1"/>
  <c r="H611" i="2" l="1"/>
  <c r="H612" i="2" l="1"/>
  <c r="H613" i="2" l="1"/>
  <c r="H614" i="2" l="1"/>
  <c r="H615" i="2" l="1"/>
  <c r="H616" i="2" l="1"/>
  <c r="H617" i="2" l="1"/>
  <c r="H618" i="2" l="1"/>
  <c r="H619" i="2" l="1"/>
  <c r="H620" i="2" l="1"/>
  <c r="H621" i="2" l="1"/>
  <c r="H622" i="2" l="1"/>
  <c r="H623" i="2" l="1"/>
  <c r="H624" i="2" l="1"/>
  <c r="H625" i="2" l="1"/>
  <c r="H626" i="2" l="1"/>
  <c r="H627" i="2" l="1"/>
  <c r="H628" i="2" l="1"/>
  <c r="H629" i="2" l="1"/>
  <c r="H630" i="2" l="1"/>
  <c r="H631" i="2" l="1"/>
  <c r="H632" i="2" l="1"/>
  <c r="H633" i="2" l="1"/>
  <c r="H634" i="2" l="1"/>
  <c r="H635" i="2" l="1"/>
  <c r="H636" i="2" l="1"/>
  <c r="H637" i="2" l="1"/>
  <c r="H638" i="2" l="1"/>
  <c r="H639" i="2" l="1"/>
  <c r="H640" i="2" l="1"/>
  <c r="H641" i="2" l="1"/>
  <c r="H642" i="2" l="1"/>
  <c r="H643" i="2" l="1"/>
  <c r="H644" i="2" l="1"/>
  <c r="H645" i="2" l="1"/>
  <c r="H646" i="2" l="1"/>
  <c r="H647" i="2" l="1"/>
  <c r="H648" i="2" l="1"/>
  <c r="H649" i="2" l="1"/>
  <c r="H650" i="2" l="1"/>
  <c r="H651" i="2" l="1"/>
  <c r="H652" i="2" l="1"/>
  <c r="H653" i="2" l="1"/>
  <c r="H654" i="2" l="1"/>
  <c r="H655" i="2" l="1"/>
  <c r="H656" i="2" l="1"/>
  <c r="H657" i="2" l="1"/>
  <c r="H658" i="2" l="1"/>
  <c r="H659" i="2" l="1"/>
  <c r="H660" i="2" l="1"/>
  <c r="H661" i="2" l="1"/>
  <c r="H662" i="2" l="1"/>
  <c r="H663" i="2" l="1"/>
  <c r="H664" i="2" l="1"/>
  <c r="H665" i="2" l="1"/>
  <c r="H666" i="2" l="1"/>
  <c r="H667" i="2" l="1"/>
  <c r="H668" i="2" l="1"/>
  <c r="H669" i="2" l="1"/>
  <c r="H670" i="2" l="1"/>
  <c r="H671" i="2" l="1"/>
  <c r="H672" i="2" l="1"/>
  <c r="H673" i="2" l="1"/>
  <c r="H674" i="2" l="1"/>
  <c r="J673" i="2"/>
  <c r="J671" i="2"/>
  <c r="J665" i="2"/>
  <c r="J669" i="2"/>
  <c r="J667" i="2"/>
  <c r="J674" i="2" l="1"/>
  <c r="J602" i="2"/>
  <c r="J603" i="2"/>
  <c r="J604" i="2"/>
  <c r="J176" i="2"/>
  <c r="J249" i="2"/>
  <c r="J580" i="2"/>
  <c r="J86" i="2"/>
  <c r="J466" i="2"/>
  <c r="J531" i="2"/>
  <c r="J279" i="2"/>
  <c r="J484" i="2"/>
  <c r="J97" i="2"/>
  <c r="J140" i="2"/>
  <c r="J95" i="2"/>
  <c r="J129" i="2"/>
  <c r="J463" i="2"/>
  <c r="J107" i="2"/>
  <c r="J572" i="2"/>
  <c r="J409" i="2"/>
  <c r="J267" i="2"/>
  <c r="J239" i="2"/>
  <c r="J179" i="2"/>
  <c r="J56" i="2"/>
  <c r="J186" i="2"/>
  <c r="J504" i="2"/>
  <c r="J71" i="2"/>
  <c r="J51" i="2"/>
  <c r="J210" i="2"/>
  <c r="J168" i="2"/>
  <c r="J450" i="2"/>
  <c r="J401" i="2"/>
  <c r="J585" i="2"/>
  <c r="J381" i="2"/>
  <c r="J333" i="2"/>
  <c r="J46" i="2"/>
  <c r="J427" i="2"/>
  <c r="J435" i="2"/>
  <c r="J338" i="2"/>
  <c r="J38" i="2"/>
  <c r="J65" i="2"/>
  <c r="J517" i="2"/>
  <c r="J305" i="2"/>
  <c r="J294" i="2"/>
  <c r="J316" i="2"/>
  <c r="J539" i="2"/>
  <c r="J49" i="2"/>
  <c r="J415" i="2"/>
  <c r="J42" i="2"/>
  <c r="J471" i="2"/>
  <c r="J563" i="2"/>
  <c r="J535" i="2"/>
  <c r="J445" i="2"/>
  <c r="J355" i="2"/>
  <c r="J198" i="2"/>
  <c r="J497" i="2"/>
  <c r="J296" i="2"/>
  <c r="J118" i="2"/>
  <c r="J485" i="2"/>
  <c r="J444" i="2"/>
  <c r="J123" i="2"/>
  <c r="J276" i="2"/>
  <c r="J550" i="2"/>
  <c r="J325" i="2"/>
  <c r="J283" i="2"/>
  <c r="J568" i="2"/>
  <c r="J547" i="2"/>
  <c r="J184" i="2"/>
  <c r="J573" i="2"/>
  <c r="J18" i="2"/>
  <c r="J228" i="2"/>
  <c r="J57" i="2"/>
  <c r="J136" i="2"/>
  <c r="J357" i="2"/>
  <c r="J313" i="2"/>
  <c r="J195" i="2"/>
  <c r="J597" i="2"/>
  <c r="J577" i="2"/>
  <c r="J69" i="2"/>
  <c r="J208" i="2"/>
  <c r="J407" i="2"/>
  <c r="J178" i="2"/>
  <c r="J254" i="2"/>
  <c r="J262" i="2"/>
  <c r="J400" i="2"/>
  <c r="J348" i="2"/>
  <c r="J511" i="2"/>
  <c r="J371" i="2"/>
  <c r="J417" i="2"/>
  <c r="J389" i="2"/>
  <c r="J523" i="2"/>
  <c r="J515" i="2"/>
  <c r="J561" i="2"/>
  <c r="J551" i="2"/>
  <c r="J369" i="2"/>
  <c r="J579" i="2"/>
  <c r="J458" i="2"/>
  <c r="J587" i="2"/>
  <c r="J302" i="2"/>
  <c r="J99" i="2"/>
  <c r="J329" i="2"/>
  <c r="J209" i="2"/>
  <c r="J341" i="2"/>
  <c r="J332" i="2"/>
  <c r="J425" i="2"/>
  <c r="J595" i="2"/>
  <c r="J526" i="2"/>
  <c r="J22" i="2"/>
  <c r="J352" i="2"/>
  <c r="J492" i="2"/>
  <c r="J164" i="2"/>
  <c r="J241" i="2"/>
  <c r="J464" i="2"/>
  <c r="J456" i="2"/>
  <c r="J153" i="2"/>
  <c r="J358" i="2"/>
  <c r="J501" i="2"/>
  <c r="J560" i="2"/>
  <c r="J32" i="2"/>
  <c r="J404" i="2"/>
  <c r="J534" i="2"/>
  <c r="J72" i="2"/>
  <c r="J473" i="2"/>
  <c r="J139" i="2"/>
  <c r="J215" i="2"/>
  <c r="J411" i="2"/>
  <c r="J562" i="2"/>
  <c r="J498" i="2"/>
  <c r="J158" i="2"/>
  <c r="J346" i="2"/>
  <c r="J423" i="2"/>
  <c r="J259" i="2"/>
  <c r="J135" i="2"/>
  <c r="J475" i="2"/>
  <c r="J480" i="2"/>
  <c r="J472" i="2"/>
  <c r="J155" i="2"/>
  <c r="J493" i="2"/>
  <c r="J586" i="2"/>
  <c r="J420" i="2"/>
  <c r="J207" i="2"/>
  <c r="J84" i="2"/>
  <c r="J115" i="2"/>
  <c r="J172" i="2"/>
  <c r="J154" i="2"/>
  <c r="J402" i="2"/>
  <c r="J202" i="2"/>
  <c r="J525" i="2"/>
  <c r="J149" i="2"/>
  <c r="J528" i="2"/>
  <c r="J242" i="2"/>
  <c r="J385" i="2"/>
  <c r="J25" i="2"/>
  <c r="J438" i="2"/>
  <c r="J448" i="2"/>
  <c r="J476" i="2"/>
  <c r="J538" i="2"/>
  <c r="J182" i="2"/>
  <c r="J318" i="2"/>
  <c r="J83" i="2"/>
  <c r="J320" i="2"/>
  <c r="J133" i="2"/>
  <c r="J437" i="2"/>
  <c r="J392" i="2"/>
  <c r="J557" i="2"/>
  <c r="J433" i="2"/>
  <c r="J60" i="2"/>
  <c r="J270" i="2"/>
  <c r="J278" i="2"/>
  <c r="J593" i="2"/>
  <c r="J165" i="2"/>
  <c r="J500" i="2"/>
  <c r="J143" i="2"/>
  <c r="J20" i="2"/>
  <c r="J594" i="2"/>
  <c r="J268" i="2"/>
  <c r="J98" i="2"/>
  <c r="J347" i="2"/>
  <c r="J367" i="2"/>
  <c r="J567" i="2"/>
  <c r="J518" i="2"/>
  <c r="J19" i="2"/>
  <c r="J272" i="2"/>
  <c r="J356" i="2"/>
  <c r="J75" i="2"/>
  <c r="J134" i="2"/>
  <c r="J345" i="2"/>
  <c r="J54" i="2"/>
  <c r="J252" i="2"/>
  <c r="J211" i="2"/>
  <c r="J566" i="2"/>
  <c r="J380" i="2"/>
  <c r="J565" i="2"/>
  <c r="J289" i="2"/>
  <c r="J481" i="2"/>
  <c r="J203" i="2"/>
  <c r="J314" i="2"/>
  <c r="J335" i="2"/>
  <c r="J317" i="2"/>
  <c r="J378" i="2"/>
  <c r="J321" i="2"/>
  <c r="J85" i="2"/>
  <c r="J233" i="2"/>
  <c r="J30" i="2"/>
  <c r="J76" i="2"/>
  <c r="J266" i="2"/>
  <c r="J162" i="2"/>
  <c r="J225" i="2"/>
  <c r="J102" i="2"/>
  <c r="J81" i="2"/>
  <c r="J372" i="2"/>
  <c r="J166" i="2"/>
  <c r="J217" i="2"/>
  <c r="J226" i="2"/>
  <c r="J410" i="2"/>
  <c r="J581" i="2"/>
  <c r="J245" i="2"/>
  <c r="J119" i="2"/>
  <c r="J362" i="2"/>
  <c r="J277" i="2"/>
  <c r="J600" i="2"/>
  <c r="J63" i="2"/>
  <c r="J429" i="2"/>
  <c r="J549" i="2"/>
  <c r="J27" i="2"/>
  <c r="J489" i="2"/>
  <c r="J601" i="2"/>
  <c r="J413" i="2"/>
  <c r="J449" i="2"/>
  <c r="J197" i="2"/>
  <c r="J78" i="2"/>
  <c r="J231" i="2"/>
  <c r="J297" i="2"/>
  <c r="J291" i="2"/>
  <c r="J479" i="2"/>
  <c r="J64" i="2"/>
  <c r="J555" i="2"/>
  <c r="J553" i="2"/>
  <c r="J45" i="2"/>
  <c r="J496" i="2"/>
  <c r="J507" i="2"/>
  <c r="J89" i="2"/>
  <c r="J421" i="2"/>
  <c r="J363" i="2"/>
  <c r="J516" i="2"/>
  <c r="J418" i="2"/>
  <c r="J470" i="2"/>
  <c r="J364" i="2"/>
  <c r="J31" i="2"/>
  <c r="J575" i="2"/>
  <c r="J103" i="2"/>
  <c r="J465" i="2"/>
  <c r="J40" i="2"/>
  <c r="J391" i="2"/>
  <c r="J91" i="2"/>
  <c r="J161" i="2"/>
  <c r="J286" i="2"/>
  <c r="J157" i="2"/>
  <c r="J105" i="2"/>
  <c r="J505" i="2"/>
  <c r="J533" i="2"/>
  <c r="J214" i="2"/>
  <c r="J307" i="2"/>
  <c r="J191" i="2"/>
  <c r="J218" i="2"/>
  <c r="J282" i="2"/>
  <c r="J53" i="2"/>
  <c r="J281" i="2"/>
  <c r="J468" i="2"/>
  <c r="J131" i="2"/>
  <c r="J569" i="2"/>
  <c r="J543" i="2"/>
  <c r="J216" i="2"/>
  <c r="J82" i="2"/>
  <c r="J261" i="2"/>
  <c r="J365" i="2"/>
  <c r="J298" i="2"/>
  <c r="J319" i="2"/>
  <c r="J477" i="2"/>
  <c r="J101" i="2"/>
  <c r="J370" i="2"/>
  <c r="J290" i="2"/>
  <c r="J443" i="2"/>
  <c r="J200" i="2"/>
  <c r="J344" i="2"/>
  <c r="J177" i="2"/>
  <c r="J395" i="2"/>
  <c r="J446" i="2"/>
  <c r="J513" i="2"/>
  <c r="J246" i="2"/>
  <c r="J474" i="2"/>
  <c r="J583" i="2"/>
  <c r="J323" i="2"/>
  <c r="J100" i="2"/>
  <c r="J224" i="2"/>
  <c r="J383" i="2"/>
  <c r="J375" i="2"/>
  <c r="J522" i="2"/>
  <c r="J532" i="2"/>
  <c r="J193" i="2"/>
  <c r="J576" i="2"/>
  <c r="J94" i="2"/>
  <c r="J514" i="2"/>
  <c r="J180" i="2"/>
  <c r="J588" i="2"/>
  <c r="J312" i="2"/>
  <c r="J212" i="2"/>
  <c r="J434" i="2"/>
  <c r="J244" i="2"/>
  <c r="J334" i="2"/>
  <c r="J121" i="2"/>
  <c r="J234" i="2"/>
  <c r="J331" i="2"/>
  <c r="J190" i="2"/>
  <c r="J361" i="2"/>
  <c r="J592" i="2"/>
  <c r="J342" i="2"/>
  <c r="J306" i="2"/>
  <c r="J457" i="2"/>
  <c r="J521" i="2"/>
  <c r="J37" i="2"/>
  <c r="J310" i="2"/>
  <c r="J315" i="2"/>
  <c r="J175" i="2"/>
  <c r="J117" i="2"/>
  <c r="J130" i="2"/>
  <c r="J167" i="2"/>
  <c r="J194" i="2"/>
  <c r="J61" i="2"/>
  <c r="J482" i="2"/>
  <c r="J221" i="2"/>
  <c r="J274" i="2"/>
  <c r="J170" i="2"/>
  <c r="J379" i="2"/>
  <c r="J47" i="2"/>
  <c r="J151" i="2"/>
  <c r="J412" i="2"/>
  <c r="J16" i="2"/>
  <c r="J111" i="2"/>
  <c r="J311" i="2"/>
  <c r="J330" i="2"/>
  <c r="J584" i="2"/>
  <c r="J336" i="2"/>
  <c r="J495" i="2"/>
  <c r="J390" i="2"/>
  <c r="J406" i="2"/>
  <c r="J52" i="2"/>
  <c r="J455" i="2"/>
  <c r="J43" i="2"/>
  <c r="J251" i="2"/>
  <c r="J462" i="2"/>
  <c r="J422" i="2"/>
  <c r="J467" i="2"/>
  <c r="J327" i="2"/>
  <c r="J34" i="2"/>
  <c r="J230" i="2"/>
  <c r="J503" i="2"/>
  <c r="J26" i="2"/>
  <c r="J440" i="2"/>
  <c r="J181" i="2"/>
  <c r="J292" i="2"/>
  <c r="J295" i="2"/>
  <c r="J171" i="2"/>
  <c r="J354" i="2"/>
  <c r="J408" i="2"/>
  <c r="J79" i="2"/>
  <c r="J144" i="2"/>
  <c r="J453" i="2"/>
  <c r="J146" i="2"/>
  <c r="J519" i="2"/>
  <c r="J29" i="2"/>
  <c r="J419" i="2"/>
  <c r="J147" i="2"/>
  <c r="J430" i="2"/>
  <c r="J114" i="2"/>
  <c r="J263" i="2"/>
  <c r="J28" i="2"/>
  <c r="J284" i="2"/>
  <c r="J442" i="2"/>
  <c r="J90" i="2"/>
  <c r="J309" i="2"/>
  <c r="J243" i="2"/>
  <c r="J77" i="2"/>
  <c r="J169" i="2"/>
  <c r="J159" i="2"/>
  <c r="J183" i="2"/>
  <c r="J439" i="2"/>
  <c r="J110" i="2"/>
  <c r="J530" i="2"/>
  <c r="J353" i="2"/>
  <c r="J23" i="2"/>
  <c r="J196" i="2"/>
  <c r="J227" i="2"/>
  <c r="J328" i="2"/>
  <c r="J508" i="2"/>
  <c r="J350" i="2"/>
  <c r="J127" i="2"/>
  <c r="J280" i="2"/>
  <c r="J235" i="2"/>
  <c r="J559" i="2"/>
  <c r="J55" i="2"/>
  <c r="J487" i="2"/>
  <c r="J287" i="2"/>
  <c r="J459" i="2"/>
  <c r="J546" i="2"/>
  <c r="J556" i="2"/>
  <c r="J122" i="2"/>
  <c r="J599" i="2"/>
  <c r="J376" i="2"/>
  <c r="J340" i="2"/>
  <c r="J426" i="2"/>
  <c r="J366" i="2"/>
  <c r="J163" i="2"/>
  <c r="J416" i="2"/>
  <c r="J229" i="2"/>
  <c r="J128" i="2"/>
  <c r="J271" i="2"/>
  <c r="J491" i="2"/>
  <c r="J141" i="2"/>
  <c r="J257" i="2"/>
  <c r="J145" i="2"/>
  <c r="J293" i="2"/>
  <c r="J116" i="2"/>
  <c r="J397" i="2"/>
  <c r="J39" i="2"/>
  <c r="J288" i="2"/>
  <c r="J36" i="2"/>
  <c r="J187" i="2"/>
  <c r="J447" i="2"/>
  <c r="J486" i="2"/>
  <c r="J605" i="2"/>
  <c r="J232" i="2"/>
  <c r="J156" i="2"/>
  <c r="J542" i="2"/>
  <c r="J248" i="2"/>
  <c r="J527" i="2"/>
  <c r="J35" i="2"/>
  <c r="J578" i="2"/>
  <c r="J387" i="2"/>
  <c r="J236" i="2"/>
  <c r="J304" i="2"/>
  <c r="J150" i="2"/>
  <c r="J589" i="2"/>
  <c r="J265" i="2"/>
  <c r="J424" i="2"/>
  <c r="J382" i="2"/>
  <c r="J441" i="2"/>
  <c r="J269" i="2"/>
  <c r="J303" i="2"/>
  <c r="J148" i="2"/>
  <c r="J301" i="2"/>
  <c r="J220" i="2"/>
  <c r="J374" i="2"/>
  <c r="J488" i="2"/>
  <c r="J273" i="2"/>
  <c r="J199" i="2"/>
  <c r="J92" i="2"/>
  <c r="J240" i="2"/>
  <c r="J73" i="2"/>
  <c r="J541" i="2"/>
  <c r="J48" i="2"/>
  <c r="J160" i="2"/>
  <c r="J343" i="2"/>
  <c r="J285" i="2"/>
  <c r="J173" i="2"/>
  <c r="J351" i="2"/>
  <c r="J460" i="2"/>
  <c r="J368" i="2"/>
  <c r="J250" i="2"/>
  <c r="J545" i="2"/>
  <c r="J405" i="2"/>
  <c r="J554" i="2"/>
  <c r="J66" i="2"/>
  <c r="J494" i="2"/>
  <c r="J205" i="2"/>
  <c r="J74" i="2"/>
  <c r="J213" i="2"/>
  <c r="J44" i="2"/>
  <c r="J396" i="2"/>
  <c r="J219" i="2"/>
  <c r="J188" i="2"/>
  <c r="J399" i="2"/>
  <c r="J548" i="2"/>
  <c r="J253" i="2"/>
  <c r="J50" i="2"/>
  <c r="J299" i="2"/>
  <c r="J174" i="2"/>
  <c r="J87" i="2"/>
  <c r="J414" i="2"/>
  <c r="J540" i="2"/>
  <c r="J571" i="2"/>
  <c r="J432" i="2"/>
  <c r="J377" i="2"/>
  <c r="J461" i="2"/>
  <c r="J436" i="2"/>
  <c r="J41" i="2"/>
  <c r="J322" i="2"/>
  <c r="J596" i="2"/>
  <c r="J67" i="2"/>
  <c r="J138" i="2"/>
  <c r="J590" i="2"/>
  <c r="J520" i="2"/>
  <c r="J21" i="2"/>
  <c r="J109" i="2"/>
  <c r="J275" i="2"/>
  <c r="J59" i="2"/>
  <c r="J142" i="2"/>
  <c r="J394" i="2"/>
  <c r="J247" i="2"/>
  <c r="J349" i="2"/>
  <c r="J189" i="2"/>
  <c r="J552" i="2"/>
  <c r="J431" i="2"/>
  <c r="J308" i="2"/>
  <c r="J591" i="2"/>
  <c r="J120" i="2"/>
  <c r="J544" i="2"/>
  <c r="J506" i="2"/>
  <c r="J324" i="2"/>
  <c r="J113" i="2"/>
  <c r="J126" i="2"/>
  <c r="J88" i="2"/>
  <c r="J359" i="2"/>
  <c r="J564" i="2"/>
  <c r="J428" i="2"/>
  <c r="J478" i="2"/>
  <c r="J373" i="2"/>
  <c r="J452" i="2"/>
  <c r="J104" i="2"/>
  <c r="J137" i="2"/>
  <c r="J529" i="2"/>
  <c r="J398" i="2"/>
  <c r="J524" i="2"/>
  <c r="J360" i="2"/>
  <c r="J388" i="2"/>
  <c r="J574" i="2"/>
  <c r="J62" i="2"/>
  <c r="J112" i="2"/>
  <c r="J536" i="2"/>
  <c r="J68" i="2"/>
  <c r="J204" i="2"/>
  <c r="J393" i="2"/>
  <c r="J33" i="2"/>
  <c r="J502" i="2"/>
  <c r="J258" i="2"/>
  <c r="J256" i="2"/>
  <c r="J185" i="2"/>
  <c r="J206" i="2"/>
  <c r="J125" i="2"/>
  <c r="J558" i="2"/>
  <c r="J469" i="2"/>
  <c r="J93" i="2"/>
  <c r="J451" i="2"/>
  <c r="J192" i="2"/>
  <c r="J337" i="2"/>
  <c r="J483" i="2"/>
  <c r="J403" i="2"/>
  <c r="J339" i="2"/>
  <c r="J582" i="2"/>
  <c r="J70" i="2"/>
  <c r="J152" i="2"/>
  <c r="J237" i="2"/>
  <c r="J260" i="2"/>
  <c r="J223" i="2"/>
  <c r="J132" i="2"/>
  <c r="J238" i="2"/>
  <c r="J106" i="2"/>
  <c r="J499" i="2"/>
  <c r="J537" i="2"/>
  <c r="J124" i="2"/>
  <c r="J96" i="2"/>
  <c r="J570" i="2"/>
  <c r="J58" i="2"/>
  <c r="J384" i="2"/>
  <c r="J300" i="2"/>
  <c r="J490" i="2"/>
  <c r="J17" i="2"/>
  <c r="J512" i="2"/>
  <c r="J326" i="2"/>
  <c r="J386" i="2"/>
  <c r="J510" i="2"/>
  <c r="J509" i="2"/>
  <c r="J201" i="2"/>
  <c r="J222" i="2"/>
  <c r="J80" i="2"/>
  <c r="J108" i="2"/>
  <c r="J264" i="2"/>
  <c r="J255" i="2"/>
  <c r="J454" i="2"/>
  <c r="J24" i="2"/>
  <c r="J598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72" i="2"/>
  <c r="J670" i="2"/>
  <c r="J668" i="2"/>
  <c r="J666" i="2"/>
  <c r="J66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tc={E5EC1E88-5573-4975-A1F5-57F2742239C6}</author>
    <author>tc={056BD6A6-3434-4234-B87E-F29E2BF0EFE8}</author>
    <author>tc={B5B9EB23-CEF6-4071-BA2D-A6F7F0065B7A}</author>
    <author>tc={0D7403B4-3BDA-451E-8E2F-D3879A90A635}</author>
  </authors>
  <commentList>
    <comment ref="C14" authorId="0" shapeId="0" xr:uid="{E5EC1E88-5573-4975-A1F5-57F2742239C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in Excel format
Slices the beginning of the result series.</t>
      </text>
    </comment>
    <comment ref="C15" authorId="1" shapeId="0" xr:uid="{056BD6A6-3434-4234-B87E-F29E2BF0EFE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in Excel format
Slices the end of the final series.</t>
      </text>
    </comment>
    <comment ref="C16" authorId="2" shapeId="0" xr:uid="{B5B9EB23-CEF6-4071-BA2D-A6F7F0065B7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MANIPULATION
lin = Levels (No transformation);
chg = Change;
ch1 = Change from Year Ago;
pch = Percent Change;
pc1 = Percent Change from Year Ago;
pca = Compounded Annual Rate of Change;
cch = Continuously Compounded Rate of Change;
cca = Continuously Compounded Annual Rate of Change;
log = Natural Log.</t>
      </text>
    </comment>
    <comment ref="C17" authorId="3" shapeId="0" xr:uid="{0D7403B4-3BDA-451E-8E2F-D3879A90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aggregation, type
AGGREGATIONS
d = Daily;
w = Weekly;
b = Biweekly;
m = Monthly;
q = Quarterly;
sa = Semiannual;
a = Annual.
TYPES
avg = Average (default);
sum = Sum;
eop = End of period.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<sst xmlns="http://schemas.openxmlformats.org/spreadsheetml/2006/main" count="117" uniqueCount="96">
  <si>
    <t>eop</t>
  </si>
  <si>
    <t>sum</t>
  </si>
  <si>
    <t>avg</t>
  </si>
  <si>
    <t>log = Natural Log</t>
  </si>
  <si>
    <t>cca = Continuously Compounded Annual Rate of Change</t>
  </si>
  <si>
    <t>cch = Continuously Compounded Rate of Change</t>
  </si>
  <si>
    <t>pca = Compounded Annual Rate of Change</t>
  </si>
  <si>
    <t>pc1 = Percent Change from Year Ago</t>
  </si>
  <si>
    <t>pch = Percent Change</t>
  </si>
  <si>
    <t>ch1 = Change from Year Ago</t>
  </si>
  <si>
    <t>chg = Change</t>
  </si>
  <si>
    <t>lin = Levels (No transformation)</t>
  </si>
  <si>
    <t>Value</t>
  </si>
  <si>
    <t>Date</t>
  </si>
  <si>
    <t>Aggregation</t>
  </si>
  <si>
    <t/>
  </si>
  <si>
    <t>Manipulation</t>
  </si>
  <si>
    <t>End Date</t>
  </si>
  <si>
    <t>Start Date</t>
  </si>
  <si>
    <t>Code</t>
  </si>
  <si>
    <t>AGGREGBYDATE</t>
  </si>
  <si>
    <t>date</t>
  </si>
  <si>
    <t>value</t>
  </si>
  <si>
    <t>Manipulations list</t>
  </si>
  <si>
    <t>Aggregations list</t>
  </si>
  <si>
    <t>Aggregation types list</t>
  </si>
  <si>
    <t>Dates</t>
  </si>
  <si>
    <t>Values</t>
  </si>
  <si>
    <t>Step</t>
  </si>
  <si>
    <t>Result</t>
  </si>
  <si>
    <t>This is an auxiliary function that performs date aggregation.</t>
  </si>
  <si>
    <t>Template for the official FRED Add-in</t>
  </si>
  <si>
    <t>dates</t>
  </si>
  <si>
    <t>values</t>
  </si>
  <si>
    <t>highFreq</t>
  </si>
  <si>
    <t>lowFreq</t>
  </si>
  <si>
    <t>[method]</t>
  </si>
  <si>
    <t>[onlyValues]</t>
  </si>
  <si>
    <t>a vector of dates</t>
  </si>
  <si>
    <t>a vector of values</t>
  </si>
  <si>
    <t>the frequency of the dates vector</t>
  </si>
  <si>
    <t>the frequency to which to aggregate the series</t>
  </si>
  <si>
    <t>a boolean, default is FALSE (return dates and values)</t>
  </si>
  <si>
    <t>one of the aggregation types allowed: "avg" (default), "sum" or "eop" (end of period)</t>
  </si>
  <si>
    <t>PARAMETERS</t>
  </si>
  <si>
    <t>FRED function</t>
  </si>
  <si>
    <t>LAMBDA code</t>
  </si>
  <si>
    <t>chg</t>
  </si>
  <si>
    <t>d = Daily</t>
  </si>
  <si>
    <t>w = Weekly</t>
  </si>
  <si>
    <t>b = Biweekly</t>
  </si>
  <si>
    <t>m = Monthly</t>
  </si>
  <si>
    <t>q = Quarterly</t>
  </si>
  <si>
    <t>sa = Semiannual</t>
  </si>
  <si>
    <t>a = Annual</t>
  </si>
  <si>
    <t>Excel lambda functions to fetch data from the St. Louis FRED database</t>
  </si>
  <si>
    <t>FRED</t>
  </si>
  <si>
    <t>FREDMETA</t>
  </si>
  <si>
    <t>Function name</t>
  </si>
  <si>
    <t>Description</t>
  </si>
  <si>
    <t>Fetch a time series from the FRED database.</t>
  </si>
  <si>
    <t>Fetch the metadata of a time series from the FRED database.</t>
  </si>
  <si>
    <t>code</t>
  </si>
  <si>
    <t>FRED's code of the time series</t>
  </si>
  <si>
    <t>[returnOnlyValues]</t>
  </si>
  <si>
    <t>[aggregation]</t>
  </si>
  <si>
    <t>[manipulation]</t>
  </si>
  <si>
    <t>[finalDate]</t>
  </si>
  <si>
    <t>[startDate]</t>
  </si>
  <si>
    <t>Start date cutoff of the time series returned after manipulation and aggregation. If missing, starts at the first period available.</t>
  </si>
  <si>
    <t>Final date cutoff of the time series returned after manipulation and aggregation. If missing, ends at the last period available.</t>
  </si>
  <si>
    <t>Manipulation after aggregation (check the tab FRED reference for potential values)</t>
  </si>
  <si>
    <t>Aggregation (check the tab FRED reference for potential values)</t>
  </si>
  <si>
    <t>Boolean, if TRUE returns only values, default is FALSE.</t>
  </si>
  <si>
    <t>Frequency</t>
  </si>
  <si>
    <t>Seasonal Adjustment</t>
  </si>
  <si>
    <t>Title</t>
  </si>
  <si>
    <t>FREDMETA function</t>
  </si>
  <si>
    <t>[field]</t>
  </si>
  <si>
    <t>MKTGDPCNA646NWDB</t>
  </si>
  <si>
    <t>High frequency</t>
  </si>
  <si>
    <t>Low frequency</t>
  </si>
  <si>
    <t>Annual fraction</t>
  </si>
  <si>
    <t>Aggregation method</t>
  </si>
  <si>
    <t>Name of the metadata field to be returned. If empty, returns all fields. Fields usually available: Title, Series ID, Source, Release, Seasonal Adjustment, Frequency, Units, Data Range, Last Updated, Notes.</t>
  </si>
  <si>
    <t>PAYEMS</t>
  </si>
  <si>
    <t>q, eop</t>
  </si>
  <si>
    <t>Change, Thousands of Persons, Seasonally Adjusted</t>
  </si>
  <si>
    <t>Quarterly</t>
  </si>
  <si>
    <t>All Employees, Total Nonfarm</t>
  </si>
  <si>
    <t>U.S. Bureau of Labor Statistics</t>
  </si>
  <si>
    <t>2000-01-01 to 2022-10-01</t>
  </si>
  <si>
    <t>xlFRED v. 0.1</t>
  </si>
  <si>
    <t>q, avg</t>
  </si>
  <si>
    <t>How can I use xlFRED functions in my own workbook?</t>
  </si>
  <si>
    <t>Just copy the yellow cells below to anywhere in your workbook! Then, you can delete them. Functions will become available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</si>
</sst>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1" fillId="4" borderId="1" applyNumberFormat="0" applyAlignment="0" applyProtection="0"/>
  </cellStyleXfs>
  <cellXfs count="35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2" borderId="1" xfId="1"/>
    <xf numFmtId="0" fontId="2" fillId="0" borderId="0" xfId="0" applyFont="1"/>
    <xf numFmtId="0" fontId="0" fillId="0" borderId="0" xfId="0" quotePrefix="1"/>
    <xf numFmtId="14" fontId="0" fillId="0" borderId="0" xfId="0" applyNumberFormat="1" applyAlignment="1">
      <alignment horizontal="right" wrapText="1"/>
    </xf>
    <xf numFmtId="14" fontId="1" fillId="2" borderId="1" xfId="1" applyNumberFormat="1"/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3" xfId="0" applyFont="1" applyBorder="1" applyAlignment="1">
      <alignment vertical="center" wrapText="1"/>
    </xf>
    <xf numFmtId="0" fontId="0" fillId="3" borderId="0" xfId="0" applyFill="1"/>
    <xf numFmtId="0" fontId="9" fillId="0" borderId="0" xfId="0" applyFont="1"/>
    <xf numFmtId="0" fontId="5" fillId="0" borderId="0" xfId="0" applyFont="1" applyAlignment="1">
      <alignment vertical="top" wrapText="1"/>
    </xf>
    <xf numFmtId="4" fontId="0" fillId="0" borderId="0" xfId="0" applyNumberFormat="1"/>
    <xf numFmtId="0" fontId="10" fillId="0" borderId="0" xfId="0" applyFont="1"/>
    <xf numFmtId="0" fontId="10" fillId="0" borderId="2" xfId="0" applyFont="1" applyBorder="1"/>
    <xf numFmtId="0" fontId="0" fillId="0" borderId="2" xfId="0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14" fontId="11" fillId="4" borderId="1" xfId="2" applyNumberFormat="1" applyAlignment="1">
      <alignment horizontal="right"/>
    </xf>
    <xf numFmtId="0" fontId="1" fillId="2" borderId="1" xfId="1" applyAlignment="1">
      <alignment horizontal="right"/>
    </xf>
    <xf numFmtId="164" fontId="1" fillId="2" borderId="1" xfId="1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5" borderId="0" xfId="0" applyFill="1"/>
    <xf numFmtId="0" fontId="12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1" defaultTableStyle="TableStyleMedium2" defaultPivotStyle="PivotStyleLight16">
    <tableStyle name="Invisible" pivot="0" table="0" count="0" xr9:uid="{DAB8CE51-0302-4F74-BDCB-9DD2EFB2E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FRED!$C$13</c:f>
          <c:strCache>
            <c:ptCount val="1"/>
            <c:pt idx="0">
              <c:v>PAYEMS</c:v>
            </c:pt>
          </c:strCache>
        </c:strRef>
      </c:tx>
      <c:layout>
        <c:manualLayout>
          <c:xMode val="edge"/>
          <c:yMode val="edge"/>
          <c:x val="1.045440229062276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624069408827486E-2"/>
          <c:y val="0.17502333041703119"/>
          <c:w val="0.8774180346100805"/>
          <c:h val="0.72997034830105678"/>
        </c:manualLayout>
      </c:layout>
      <c:lineChart>
        <c:grouping val="standard"/>
        <c:varyColors val="0"/>
        <c:ser>
          <c:idx val="0"/>
          <c:order val="0"/>
          <c:tx>
            <c:strRef>
              <c:f>FRED!$C$13</c:f>
              <c:strCache>
                <c:ptCount val="1"/>
                <c:pt idx="0">
                  <c:v>PAYEMS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FRED!$H$20:$H$110</c:f>
              <c:numCache>
                <c:formatCode>m/d/yyyy</c:formatCode>
                <c:ptCount val="91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  <c:pt idx="90">
                  <c:v>44743</c:v>
                </c:pt>
              </c:numCache>
            </c:numRef>
          </c:cat>
          <c:val>
            <c:numRef>
              <c:f>FRED!$I$20:$I$110</c:f>
              <c:numCache>
                <c:formatCode>#,##0.00</c:formatCode>
                <c:ptCount val="91"/>
                <c:pt idx="0">
                  <c:v>769.99999999998545</c:v>
                </c:pt>
                <c:pt idx="1">
                  <c:v>776.33333333334303</c:v>
                </c:pt>
                <c:pt idx="2">
                  <c:v>255</c:v>
                </c:pt>
                <c:pt idx="3">
                  <c:v>265.66666666665697</c:v>
                </c:pt>
                <c:pt idx="4">
                  <c:v>206</c:v>
                </c:pt>
                <c:pt idx="5">
                  <c:v>-354</c:v>
                </c:pt>
                <c:pt idx="6">
                  <c:v>-398.66666666665697</c:v>
                </c:pt>
                <c:pt idx="7">
                  <c:v>-799.33333333334303</c:v>
                </c:pt>
                <c:pt idx="8">
                  <c:v>-424.33333333332848</c:v>
                </c:pt>
                <c:pt idx="9">
                  <c:v>-121.33333333332848</c:v>
                </c:pt>
                <c:pt idx="10">
                  <c:v>-87.666666666671517</c:v>
                </c:pt>
                <c:pt idx="11">
                  <c:v>12.333333333343035</c:v>
                </c:pt>
                <c:pt idx="12">
                  <c:v>-153</c:v>
                </c:pt>
                <c:pt idx="13">
                  <c:v>-229.66666666667152</c:v>
                </c:pt>
                <c:pt idx="14">
                  <c:v>9</c:v>
                </c:pt>
                <c:pt idx="15">
                  <c:v>307.33333333332848</c:v>
                </c:pt>
                <c:pt idx="16">
                  <c:v>406.66666666667152</c:v>
                </c:pt>
                <c:pt idx="17">
                  <c:v>720.66666666665697</c:v>
                </c:pt>
                <c:pt idx="18">
                  <c:v>326.66666666668607</c:v>
                </c:pt>
                <c:pt idx="19">
                  <c:v>565.33333333331393</c:v>
                </c:pt>
                <c:pt idx="20">
                  <c:v>462.66666666668607</c:v>
                </c:pt>
                <c:pt idx="21">
                  <c:v>729.33333333331393</c:v>
                </c:pt>
                <c:pt idx="22">
                  <c:v>736.66666666668607</c:v>
                </c:pt>
                <c:pt idx="23">
                  <c:v>479</c:v>
                </c:pt>
                <c:pt idx="24">
                  <c:v>805.33333333331393</c:v>
                </c:pt>
                <c:pt idx="25">
                  <c:v>520.33333333334303</c:v>
                </c:pt>
                <c:pt idx="26">
                  <c:v>427.66666666665697</c:v>
                </c:pt>
                <c:pt idx="27">
                  <c:v>369</c:v>
                </c:pt>
                <c:pt idx="28">
                  <c:v>554.66666666668607</c:v>
                </c:pt>
                <c:pt idx="29">
                  <c:v>358.66666666665697</c:v>
                </c:pt>
                <c:pt idx="30">
                  <c:v>81.333333333343035</c:v>
                </c:pt>
                <c:pt idx="31">
                  <c:v>234</c:v>
                </c:pt>
                <c:pt idx="32">
                  <c:v>50.666666666656965</c:v>
                </c:pt>
                <c:pt idx="33">
                  <c:v>-474</c:v>
                </c:pt>
                <c:pt idx="34">
                  <c:v>-707.66666666665697</c:v>
                </c:pt>
                <c:pt idx="35">
                  <c:v>-1600.333333333343</c:v>
                </c:pt>
                <c:pt idx="36">
                  <c:v>-2259</c:v>
                </c:pt>
                <c:pt idx="37">
                  <c:v>-1859.666666666657</c:v>
                </c:pt>
                <c:pt idx="38">
                  <c:v>-967.66666666667152</c:v>
                </c:pt>
                <c:pt idx="39">
                  <c:v>-502.33333333334303</c:v>
                </c:pt>
                <c:pt idx="40">
                  <c:v>-174.33333333332848</c:v>
                </c:pt>
                <c:pt idx="41">
                  <c:v>634.66666666667152</c:v>
                </c:pt>
                <c:pt idx="42">
                  <c:v>-21.666666666671517</c:v>
                </c:pt>
                <c:pt idx="43">
                  <c:v>330.33333333332848</c:v>
                </c:pt>
                <c:pt idx="44">
                  <c:v>328.33333333334303</c:v>
                </c:pt>
                <c:pt idx="45">
                  <c:v>687.33333333332848</c:v>
                </c:pt>
                <c:pt idx="46">
                  <c:v>412.66666666665697</c:v>
                </c:pt>
                <c:pt idx="47">
                  <c:v>556.66666666668607</c:v>
                </c:pt>
                <c:pt idx="48">
                  <c:v>787.33333333331393</c:v>
                </c:pt>
                <c:pt idx="49">
                  <c:v>420.33333333334303</c:v>
                </c:pt>
                <c:pt idx="50">
                  <c:v>411</c:v>
                </c:pt>
                <c:pt idx="51">
                  <c:v>524.66666666665697</c:v>
                </c:pt>
                <c:pt idx="52">
                  <c:v>634</c:v>
                </c:pt>
                <c:pt idx="53">
                  <c:v>584.66666666668607</c:v>
                </c:pt>
                <c:pt idx="54">
                  <c:v>530.33333333331393</c:v>
                </c:pt>
                <c:pt idx="55">
                  <c:v>629.33333333334303</c:v>
                </c:pt>
                <c:pt idx="56">
                  <c:v>504.33333333334303</c:v>
                </c:pt>
                <c:pt idx="57">
                  <c:v>803.66666666665697</c:v>
                </c:pt>
                <c:pt idx="58">
                  <c:v>750.33333333334303</c:v>
                </c:pt>
                <c:pt idx="59">
                  <c:v>804</c:v>
                </c:pt>
                <c:pt idx="60">
                  <c:v>671</c:v>
                </c:pt>
                <c:pt idx="61">
                  <c:v>700.33333333331393</c:v>
                </c:pt>
                <c:pt idx="62">
                  <c:v>663.33333333334303</c:v>
                </c:pt>
                <c:pt idx="63">
                  <c:v>700</c:v>
                </c:pt>
                <c:pt idx="64">
                  <c:v>589.33333333334303</c:v>
                </c:pt>
                <c:pt idx="65">
                  <c:v>539</c:v>
                </c:pt>
                <c:pt idx="66">
                  <c:v>748.33333333331393</c:v>
                </c:pt>
                <c:pt idx="67">
                  <c:v>516.33333333334303</c:v>
                </c:pt>
                <c:pt idx="68">
                  <c:v>573</c:v>
                </c:pt>
                <c:pt idx="69">
                  <c:v>577.33333333334303</c:v>
                </c:pt>
                <c:pt idx="70">
                  <c:v>518.33333333331393</c:v>
                </c:pt>
                <c:pt idx="71">
                  <c:v>447.33333333334303</c:v>
                </c:pt>
                <c:pt idx="72">
                  <c:v>660</c:v>
                </c:pt>
                <c:pt idx="73">
                  <c:v>746</c:v>
                </c:pt>
                <c:pt idx="74">
                  <c:v>464</c:v>
                </c:pt>
                <c:pt idx="75">
                  <c:v>406.66666666665697</c:v>
                </c:pt>
                <c:pt idx="76">
                  <c:v>569</c:v>
                </c:pt>
                <c:pt idx="77">
                  <c:v>540</c:v>
                </c:pt>
                <c:pt idx="78">
                  <c:v>351.33333333334303</c:v>
                </c:pt>
                <c:pt idx="79">
                  <c:v>489.66666666665697</c:v>
                </c:pt>
                <c:pt idx="80">
                  <c:v>307.66666666668607</c:v>
                </c:pt>
                <c:pt idx="81">
                  <c:v>-18103.333333333343</c:v>
                </c:pt>
                <c:pt idx="82">
                  <c:v>6688.333333333343</c:v>
                </c:pt>
                <c:pt idx="83">
                  <c:v>1998.3333333333139</c:v>
                </c:pt>
                <c:pt idx="84">
                  <c:v>1262.333333333343</c:v>
                </c:pt>
                <c:pt idx="85">
                  <c:v>1452.666666666657</c:v>
                </c:pt>
                <c:pt idx="86">
                  <c:v>1695.333333333343</c:v>
                </c:pt>
                <c:pt idx="87">
                  <c:v>1759.333333333343</c:v>
                </c:pt>
                <c:pt idx="88">
                  <c:v>1720.3333333333139</c:v>
                </c:pt>
                <c:pt idx="89">
                  <c:v>1226.333333333343</c:v>
                </c:pt>
                <c:pt idx="90">
                  <c:v>1145.333333333343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C-4004-AD50-C7617358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2783"/>
        <c:axId val="47763615"/>
      </c:lineChart>
      <c:dateAx>
        <c:axId val="47762783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615"/>
        <c:crosses val="autoZero"/>
        <c:auto val="1"/>
        <c:lblOffset val="100"/>
        <c:baseTimeUnit val="months"/>
        <c:majorUnit val="12"/>
        <c:majorTimeUnit val="months"/>
      </c:dateAx>
      <c:valAx>
        <c:axId val="477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AGGREGBYDATE!$L$15:$L$69</c:f>
              <c:numCache>
                <c:formatCode>m/d/yyyy</c:formatCode>
                <c:ptCount val="55"/>
                <c:pt idx="1">
                  <c:v>24838</c:v>
                </c:pt>
                <c:pt idx="2">
                  <c:v>25204</c:v>
                </c:pt>
                <c:pt idx="3">
                  <c:v>25569</c:v>
                </c:pt>
                <c:pt idx="4">
                  <c:v>25934</c:v>
                </c:pt>
                <c:pt idx="5">
                  <c:v>26299</c:v>
                </c:pt>
                <c:pt idx="6">
                  <c:v>26665</c:v>
                </c:pt>
                <c:pt idx="7">
                  <c:v>27030</c:v>
                </c:pt>
                <c:pt idx="8">
                  <c:v>27395</c:v>
                </c:pt>
                <c:pt idx="9">
                  <c:v>27760</c:v>
                </c:pt>
                <c:pt idx="10">
                  <c:v>28126</c:v>
                </c:pt>
                <c:pt idx="11">
                  <c:v>28491</c:v>
                </c:pt>
                <c:pt idx="12">
                  <c:v>28856</c:v>
                </c:pt>
                <c:pt idx="13">
                  <c:v>29221</c:v>
                </c:pt>
                <c:pt idx="14">
                  <c:v>29587</c:v>
                </c:pt>
                <c:pt idx="15">
                  <c:v>29952</c:v>
                </c:pt>
                <c:pt idx="16">
                  <c:v>30317</c:v>
                </c:pt>
                <c:pt idx="17">
                  <c:v>30682</c:v>
                </c:pt>
                <c:pt idx="18">
                  <c:v>31048</c:v>
                </c:pt>
                <c:pt idx="19">
                  <c:v>31413</c:v>
                </c:pt>
                <c:pt idx="20">
                  <c:v>31778</c:v>
                </c:pt>
                <c:pt idx="21">
                  <c:v>32143</c:v>
                </c:pt>
                <c:pt idx="22">
                  <c:v>32509</c:v>
                </c:pt>
                <c:pt idx="23">
                  <c:v>32874</c:v>
                </c:pt>
                <c:pt idx="24">
                  <c:v>33239</c:v>
                </c:pt>
                <c:pt idx="25">
                  <c:v>33604</c:v>
                </c:pt>
                <c:pt idx="26">
                  <c:v>33970</c:v>
                </c:pt>
                <c:pt idx="27">
                  <c:v>34335</c:v>
                </c:pt>
                <c:pt idx="28">
                  <c:v>34700</c:v>
                </c:pt>
                <c:pt idx="29">
                  <c:v>35065</c:v>
                </c:pt>
                <c:pt idx="30">
                  <c:v>35431</c:v>
                </c:pt>
                <c:pt idx="31">
                  <c:v>35796</c:v>
                </c:pt>
                <c:pt idx="32">
                  <c:v>36161</c:v>
                </c:pt>
                <c:pt idx="33">
                  <c:v>36526</c:v>
                </c:pt>
                <c:pt idx="34">
                  <c:v>36892</c:v>
                </c:pt>
                <c:pt idx="35">
                  <c:v>37257</c:v>
                </c:pt>
                <c:pt idx="36">
                  <c:v>37622</c:v>
                </c:pt>
                <c:pt idx="37">
                  <c:v>37987</c:v>
                </c:pt>
                <c:pt idx="38">
                  <c:v>38353</c:v>
                </c:pt>
                <c:pt idx="39">
                  <c:v>38718</c:v>
                </c:pt>
                <c:pt idx="40">
                  <c:v>39083</c:v>
                </c:pt>
                <c:pt idx="41">
                  <c:v>39448</c:v>
                </c:pt>
                <c:pt idx="42">
                  <c:v>39814</c:v>
                </c:pt>
                <c:pt idx="43">
                  <c:v>40179</c:v>
                </c:pt>
                <c:pt idx="44">
                  <c:v>40544</c:v>
                </c:pt>
                <c:pt idx="45">
                  <c:v>40909</c:v>
                </c:pt>
                <c:pt idx="46">
                  <c:v>41275</c:v>
                </c:pt>
                <c:pt idx="47">
                  <c:v>41640</c:v>
                </c:pt>
                <c:pt idx="48">
                  <c:v>42005</c:v>
                </c:pt>
                <c:pt idx="49">
                  <c:v>42370</c:v>
                </c:pt>
                <c:pt idx="50">
                  <c:v>42736</c:v>
                </c:pt>
                <c:pt idx="51">
                  <c:v>43101</c:v>
                </c:pt>
                <c:pt idx="52">
                  <c:v>43466</c:v>
                </c:pt>
                <c:pt idx="53">
                  <c:v>43831</c:v>
                </c:pt>
                <c:pt idx="54">
                  <c:v>44197</c:v>
                </c:pt>
              </c:numCache>
            </c:numRef>
          </c:cat>
          <c:val>
            <c:numRef>
              <c:f>AGGREGBYDATE!$M$15:$M$69</c:f>
              <c:numCache>
                <c:formatCode>General</c:formatCode>
                <c:ptCount val="55"/>
                <c:pt idx="1">
                  <c:v>4.6117472168333338</c:v>
                </c:pt>
                <c:pt idx="2">
                  <c:v>6.3776569617499996</c:v>
                </c:pt>
                <c:pt idx="3">
                  <c:v>7.0800523682500005</c:v>
                </c:pt>
                <c:pt idx="4">
                  <c:v>5.1329448944166671</c:v>
                </c:pt>
                <c:pt idx="5">
                  <c:v>3.5712195252499992</c:v>
                </c:pt>
                <c:pt idx="6">
                  <c:v>3.6103678129166661</c:v>
                </c:pt>
                <c:pt idx="7">
                  <c:v>8.8286598818333335</c:v>
                </c:pt>
                <c:pt idx="8">
                  <c:v>9.9582386160833334</c:v>
                </c:pt>
                <c:pt idx="9">
                  <c:v>7.0692856911666659</c:v>
                </c:pt>
                <c:pt idx="10">
                  <c:v>6.7075894542500007</c:v>
                </c:pt>
                <c:pt idx="11">
                  <c:v>8.0957684430000008</c:v>
                </c:pt>
                <c:pt idx="12">
                  <c:v>10.595650194416667</c:v>
                </c:pt>
                <c:pt idx="13">
                  <c:v>13.887196271583333</c:v>
                </c:pt>
                <c:pt idx="14">
                  <c:v>10.789840377166664</c:v>
                </c:pt>
                <c:pt idx="15">
                  <c:v>7.6841269871666666</c:v>
                </c:pt>
                <c:pt idx="16">
                  <c:v>3.7056909053333329</c:v>
                </c:pt>
                <c:pt idx="17">
                  <c:v>4.8335659735833323</c:v>
                </c:pt>
                <c:pt idx="18">
                  <c:v>4.9301578615000006</c:v>
                </c:pt>
                <c:pt idx="19">
                  <c:v>5.001338704666666</c:v>
                </c:pt>
                <c:pt idx="20">
                  <c:v>4.3196375290000004</c:v>
                </c:pt>
                <c:pt idx="21">
                  <c:v>4.5864143740000012</c:v>
                </c:pt>
                <c:pt idx="22">
                  <c:v>4.7807034300833333</c:v>
                </c:pt>
                <c:pt idx="23">
                  <c:v>5.4553513410833325</c:v>
                </c:pt>
                <c:pt idx="24">
                  <c:v>4.94934712375</c:v>
                </c:pt>
                <c:pt idx="25">
                  <c:v>3.7854164745833327</c:v>
                </c:pt>
                <c:pt idx="26">
                  <c:v>3.5075261400833333</c:v>
                </c:pt>
                <c:pt idx="27">
                  <c:v>3.272151669249999</c:v>
                </c:pt>
                <c:pt idx="28">
                  <c:v>3.3182595421666665</c:v>
                </c:pt>
                <c:pt idx="29">
                  <c:v>3.0975148798333336</c:v>
                </c:pt>
                <c:pt idx="30">
                  <c:v>2.7571370443333336</c:v>
                </c:pt>
                <c:pt idx="31">
                  <c:v>2.6113656545833339</c:v>
                </c:pt>
                <c:pt idx="32">
                  <c:v>2.1803319249999999</c:v>
                </c:pt>
                <c:pt idx="33">
                  <c:v>2.6893860833333325</c:v>
                </c:pt>
                <c:pt idx="34">
                  <c:v>3.2341506916666671</c:v>
                </c:pt>
                <c:pt idx="35">
                  <c:v>3.2359565583333332</c:v>
                </c:pt>
                <c:pt idx="36">
                  <c:v>2.3300123500000001</c:v>
                </c:pt>
                <c:pt idx="37">
                  <c:v>2.2195945999999998</c:v>
                </c:pt>
                <c:pt idx="38">
                  <c:v>2.3142403083333334</c:v>
                </c:pt>
                <c:pt idx="39">
                  <c:v>2.9271037416666665</c:v>
                </c:pt>
                <c:pt idx="40">
                  <c:v>2.7630326000000003</c:v>
                </c:pt>
                <c:pt idx="41">
                  <c:v>2.8358705749999999</c:v>
                </c:pt>
                <c:pt idx="42">
                  <c:v>1.9872083500000002</c:v>
                </c:pt>
                <c:pt idx="43">
                  <c:v>0.83963542833333349</c:v>
                </c:pt>
                <c:pt idx="44">
                  <c:v>1.4652805608333332</c:v>
                </c:pt>
                <c:pt idx="45">
                  <c:v>2.1707786666666671</c:v>
                </c:pt>
                <c:pt idx="46">
                  <c:v>1.9449664416666668</c:v>
                </c:pt>
                <c:pt idx="47">
                  <c:v>1.9772887499999998</c:v>
                </c:pt>
                <c:pt idx="48">
                  <c:v>2.1673172916666665</c:v>
                </c:pt>
                <c:pt idx="49">
                  <c:v>2.5651574416666669</c:v>
                </c:pt>
                <c:pt idx="50">
                  <c:v>2.2593830833333333</c:v>
                </c:pt>
                <c:pt idx="51">
                  <c:v>2.41924275</c:v>
                </c:pt>
                <c:pt idx="52">
                  <c:v>2.5271332499999999</c:v>
                </c:pt>
                <c:pt idx="53">
                  <c:v>2.2242969166666668</c:v>
                </c:pt>
                <c:pt idx="54">
                  <c:v>2.4396640833333336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4-48E4-BAEB-3C01CBBD3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25344"/>
        <c:axId val="275741568"/>
      </c:lineChart>
      <c:dateAx>
        <c:axId val="2757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41568"/>
        <c:crosses val="autoZero"/>
        <c:auto val="1"/>
        <c:lblOffset val="100"/>
        <c:baseTimeUnit val="months"/>
      </c:dateAx>
      <c:valAx>
        <c:axId val="2757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10</xdr:row>
      <xdr:rowOff>38100</xdr:rowOff>
    </xdr:from>
    <xdr:to>
      <xdr:col>20</xdr:col>
      <xdr:colOff>485775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D842C-8312-4F7C-9128-D5CF53E24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12</xdr:row>
      <xdr:rowOff>52387</xdr:rowOff>
    </xdr:from>
    <xdr:to>
      <xdr:col>20</xdr:col>
      <xdr:colOff>552450</xdr:colOff>
      <xdr:row>26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B46010-A2E3-0162-D4E2-4A0A85C7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uardo Amaral" id="{C190590A-EFFC-4113-ACC5-AE26839F16A7}" userId="1bfa2ac83e16c31e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2</v>
    <v>6</v>
    <v>19</v>
  </rv>
  <rv s="0">
    <v>2</v>
    <v>2</v>
    <v>19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argument" t="s"/>
    <k n="subType" t="i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2-12-10T21:22:22.27" personId="{C190590A-EFFC-4113-ACC5-AE26839F16A7}" id="{E5EC1E88-5573-4975-A1F5-57F2742239C6}">
    <text>Date in Excel format
Slices the beginning of the result series.</text>
  </threadedComment>
  <threadedComment ref="C15" dT="2022-12-10T21:22:41.85" personId="{C190590A-EFFC-4113-ACC5-AE26839F16A7}" id="{056BD6A6-3434-4234-B87E-F29E2BF0EFE8}">
    <text>Date in Excel format
Slices the end of the final series.</text>
  </threadedComment>
  <threadedComment ref="C16" dT="2022-12-10T21:18:02.03" personId="{C190590A-EFFC-4113-ACC5-AE26839F16A7}" id="{B5B9EB23-CEF6-4071-BA2D-A6F7F0065B7A}">
    <text>MANIPULATION
lin = Levels (No transformation);
chg = Change;
ch1 = Change from Year Ago;
pch = Percent Change;
pc1 = Percent Change from Year Ago;
pca = Compounded Annual Rate of Change;
cch = Continuously Compounded Rate of Change;
cca = Continuously Compounded Annual Rate of Change;
log = Natural Log.</text>
  </threadedComment>
  <threadedComment ref="C17" dT="2022-12-10T21:20:36.86" personId="{C190590A-EFFC-4113-ACC5-AE26839F16A7}" id="{0D7403B4-3BDA-451E-8E2F-D3879A90A635}">
    <text>aggregation, type
AGGREGATIONS
d = Daily;
w = Weekly;
b = Biweekly;
m = Monthly;
q = Quarterly;
sa = Semiannual;
a = Annual.
TYPES
avg = Average (default);
sum = Sum;
eop = End of period.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21DC408-DE42-484F-971D-4BFB395446EF}">
  <we:reference id="wa200003696" version="1.0.0.0" store="en-US" storeType="OMEX"/>
  <we:alternateReferences>
    <we:reference id="WA200003696" version="1.0.0.0" store="" storeType="OMEX"/>
  </we:alternateReferences>
  <we:properties>
    <we:property name="projectV0_1-56c6e055-265e-4713-816e-a646dbb708de" value="{&quot;kind&quot;:&quot;AFEJSONBlobNode&quot;,&quot;id&quot;:&quot;{2A5F5534-45AE-459C-9726-E86B136211A5}&quot;}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7B13621-1235-4033-AA18-A5CF78C71452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B2-5560-4EEE-8070-272E63D2DE4D}">
  <dimension ref="B2:K15"/>
  <sheetViews>
    <sheetView showGridLines="0" tabSelected="1" workbookViewId="0">
      <selection activeCell="E15" sqref="E15"/>
    </sheetView>
  </sheetViews>
  <sheetFormatPr defaultRowHeight="15" x14ac:dyDescent="0.25"/>
  <cols>
    <col min="2" max="2" width="22.85546875" customWidth="1"/>
  </cols>
  <sheetData>
    <row r="2" spans="2:11" ht="28.5" x14ac:dyDescent="0.45">
      <c r="B2" s="12" t="s">
        <v>92</v>
      </c>
    </row>
    <row r="3" spans="2:11" ht="21" x14ac:dyDescent="0.35">
      <c r="B3" s="17"/>
    </row>
    <row r="4" spans="2:11" ht="23.25" x14ac:dyDescent="0.35">
      <c r="B4" s="16" t="s">
        <v>55</v>
      </c>
    </row>
    <row r="6" spans="2:11" ht="18.75" x14ac:dyDescent="0.3">
      <c r="B6" s="24" t="s">
        <v>58</v>
      </c>
      <c r="C6" s="24" t="s">
        <v>59</v>
      </c>
      <c r="D6" s="25"/>
      <c r="E6" s="25"/>
      <c r="F6" s="25"/>
      <c r="G6" s="25"/>
      <c r="H6" s="25"/>
      <c r="I6" s="25"/>
      <c r="J6" s="25"/>
      <c r="K6" s="25"/>
    </row>
    <row r="7" spans="2:11" ht="18.75" x14ac:dyDescent="0.3">
      <c r="B7" s="23" t="s">
        <v>56</v>
      </c>
      <c r="C7" s="15" t="str">
        <f>FRED!$B$3</f>
        <v>Fetch a time series from the FRED database.</v>
      </c>
    </row>
    <row r="8" spans="2:11" ht="18.75" x14ac:dyDescent="0.3">
      <c r="B8" s="23" t="s">
        <v>57</v>
      </c>
      <c r="C8" s="15" t="str">
        <f>FREDMETA!$B$3</f>
        <v>Fetch the metadata of a time series from the FRED database.</v>
      </c>
    </row>
    <row r="11" spans="2:11" ht="18.75" x14ac:dyDescent="0.3">
      <c r="B11" s="23" t="s">
        <v>94</v>
      </c>
    </row>
    <row r="12" spans="2:11" ht="18.75" x14ac:dyDescent="0.3">
      <c r="B12" s="23" t="s">
        <v>95</v>
      </c>
    </row>
    <row r="14" spans="2:11" ht="15.75" x14ac:dyDescent="0.25">
      <c r="B14" s="34" t="s">
        <v>56</v>
      </c>
      <c r="C14" s="33" t="e" cm="1" vm="1">
        <f t="array" ref="C14">FRED()</f>
        <v>#VALUE!</v>
      </c>
    </row>
    <row r="15" spans="2:11" ht="15.75" x14ac:dyDescent="0.25">
      <c r="B15" s="34" t="s">
        <v>57</v>
      </c>
      <c r="C15" s="33" t="e" cm="1" vm="2">
        <f t="array" ref="C15">FREDMETA()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17-E7B6-4FF6-B617-AEDCC0575899}">
  <dimension ref="A1:R110"/>
  <sheetViews>
    <sheetView showGridLines="0" workbookViewId="0">
      <selection activeCell="C18" sqref="C18"/>
    </sheetView>
  </sheetViews>
  <sheetFormatPr defaultRowHeight="15" x14ac:dyDescent="0.25"/>
  <cols>
    <col min="1" max="1" width="3.5703125" customWidth="1"/>
    <col min="2" max="2" width="18.42578125" customWidth="1"/>
    <col min="3" max="3" width="32.85546875" customWidth="1"/>
    <col min="5" max="5" width="11.42578125" style="2" customWidth="1"/>
    <col min="6" max="6" width="19.140625" style="1" bestFit="1" customWidth="1"/>
    <col min="8" max="8" width="9.7109375" style="13" bestFit="1" customWidth="1"/>
    <col min="9" max="9" width="19.140625" style="22" bestFit="1" customWidth="1"/>
    <col min="19" max="19" width="6.5703125" customWidth="1"/>
    <col min="20" max="20" width="11.85546875" customWidth="1"/>
  </cols>
  <sheetData>
    <row r="1" spans="2:14" x14ac:dyDescent="0.25">
      <c r="H1"/>
      <c r="I1"/>
    </row>
    <row r="2" spans="2:14" ht="28.5" x14ac:dyDescent="0.45">
      <c r="B2" s="12" t="s">
        <v>56</v>
      </c>
      <c r="H2"/>
      <c r="I2"/>
    </row>
    <row r="3" spans="2:14" ht="21" x14ac:dyDescent="0.35">
      <c r="B3" s="17" t="s">
        <v>60</v>
      </c>
      <c r="H3"/>
      <c r="I3"/>
    </row>
    <row r="4" spans="2:14" ht="18.75" x14ac:dyDescent="0.3">
      <c r="B4" s="8" t="s">
        <v>44</v>
      </c>
      <c r="C4" s="15"/>
      <c r="E4"/>
      <c r="F4"/>
      <c r="H4"/>
      <c r="I4"/>
    </row>
    <row r="5" spans="2:14" ht="15.75" x14ac:dyDescent="0.25">
      <c r="B5" s="21" t="s">
        <v>62</v>
      </c>
      <c r="C5" s="31" t="s">
        <v>63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5.75" customHeight="1" x14ac:dyDescent="0.25">
      <c r="B6" s="21" t="s">
        <v>68</v>
      </c>
      <c r="C6" s="31" t="s">
        <v>69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2:14" ht="15.75" customHeight="1" x14ac:dyDescent="0.25">
      <c r="B7" s="21" t="s">
        <v>67</v>
      </c>
      <c r="C7" s="31" t="s">
        <v>70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2:14" ht="15.75" customHeight="1" x14ac:dyDescent="0.25">
      <c r="B8" s="21" t="s">
        <v>66</v>
      </c>
      <c r="C8" s="31" t="s">
        <v>71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 ht="15.75" customHeight="1" x14ac:dyDescent="0.25">
      <c r="B9" s="21" t="s">
        <v>65</v>
      </c>
      <c r="C9" s="31" t="s">
        <v>72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2:14" ht="16.5" customHeight="1" x14ac:dyDescent="0.25">
      <c r="B10" s="21" t="s">
        <v>64</v>
      </c>
      <c r="C10" s="31" t="s">
        <v>73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2:14" ht="16.5" customHeight="1" x14ac:dyDescent="0.25">
      <c r="B11" s="2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2:14" x14ac:dyDescent="0.25">
      <c r="H12"/>
      <c r="I12"/>
    </row>
    <row r="13" spans="2:14" x14ac:dyDescent="0.25">
      <c r="B13" s="8" t="s">
        <v>19</v>
      </c>
      <c r="C13" s="7" t="s">
        <v>85</v>
      </c>
      <c r="H13"/>
      <c r="I13"/>
    </row>
    <row r="14" spans="2:14" x14ac:dyDescent="0.25">
      <c r="B14" s="8" t="s">
        <v>18</v>
      </c>
      <c r="C14" s="11">
        <v>36526</v>
      </c>
      <c r="H14"/>
      <c r="I14"/>
    </row>
    <row r="15" spans="2:14" x14ac:dyDescent="0.25">
      <c r="B15" s="8" t="s">
        <v>17</v>
      </c>
      <c r="C15" s="11"/>
      <c r="E15" s="10"/>
      <c r="H15"/>
      <c r="I15"/>
    </row>
    <row r="16" spans="2:14" x14ac:dyDescent="0.25">
      <c r="B16" s="8" t="s">
        <v>16</v>
      </c>
      <c r="C16" s="7" t="s">
        <v>47</v>
      </c>
      <c r="H16"/>
      <c r="I16"/>
    </row>
    <row r="17" spans="1:18" x14ac:dyDescent="0.25">
      <c r="A17" s="9" t="s">
        <v>15</v>
      </c>
      <c r="B17" s="8" t="s">
        <v>14</v>
      </c>
      <c r="C17" s="7" t="s">
        <v>93</v>
      </c>
      <c r="H17"/>
      <c r="I17"/>
    </row>
    <row r="18" spans="1:18" x14ac:dyDescent="0.25">
      <c r="E18" t="s">
        <v>46</v>
      </c>
      <c r="F18"/>
      <c r="H18" t="s">
        <v>45</v>
      </c>
      <c r="I18"/>
    </row>
    <row r="19" spans="1:18" x14ac:dyDescent="0.25">
      <c r="E19" s="6" t="s">
        <v>13</v>
      </c>
      <c r="F19" s="5" t="s">
        <v>12</v>
      </c>
      <c r="H19" s="6" t="s">
        <v>13</v>
      </c>
      <c r="I19" s="5" t="s">
        <v>12</v>
      </c>
    </row>
    <row r="20" spans="1:18" x14ac:dyDescent="0.25">
      <c r="E20" s="2" cm="1">
        <f t="array" ref="E20:F110">_xlfn.LAMBDA(_xlpm.code,_xlop.startDate,_xlop.finalDate,_xlop.manipulation,_xlop.aggregation,_xlop.returnOnlyValues,
_xlfn.LET(
    _xlpm.manipulation, IF(OR(_xlfn.ISOMITTED(_xlpm.manipulation), ISBLANK(_xlpm.manipulation)), "lin", TRIM(_xlpm.manipulation)),
    _xlpm.aggregation, IF(OR(_xlfn.ISOMITTED(_xlpm.aggregation), ISBLANK(_xlpm.aggregation)), "", TRIM(_xlpm.aggregation)),
    _xlpm.aggPeriod, IF(_xlpm.aggregation = "", "", TRIM(INDEX(_xlfn.TEXTSPLIT(_xlpm.aggregation, ","), 1, 1))),
    _xlpm.aggMethod, IF(
        _xlpm.aggregation = "",
        "avg",
        IF(
            COLUMNS(_xlfn.TEXTSPLIT(_xlpm.aggregation, ",")) = 1,
            "avg",
            TRIM(INDEX(_xlfn.TEXTSPLIT(_xlpm.aggregation, ","), 1, 2))
        )
    ),
    _xlpm.returnOnlyValues, IF(_xlfn.ISOMITTED(_xlpm.returnOnlyValues), FALSE, _xlpm.returnOnlyValues),
    _xlpm.url, "https://fred.stlouisfed.org/data/" &amp; _xlpm.code &amp; ".txt",
    _xlpm.txt, _xlfn.WEBSERVICE(_xlpm.url),
    _xlpm.txtClean, TRIM(_xlpm.txt),
    _xlpm.metaData, TRIM(MID(_xlpm.txtClean, 1, FIND("DATE VALUE", _xlpm.txtClean) - 1)),
    _xlpm.metaFreq, SUBSTITUTE(
        INDEX(_xlfn.TEXTSPLIT(MID(_xlpm.metaData, FIND("Frequency:", _xlpm.metaData) + 11, 50), CHAR(10)), 1, 1),
        CHAR(13),
        ""
    ),
    _xlpm.freqShift, _xlfn.SWITCH(
        _xlpm.metaFreq,
        "Annual", 1,
        "Semiannual", 2,
        "Quarterly", 4,
        "Monthly", 12,
        "Biweekly", 26,
        "Weekly", 52,
        "Daily", 260
    ),
    _xlpm.aggShift, _xlfn.SWITCH(
        _xlpm.aggPeriod,
        "", _xlpm.freqShift,
        "a", 1,
        "sa", 2,
        "q", 4,
        "m", 12,
        "b", 26,
        "w", 52,
        "d", 260
    ),
    _xlpm.checks, IF(
        SUM(
            1 * (_xlpm.manipulation = {"","lin","chg","ch1","pch","pc1","pca","cch","cca","log"})
        ) = 0,
        "# Manipulation not recognized",
        IF(
            SUM(1 * (_xlpm.aggPeriod = {"","d","w","b","m","q","sa","a"})) = 0,
            "# Aggregation period not recognized",
            IF(
                SUM(1 * (_xlpm.aggMethod = {"","avg","sum","eop"})) = 0,
                "# Aggregation method not recognized",
                IF(_xlpm.freqShift &lt; _xlpm.aggShift, "# Aggregation must be to lower frequency", FALSE)
            )
        )
    ),
    _xlpm.rawData, MID(_xlpm.txtClean, FIND("DATE VALUE", _xlpm.txtClean) + 11, 999999),
    _xlpm.data, _xlfn.TEXTSPLIT(_xlpm.rawData, " ", CHAR(10), TRUE),
    _xlpm.dates, _xlfn.MAP(INDEX(_xlpm.data, 0, 1), _xlfn.LAMBDA(_xlpm.x, DATE(LEFT(_xlpm.x, 4), MID(_xlpm.x, 6, 2), RIGHT(_xlpm.x, 2)))),
    _xlpm.values, _xlfn.NUMBERVALUE(INDEX(_xlpm.data, 0, 2), ".", ","),
    _xlpm.startDate, IF(OR(_xlfn.ISOMITTED(_xlpm.startDate), ISBLANK(_xlpm.startDate)), INDEX(_xlpm.dates, 1, 1), _xlpm.startDate),
    _xlpm.finalDate, IF(
        OR(_xlfn.ISOMITTED(_xlpm.finalDate), ISBLANK(_xlpm.finalDate)),
        INDEX(_xlpm.dates, ROWS(_xlpm.dates), 1),
        _xlpm.finalDate
    ),
    _xlfn.LET(
        _xlpm.aggDatesValues, IF(
            _xlpm.aggregation = "",
            _xlfn.HSTACK(_xlpm.dates, _xlpm.values),
            AGGREGBYDATE(_xlpm.dates, _xlpm.values, _xlpm.freqShift, _xlpm.aggShift, _xlpm.aggMethod, FALSE)
        ),
        _xlpm.aggDates, INDEX(_xlpm.aggDatesValues, 0, 1),
        _xlpm.aggValues, INDEX(_xlpm.aggDatesValues, 0, 2),
        _xlpm.values, _xlpm.aggValues,
        _xlpm.manValues, _xlfn.SWITCH(
            _xlpm.manipulation,
            "lin", _xlpm.values,
            "chg", _xlfn.VSTACK({#N/A}, _xlfn.DROP(_xlpm.values, 1) - _xlfn.DROP(_xlpm.values, -1)),
            "ch1", _xlfn.MAKEARRAY(
                ROWS(_xlpm.values),
                1,
                _xlfn.LAMBDA(_xlpm.row,_xlpm.col,
                    IF(_xlpm.row &lt;= _xlpm.aggShift, #N/A, INDEX(_xlpm.values, _xlpm.row) - INDEX(_xlpm.values, _xlpm.row - _xlpm.aggShift))
                )
            ),
            "pch", _xlfn.VSTACK({#N/A}, (_xlfn.DROP(_xlpm.values, 1) / _xlfn.DROP(_xlpm.values, -1) - 1) * 100),
            "pc1", _xlfn.MAKEARRAY(
                ROWS(_xlpm.values),
                1,
                _xlfn.LAMBDA(_xlpm.row,_xlpm.col,
                    IF(
                        _xlpm.row &lt;= _xlpm.aggShift,
                        #N/A,
                        (INDEX(_xlpm.values, _xlpm.row) / INDEX(_xlpm.values, _xlpm.row - _xlpm.aggShift) - 1) * 100
                    )
                )
            ),
            "pca", _xlfn.MAKEARRAY(
                ROWS(_xlpm.values),
                1,
                _xlfn.LAMBDA(_xlpm.row,_xlpm.col,
                    IF(
                        _xlpm.row &lt;= 1,
                        #N/A,
                        ((INDEX(_xlpm.values, _xlpm.row) / INDEX(_xlpm.values, _xlpm.row - 1)) ^ _xlpm.aggShift - 1) * 100
                    )
                )
            ),
            "cch", _xlfn.MAKEARRAY(
                ROWS(_xlpm.values),
                1,
                _xlfn.LAMBDA(_xlpm.row,_xlpm.col,
                    IF(_xlpm.row &lt;= 1, #N/A, (LN(INDEX(_xlpm.values, _xlpm.row)) - LN(INDEX(_xlpm.values, _xlpm.row - 1))) * 100)
                )
            ),
            "cca", _xlfn.MAKEARRAY(
                ROWS(_xlpm.values),
                1,
                _xlfn.LAMBDA(_xlpm.row,_xlpm.col,
                    IF(
                        _xlpm.row &lt;= 1,
                        #N/A,
                        (LN(INDEX(_xlpm.values, _xlpm.row)) - LN(INDEX(_xlpm.values, _xlpm.row - 1))) * 100 * _xlpm.aggShift
                    )
                )
            ),
            "log", LN(_xlpm.values)
        ),
        _xlpm.startDateIdx, MAX(_xlfn.XMATCH(_xlpm.startDate, _xlpm.aggDates, 1), MATCH(FALSE, ISERROR(_xlpm.manValues), 0)),
        _xlpm.finalDateIdx, _xlfn.XMATCH(_xlpm.finalDate, _xlpm.aggDates, -1),
        _xlpm.finalDates, INDEX(_xlpm.aggDates, _xlfn.SEQUENCE(_xlpm.finalDateIdx - _xlpm.startDateIdx + 1, 1, _xlpm.startDateIdx), 1),
        _xlpm.finalValues, INDEX(
            _xlpm.manValues,
            _xlfn.SEQUENCE(_xlpm.finalDateIdx - _xlpm.startDateIdx + 1, 1, _xlpm.startDateIdx),
            1
        ),
        _xlpm.finalResult,
        IF(
            ISERROR(_xlpm.rawData),
            "# Series code is invalid",
            IF(
                _xlpm.checks &lt;&gt; FALSE,
                _xlpm.checks,
                IF(
                    OR(ISERROR(_xlpm.startDateIdx), ISERROR(_xlpm.finalDateIdx)),
                    NA(),
                    IF(_xlpm.returnOnlyValues, _xlpm.finalValues, _xlfn.HSTACK(_xlpm.finalDates, _xlpm.finalValues))
                )
            )
        ),
      _xlpm.finalResult
    )
))($C$13, $C$14, $C$15, $C$16, $C$17)</f>
        <v>36526</v>
      </c>
      <c r="F20" s="1">
        <v>769.99999999998545</v>
      </c>
      <c r="H20" s="2" cm="1">
        <f t="array" ref="H20:I110">FRED($C$13,$C$14,$C$15,$C$16,$C$17)</f>
        <v>36526</v>
      </c>
      <c r="I20" s="1">
        <v>769.99999999998545</v>
      </c>
      <c r="R20" s="4"/>
    </row>
    <row r="21" spans="1:18" x14ac:dyDescent="0.25">
      <c r="E21" s="2">
        <v>36617</v>
      </c>
      <c r="F21" s="1">
        <v>776.33333333334303</v>
      </c>
      <c r="H21" s="13">
        <v>36617</v>
      </c>
      <c r="I21" s="22">
        <v>776.33333333334303</v>
      </c>
    </row>
    <row r="22" spans="1:18" x14ac:dyDescent="0.25">
      <c r="E22" s="2">
        <v>36708</v>
      </c>
      <c r="F22" s="1">
        <v>255</v>
      </c>
      <c r="H22" s="13">
        <v>36708</v>
      </c>
      <c r="I22" s="22">
        <v>255</v>
      </c>
    </row>
    <row r="23" spans="1:18" x14ac:dyDescent="0.25">
      <c r="E23" s="2">
        <v>36800</v>
      </c>
      <c r="F23" s="1">
        <v>265.66666666665697</v>
      </c>
      <c r="H23" s="13">
        <v>36800</v>
      </c>
      <c r="I23" s="22">
        <v>265.66666666665697</v>
      </c>
    </row>
    <row r="24" spans="1:18" x14ac:dyDescent="0.25">
      <c r="E24" s="2">
        <v>36892</v>
      </c>
      <c r="F24" s="1">
        <v>206</v>
      </c>
      <c r="H24" s="13">
        <v>36892</v>
      </c>
      <c r="I24" s="22">
        <v>206</v>
      </c>
    </row>
    <row r="25" spans="1:18" x14ac:dyDescent="0.25">
      <c r="E25" s="2">
        <v>36982</v>
      </c>
      <c r="F25" s="1">
        <v>-354</v>
      </c>
      <c r="H25" s="13">
        <v>36982</v>
      </c>
      <c r="I25" s="22">
        <v>-354</v>
      </c>
    </row>
    <row r="26" spans="1:18" x14ac:dyDescent="0.25">
      <c r="E26" s="2">
        <v>37073</v>
      </c>
      <c r="F26" s="1">
        <v>-398.66666666665697</v>
      </c>
      <c r="H26" s="13">
        <v>37073</v>
      </c>
      <c r="I26" s="22">
        <v>-398.66666666665697</v>
      </c>
    </row>
    <row r="27" spans="1:18" x14ac:dyDescent="0.25">
      <c r="E27" s="2">
        <v>37165</v>
      </c>
      <c r="F27" s="1">
        <v>-799.33333333334303</v>
      </c>
      <c r="H27" s="13">
        <v>37165</v>
      </c>
      <c r="I27" s="22">
        <v>-799.33333333334303</v>
      </c>
    </row>
    <row r="28" spans="1:18" x14ac:dyDescent="0.25">
      <c r="E28" s="2">
        <v>37257</v>
      </c>
      <c r="F28" s="1">
        <v>-424.33333333332848</v>
      </c>
      <c r="H28" s="13">
        <v>37257</v>
      </c>
      <c r="I28" s="22">
        <v>-424.33333333332848</v>
      </c>
    </row>
    <row r="29" spans="1:18" x14ac:dyDescent="0.25">
      <c r="E29" s="2">
        <v>37347</v>
      </c>
      <c r="F29" s="1">
        <v>-121.33333333332848</v>
      </c>
      <c r="H29" s="13">
        <v>37347</v>
      </c>
      <c r="I29" s="22">
        <v>-121.33333333332848</v>
      </c>
    </row>
    <row r="30" spans="1:18" x14ac:dyDescent="0.25">
      <c r="E30" s="2">
        <v>37438</v>
      </c>
      <c r="F30" s="1">
        <v>-87.666666666671517</v>
      </c>
      <c r="H30" s="13">
        <v>37438</v>
      </c>
      <c r="I30" s="22">
        <v>-87.666666666671517</v>
      </c>
    </row>
    <row r="31" spans="1:18" x14ac:dyDescent="0.25">
      <c r="E31" s="2">
        <v>37530</v>
      </c>
      <c r="F31" s="1">
        <v>12.333333333343035</v>
      </c>
      <c r="H31" s="13">
        <v>37530</v>
      </c>
      <c r="I31" s="22">
        <v>12.333333333343035</v>
      </c>
    </row>
    <row r="32" spans="1:18" x14ac:dyDescent="0.25">
      <c r="E32" s="2">
        <v>37622</v>
      </c>
      <c r="F32" s="1">
        <v>-153</v>
      </c>
      <c r="H32" s="13">
        <v>37622</v>
      </c>
      <c r="I32" s="22">
        <v>-153</v>
      </c>
    </row>
    <row r="33" spans="5:9" x14ac:dyDescent="0.25">
      <c r="E33" s="2">
        <v>37712</v>
      </c>
      <c r="F33" s="1">
        <v>-229.66666666667152</v>
      </c>
      <c r="H33" s="13">
        <v>37712</v>
      </c>
      <c r="I33" s="22">
        <v>-229.66666666667152</v>
      </c>
    </row>
    <row r="34" spans="5:9" x14ac:dyDescent="0.25">
      <c r="E34" s="2">
        <v>37803</v>
      </c>
      <c r="F34" s="1">
        <v>9</v>
      </c>
      <c r="H34" s="13">
        <v>37803</v>
      </c>
      <c r="I34" s="22">
        <v>9</v>
      </c>
    </row>
    <row r="35" spans="5:9" x14ac:dyDescent="0.25">
      <c r="E35" s="2">
        <v>37895</v>
      </c>
      <c r="F35" s="1">
        <v>307.33333333332848</v>
      </c>
      <c r="H35" s="13">
        <v>37895</v>
      </c>
      <c r="I35" s="22">
        <v>307.33333333332848</v>
      </c>
    </row>
    <row r="36" spans="5:9" x14ac:dyDescent="0.25">
      <c r="E36" s="2">
        <v>37987</v>
      </c>
      <c r="F36" s="1">
        <v>406.66666666667152</v>
      </c>
      <c r="H36" s="13">
        <v>37987</v>
      </c>
      <c r="I36" s="22">
        <v>406.66666666667152</v>
      </c>
    </row>
    <row r="37" spans="5:9" x14ac:dyDescent="0.25">
      <c r="E37" s="2">
        <v>38078</v>
      </c>
      <c r="F37" s="1">
        <v>720.66666666665697</v>
      </c>
      <c r="H37" s="13">
        <v>38078</v>
      </c>
      <c r="I37" s="22">
        <v>720.66666666665697</v>
      </c>
    </row>
    <row r="38" spans="5:9" x14ac:dyDescent="0.25">
      <c r="E38" s="2">
        <v>38169</v>
      </c>
      <c r="F38" s="1">
        <v>326.66666666668607</v>
      </c>
      <c r="H38" s="13">
        <v>38169</v>
      </c>
      <c r="I38" s="22">
        <v>326.66666666668607</v>
      </c>
    </row>
    <row r="39" spans="5:9" x14ac:dyDescent="0.25">
      <c r="E39" s="2">
        <v>38261</v>
      </c>
      <c r="F39" s="1">
        <v>565.33333333331393</v>
      </c>
      <c r="H39" s="13">
        <v>38261</v>
      </c>
      <c r="I39" s="22">
        <v>565.33333333331393</v>
      </c>
    </row>
    <row r="40" spans="5:9" x14ac:dyDescent="0.25">
      <c r="E40" s="2">
        <v>38353</v>
      </c>
      <c r="F40" s="1">
        <v>462.66666666668607</v>
      </c>
      <c r="H40" s="13">
        <v>38353</v>
      </c>
      <c r="I40" s="22">
        <v>462.66666666668607</v>
      </c>
    </row>
    <row r="41" spans="5:9" x14ac:dyDescent="0.25">
      <c r="E41" s="2">
        <v>38443</v>
      </c>
      <c r="F41" s="1">
        <v>729.33333333331393</v>
      </c>
      <c r="H41" s="13">
        <v>38443</v>
      </c>
      <c r="I41" s="22">
        <v>729.33333333331393</v>
      </c>
    </row>
    <row r="42" spans="5:9" x14ac:dyDescent="0.25">
      <c r="E42" s="2">
        <v>38534</v>
      </c>
      <c r="F42" s="1">
        <v>736.66666666668607</v>
      </c>
      <c r="H42" s="13">
        <v>38534</v>
      </c>
      <c r="I42" s="22">
        <v>736.66666666668607</v>
      </c>
    </row>
    <row r="43" spans="5:9" x14ac:dyDescent="0.25">
      <c r="E43" s="2">
        <v>38626</v>
      </c>
      <c r="F43" s="1">
        <v>479</v>
      </c>
      <c r="H43" s="13">
        <v>38626</v>
      </c>
      <c r="I43" s="22">
        <v>479</v>
      </c>
    </row>
    <row r="44" spans="5:9" x14ac:dyDescent="0.25">
      <c r="E44" s="2">
        <v>38718</v>
      </c>
      <c r="F44" s="1">
        <v>805.33333333331393</v>
      </c>
      <c r="H44" s="13">
        <v>38718</v>
      </c>
      <c r="I44" s="22">
        <v>805.33333333331393</v>
      </c>
    </row>
    <row r="45" spans="5:9" x14ac:dyDescent="0.25">
      <c r="E45" s="2">
        <v>38808</v>
      </c>
      <c r="F45" s="1">
        <v>520.33333333334303</v>
      </c>
      <c r="H45" s="13">
        <v>38808</v>
      </c>
      <c r="I45" s="22">
        <v>520.33333333334303</v>
      </c>
    </row>
    <row r="46" spans="5:9" x14ac:dyDescent="0.25">
      <c r="E46" s="2">
        <v>38899</v>
      </c>
      <c r="F46" s="1">
        <v>427.66666666665697</v>
      </c>
      <c r="H46" s="13">
        <v>38899</v>
      </c>
      <c r="I46" s="22">
        <v>427.66666666665697</v>
      </c>
    </row>
    <row r="47" spans="5:9" x14ac:dyDescent="0.25">
      <c r="E47" s="2">
        <v>38991</v>
      </c>
      <c r="F47" s="1">
        <v>369</v>
      </c>
      <c r="H47" s="13">
        <v>38991</v>
      </c>
      <c r="I47" s="22">
        <v>369</v>
      </c>
    </row>
    <row r="48" spans="5:9" x14ac:dyDescent="0.25">
      <c r="E48" s="2">
        <v>39083</v>
      </c>
      <c r="F48" s="1">
        <v>554.66666666668607</v>
      </c>
      <c r="H48" s="13">
        <v>39083</v>
      </c>
      <c r="I48" s="22">
        <v>554.66666666668607</v>
      </c>
    </row>
    <row r="49" spans="5:9" x14ac:dyDescent="0.25">
      <c r="E49" s="2">
        <v>39173</v>
      </c>
      <c r="F49" s="1">
        <v>358.66666666665697</v>
      </c>
      <c r="H49" s="13">
        <v>39173</v>
      </c>
      <c r="I49" s="22">
        <v>358.66666666665697</v>
      </c>
    </row>
    <row r="50" spans="5:9" x14ac:dyDescent="0.25">
      <c r="E50" s="2">
        <v>39264</v>
      </c>
      <c r="F50" s="1">
        <v>81.333333333343035</v>
      </c>
      <c r="H50" s="13">
        <v>39264</v>
      </c>
      <c r="I50" s="22">
        <v>81.333333333343035</v>
      </c>
    </row>
    <row r="51" spans="5:9" x14ac:dyDescent="0.25">
      <c r="E51" s="2">
        <v>39356</v>
      </c>
      <c r="F51" s="1">
        <v>234</v>
      </c>
      <c r="H51" s="13">
        <v>39356</v>
      </c>
      <c r="I51" s="22">
        <v>234</v>
      </c>
    </row>
    <row r="52" spans="5:9" x14ac:dyDescent="0.25">
      <c r="E52" s="2">
        <v>39448</v>
      </c>
      <c r="F52" s="1">
        <v>50.666666666656965</v>
      </c>
      <c r="H52" s="13">
        <v>39448</v>
      </c>
      <c r="I52" s="22">
        <v>50.666666666656965</v>
      </c>
    </row>
    <row r="53" spans="5:9" x14ac:dyDescent="0.25">
      <c r="E53" s="2">
        <v>39539</v>
      </c>
      <c r="F53" s="1">
        <v>-474</v>
      </c>
      <c r="H53" s="13">
        <v>39539</v>
      </c>
      <c r="I53" s="22">
        <v>-474</v>
      </c>
    </row>
    <row r="54" spans="5:9" x14ac:dyDescent="0.25">
      <c r="E54" s="2">
        <v>39630</v>
      </c>
      <c r="F54" s="1">
        <v>-707.66666666665697</v>
      </c>
      <c r="H54" s="13">
        <v>39630</v>
      </c>
      <c r="I54" s="22">
        <v>-707.66666666665697</v>
      </c>
    </row>
    <row r="55" spans="5:9" x14ac:dyDescent="0.25">
      <c r="E55" s="2">
        <v>39722</v>
      </c>
      <c r="F55" s="1">
        <v>-1600.333333333343</v>
      </c>
      <c r="H55" s="13">
        <v>39722</v>
      </c>
      <c r="I55" s="22">
        <v>-1600.333333333343</v>
      </c>
    </row>
    <row r="56" spans="5:9" x14ac:dyDescent="0.25">
      <c r="E56" s="2">
        <v>39814</v>
      </c>
      <c r="F56" s="1">
        <v>-2259</v>
      </c>
      <c r="H56" s="13">
        <v>39814</v>
      </c>
      <c r="I56" s="22">
        <v>-2259</v>
      </c>
    </row>
    <row r="57" spans="5:9" x14ac:dyDescent="0.25">
      <c r="E57" s="2">
        <v>39904</v>
      </c>
      <c r="F57" s="1">
        <v>-1859.666666666657</v>
      </c>
      <c r="H57" s="13">
        <v>39904</v>
      </c>
      <c r="I57" s="22">
        <v>-1859.666666666657</v>
      </c>
    </row>
    <row r="58" spans="5:9" x14ac:dyDescent="0.25">
      <c r="E58" s="2">
        <v>39995</v>
      </c>
      <c r="F58" s="1">
        <v>-967.66666666667152</v>
      </c>
      <c r="H58" s="13">
        <v>39995</v>
      </c>
      <c r="I58" s="22">
        <v>-967.66666666667152</v>
      </c>
    </row>
    <row r="59" spans="5:9" x14ac:dyDescent="0.25">
      <c r="E59" s="2">
        <v>40087</v>
      </c>
      <c r="F59" s="1">
        <v>-502.33333333334303</v>
      </c>
      <c r="H59" s="13">
        <v>40087</v>
      </c>
      <c r="I59" s="22">
        <v>-502.33333333334303</v>
      </c>
    </row>
    <row r="60" spans="5:9" x14ac:dyDescent="0.25">
      <c r="E60" s="2">
        <v>40179</v>
      </c>
      <c r="F60" s="1">
        <v>-174.33333333332848</v>
      </c>
      <c r="H60" s="13">
        <v>40179</v>
      </c>
      <c r="I60" s="22">
        <v>-174.33333333332848</v>
      </c>
    </row>
    <row r="61" spans="5:9" x14ac:dyDescent="0.25">
      <c r="E61" s="2">
        <v>40269</v>
      </c>
      <c r="F61" s="1">
        <v>634.66666666667152</v>
      </c>
      <c r="H61" s="13">
        <v>40269</v>
      </c>
      <c r="I61" s="22">
        <v>634.66666666667152</v>
      </c>
    </row>
    <row r="62" spans="5:9" x14ac:dyDescent="0.25">
      <c r="E62" s="2">
        <v>40360</v>
      </c>
      <c r="F62" s="1">
        <v>-21.666666666671517</v>
      </c>
      <c r="H62" s="13">
        <v>40360</v>
      </c>
      <c r="I62" s="22">
        <v>-21.666666666671517</v>
      </c>
    </row>
    <row r="63" spans="5:9" x14ac:dyDescent="0.25">
      <c r="E63" s="2">
        <v>40452</v>
      </c>
      <c r="F63" s="1">
        <v>330.33333333332848</v>
      </c>
      <c r="H63" s="13">
        <v>40452</v>
      </c>
      <c r="I63" s="22">
        <v>330.33333333332848</v>
      </c>
    </row>
    <row r="64" spans="5:9" x14ac:dyDescent="0.25">
      <c r="E64" s="2">
        <v>40544</v>
      </c>
      <c r="F64" s="1">
        <v>328.33333333334303</v>
      </c>
      <c r="H64" s="13">
        <v>40544</v>
      </c>
      <c r="I64" s="22">
        <v>328.33333333334303</v>
      </c>
    </row>
    <row r="65" spans="5:9" x14ac:dyDescent="0.25">
      <c r="E65" s="2">
        <v>40634</v>
      </c>
      <c r="F65" s="1">
        <v>687.33333333332848</v>
      </c>
      <c r="H65" s="13">
        <v>40634</v>
      </c>
      <c r="I65" s="22">
        <v>687.33333333332848</v>
      </c>
    </row>
    <row r="66" spans="5:9" x14ac:dyDescent="0.25">
      <c r="E66" s="2">
        <v>40725</v>
      </c>
      <c r="F66" s="1">
        <v>412.66666666665697</v>
      </c>
      <c r="H66" s="13">
        <v>40725</v>
      </c>
      <c r="I66" s="22">
        <v>412.66666666665697</v>
      </c>
    </row>
    <row r="67" spans="5:9" x14ac:dyDescent="0.25">
      <c r="E67" s="2">
        <v>40817</v>
      </c>
      <c r="F67" s="1">
        <v>556.66666666668607</v>
      </c>
      <c r="H67" s="13">
        <v>40817</v>
      </c>
      <c r="I67" s="22">
        <v>556.66666666668607</v>
      </c>
    </row>
    <row r="68" spans="5:9" x14ac:dyDescent="0.25">
      <c r="E68" s="2">
        <v>40909</v>
      </c>
      <c r="F68" s="1">
        <v>787.33333333331393</v>
      </c>
      <c r="H68" s="13">
        <v>40909</v>
      </c>
      <c r="I68" s="22">
        <v>787.33333333331393</v>
      </c>
    </row>
    <row r="69" spans="5:9" x14ac:dyDescent="0.25">
      <c r="E69" s="2">
        <v>41000</v>
      </c>
      <c r="F69" s="1">
        <v>420.33333333334303</v>
      </c>
      <c r="H69" s="13">
        <v>41000</v>
      </c>
      <c r="I69" s="22">
        <v>420.33333333334303</v>
      </c>
    </row>
    <row r="70" spans="5:9" x14ac:dyDescent="0.25">
      <c r="E70" s="2">
        <v>41091</v>
      </c>
      <c r="F70" s="1">
        <v>411</v>
      </c>
      <c r="H70" s="13">
        <v>41091</v>
      </c>
      <c r="I70" s="22">
        <v>411</v>
      </c>
    </row>
    <row r="71" spans="5:9" x14ac:dyDescent="0.25">
      <c r="E71" s="2">
        <v>41183</v>
      </c>
      <c r="F71" s="1">
        <v>524.66666666665697</v>
      </c>
      <c r="H71" s="13">
        <v>41183</v>
      </c>
      <c r="I71" s="22">
        <v>524.66666666665697</v>
      </c>
    </row>
    <row r="72" spans="5:9" x14ac:dyDescent="0.25">
      <c r="E72" s="2">
        <v>41275</v>
      </c>
      <c r="F72" s="1">
        <v>634</v>
      </c>
      <c r="H72" s="13">
        <v>41275</v>
      </c>
      <c r="I72" s="22">
        <v>634</v>
      </c>
    </row>
    <row r="73" spans="5:9" x14ac:dyDescent="0.25">
      <c r="E73" s="2">
        <v>41365</v>
      </c>
      <c r="F73" s="1">
        <v>584.66666666668607</v>
      </c>
      <c r="H73" s="13">
        <v>41365</v>
      </c>
      <c r="I73" s="22">
        <v>584.66666666668607</v>
      </c>
    </row>
    <row r="74" spans="5:9" x14ac:dyDescent="0.25">
      <c r="E74" s="2">
        <v>41456</v>
      </c>
      <c r="F74" s="1">
        <v>530.33333333331393</v>
      </c>
      <c r="H74" s="13">
        <v>41456</v>
      </c>
      <c r="I74" s="22">
        <v>530.33333333331393</v>
      </c>
    </row>
    <row r="75" spans="5:9" x14ac:dyDescent="0.25">
      <c r="E75" s="2">
        <v>41548</v>
      </c>
      <c r="F75" s="1">
        <v>629.33333333334303</v>
      </c>
      <c r="H75" s="13">
        <v>41548</v>
      </c>
      <c r="I75" s="22">
        <v>629.33333333334303</v>
      </c>
    </row>
    <row r="76" spans="5:9" x14ac:dyDescent="0.25">
      <c r="E76" s="2">
        <v>41640</v>
      </c>
      <c r="F76" s="1">
        <v>504.33333333334303</v>
      </c>
      <c r="H76" s="13">
        <v>41640</v>
      </c>
      <c r="I76" s="22">
        <v>504.33333333334303</v>
      </c>
    </row>
    <row r="77" spans="5:9" x14ac:dyDescent="0.25">
      <c r="E77" s="2">
        <v>41730</v>
      </c>
      <c r="F77" s="1">
        <v>803.66666666665697</v>
      </c>
      <c r="H77" s="13">
        <v>41730</v>
      </c>
      <c r="I77" s="22">
        <v>803.66666666665697</v>
      </c>
    </row>
    <row r="78" spans="5:9" x14ac:dyDescent="0.25">
      <c r="E78" s="2">
        <v>41821</v>
      </c>
      <c r="F78" s="1">
        <v>750.33333333334303</v>
      </c>
      <c r="H78" s="13">
        <v>41821</v>
      </c>
      <c r="I78" s="22">
        <v>750.33333333334303</v>
      </c>
    </row>
    <row r="79" spans="5:9" x14ac:dyDescent="0.25">
      <c r="E79" s="2">
        <v>41913</v>
      </c>
      <c r="F79" s="1">
        <v>804</v>
      </c>
      <c r="H79" s="13">
        <v>41913</v>
      </c>
      <c r="I79" s="22">
        <v>804</v>
      </c>
    </row>
    <row r="80" spans="5:9" x14ac:dyDescent="0.25">
      <c r="E80" s="2">
        <v>42005</v>
      </c>
      <c r="F80" s="1">
        <v>671</v>
      </c>
      <c r="H80" s="13">
        <v>42005</v>
      </c>
      <c r="I80" s="22">
        <v>671</v>
      </c>
    </row>
    <row r="81" spans="5:9" x14ac:dyDescent="0.25">
      <c r="E81" s="2">
        <v>42095</v>
      </c>
      <c r="F81" s="1">
        <v>700.33333333331393</v>
      </c>
      <c r="H81" s="13">
        <v>42095</v>
      </c>
      <c r="I81" s="22">
        <v>700.33333333331393</v>
      </c>
    </row>
    <row r="82" spans="5:9" x14ac:dyDescent="0.25">
      <c r="E82" s="2">
        <v>42186</v>
      </c>
      <c r="F82" s="1">
        <v>663.33333333334303</v>
      </c>
      <c r="H82" s="13">
        <v>42186</v>
      </c>
      <c r="I82" s="22">
        <v>663.33333333334303</v>
      </c>
    </row>
    <row r="83" spans="5:9" x14ac:dyDescent="0.25">
      <c r="E83" s="2">
        <v>42278</v>
      </c>
      <c r="F83" s="1">
        <v>700</v>
      </c>
      <c r="H83" s="13">
        <v>42278</v>
      </c>
      <c r="I83" s="22">
        <v>700</v>
      </c>
    </row>
    <row r="84" spans="5:9" x14ac:dyDescent="0.25">
      <c r="E84" s="2">
        <v>42370</v>
      </c>
      <c r="F84" s="1">
        <v>589.33333333334303</v>
      </c>
      <c r="H84" s="13">
        <v>42370</v>
      </c>
      <c r="I84" s="22">
        <v>589.33333333334303</v>
      </c>
    </row>
    <row r="85" spans="5:9" x14ac:dyDescent="0.25">
      <c r="E85" s="2">
        <v>42461</v>
      </c>
      <c r="F85" s="1">
        <v>539</v>
      </c>
      <c r="H85" s="13">
        <v>42461</v>
      </c>
      <c r="I85" s="22">
        <v>539</v>
      </c>
    </row>
    <row r="86" spans="5:9" x14ac:dyDescent="0.25">
      <c r="E86" s="2">
        <v>42552</v>
      </c>
      <c r="F86" s="1">
        <v>748.33333333331393</v>
      </c>
      <c r="H86" s="13">
        <v>42552</v>
      </c>
      <c r="I86" s="22">
        <v>748.33333333331393</v>
      </c>
    </row>
    <row r="87" spans="5:9" x14ac:dyDescent="0.25">
      <c r="E87" s="2">
        <v>42644</v>
      </c>
      <c r="F87" s="1">
        <v>516.33333333334303</v>
      </c>
      <c r="H87" s="13">
        <v>42644</v>
      </c>
      <c r="I87" s="22">
        <v>516.33333333334303</v>
      </c>
    </row>
    <row r="88" spans="5:9" x14ac:dyDescent="0.25">
      <c r="E88" s="2">
        <v>42736</v>
      </c>
      <c r="F88" s="1">
        <v>573</v>
      </c>
      <c r="H88" s="13">
        <v>42736</v>
      </c>
      <c r="I88" s="22">
        <v>573</v>
      </c>
    </row>
    <row r="89" spans="5:9" x14ac:dyDescent="0.25">
      <c r="E89" s="2">
        <v>42826</v>
      </c>
      <c r="F89" s="1">
        <v>577.33333333334303</v>
      </c>
      <c r="H89" s="13">
        <v>42826</v>
      </c>
      <c r="I89" s="22">
        <v>577.33333333334303</v>
      </c>
    </row>
    <row r="90" spans="5:9" x14ac:dyDescent="0.25">
      <c r="E90" s="2">
        <v>42917</v>
      </c>
      <c r="F90" s="1">
        <v>518.33333333331393</v>
      </c>
      <c r="H90" s="13">
        <v>42917</v>
      </c>
      <c r="I90" s="22">
        <v>518.33333333331393</v>
      </c>
    </row>
    <row r="91" spans="5:9" x14ac:dyDescent="0.25">
      <c r="E91" s="2">
        <v>43009</v>
      </c>
      <c r="F91" s="1">
        <v>447.33333333334303</v>
      </c>
      <c r="H91" s="13">
        <v>43009</v>
      </c>
      <c r="I91" s="22">
        <v>447.33333333334303</v>
      </c>
    </row>
    <row r="92" spans="5:9" x14ac:dyDescent="0.25">
      <c r="E92" s="2">
        <v>43101</v>
      </c>
      <c r="F92" s="1">
        <v>660</v>
      </c>
      <c r="H92" s="13">
        <v>43101</v>
      </c>
      <c r="I92" s="22">
        <v>660</v>
      </c>
    </row>
    <row r="93" spans="5:9" x14ac:dyDescent="0.25">
      <c r="E93" s="2">
        <v>43191</v>
      </c>
      <c r="F93" s="1">
        <v>746</v>
      </c>
      <c r="H93" s="13">
        <v>43191</v>
      </c>
      <c r="I93" s="22">
        <v>746</v>
      </c>
    </row>
    <row r="94" spans="5:9" x14ac:dyDescent="0.25">
      <c r="E94" s="2">
        <v>43282</v>
      </c>
      <c r="F94" s="1">
        <v>464</v>
      </c>
      <c r="H94" s="13">
        <v>43282</v>
      </c>
      <c r="I94" s="22">
        <v>464</v>
      </c>
    </row>
    <row r="95" spans="5:9" x14ac:dyDescent="0.25">
      <c r="E95" s="2">
        <v>43374</v>
      </c>
      <c r="F95" s="1">
        <v>406.66666666665697</v>
      </c>
      <c r="H95" s="13">
        <v>43374</v>
      </c>
      <c r="I95" s="22">
        <v>406.66666666665697</v>
      </c>
    </row>
    <row r="96" spans="5:9" x14ac:dyDescent="0.25">
      <c r="E96" s="2">
        <v>43466</v>
      </c>
      <c r="F96" s="1">
        <v>569</v>
      </c>
      <c r="H96" s="13">
        <v>43466</v>
      </c>
      <c r="I96" s="22">
        <v>569</v>
      </c>
    </row>
    <row r="97" spans="5:9" x14ac:dyDescent="0.25">
      <c r="E97" s="2">
        <v>43556</v>
      </c>
      <c r="F97" s="1">
        <v>540</v>
      </c>
      <c r="H97" s="13">
        <v>43556</v>
      </c>
      <c r="I97" s="22">
        <v>540</v>
      </c>
    </row>
    <row r="98" spans="5:9" x14ac:dyDescent="0.25">
      <c r="E98" s="2">
        <v>43647</v>
      </c>
      <c r="F98" s="1">
        <v>351.33333333334303</v>
      </c>
      <c r="H98" s="13">
        <v>43647</v>
      </c>
      <c r="I98" s="22">
        <v>351.33333333334303</v>
      </c>
    </row>
    <row r="99" spans="5:9" x14ac:dyDescent="0.25">
      <c r="E99" s="2">
        <v>43739</v>
      </c>
      <c r="F99" s="1">
        <v>489.66666666665697</v>
      </c>
      <c r="H99" s="13">
        <v>43739</v>
      </c>
      <c r="I99" s="22">
        <v>489.66666666665697</v>
      </c>
    </row>
    <row r="100" spans="5:9" x14ac:dyDescent="0.25">
      <c r="E100" s="2">
        <v>43831</v>
      </c>
      <c r="F100" s="1">
        <v>307.66666666668607</v>
      </c>
      <c r="H100" s="13">
        <v>43831</v>
      </c>
      <c r="I100" s="22">
        <v>307.66666666668607</v>
      </c>
    </row>
    <row r="101" spans="5:9" x14ac:dyDescent="0.25">
      <c r="E101" s="2">
        <v>43922</v>
      </c>
      <c r="F101" s="1">
        <v>-18103.333333333343</v>
      </c>
      <c r="H101" s="13">
        <v>43922</v>
      </c>
      <c r="I101" s="22">
        <v>-18103.333333333343</v>
      </c>
    </row>
    <row r="102" spans="5:9" x14ac:dyDescent="0.25">
      <c r="E102" s="2">
        <v>44013</v>
      </c>
      <c r="F102" s="1">
        <v>6688.333333333343</v>
      </c>
      <c r="H102" s="13">
        <v>44013</v>
      </c>
      <c r="I102" s="22">
        <v>6688.333333333343</v>
      </c>
    </row>
    <row r="103" spans="5:9" x14ac:dyDescent="0.25">
      <c r="E103" s="2">
        <v>44105</v>
      </c>
      <c r="F103" s="1">
        <v>1998.3333333333139</v>
      </c>
      <c r="H103" s="13">
        <v>44105</v>
      </c>
      <c r="I103" s="22">
        <v>1998.3333333333139</v>
      </c>
    </row>
    <row r="104" spans="5:9" x14ac:dyDescent="0.25">
      <c r="E104" s="2">
        <v>44197</v>
      </c>
      <c r="F104" s="1">
        <v>1262.333333333343</v>
      </c>
      <c r="H104" s="13">
        <v>44197</v>
      </c>
      <c r="I104" s="22">
        <v>1262.333333333343</v>
      </c>
    </row>
    <row r="105" spans="5:9" x14ac:dyDescent="0.25">
      <c r="E105" s="2">
        <v>44287</v>
      </c>
      <c r="F105" s="1">
        <v>1452.666666666657</v>
      </c>
      <c r="H105" s="13">
        <v>44287</v>
      </c>
      <c r="I105" s="22">
        <v>1452.666666666657</v>
      </c>
    </row>
    <row r="106" spans="5:9" x14ac:dyDescent="0.25">
      <c r="E106" s="2">
        <v>44378</v>
      </c>
      <c r="F106" s="1">
        <v>1695.333333333343</v>
      </c>
      <c r="H106" s="13">
        <v>44378</v>
      </c>
      <c r="I106" s="22">
        <v>1695.333333333343</v>
      </c>
    </row>
    <row r="107" spans="5:9" x14ac:dyDescent="0.25">
      <c r="E107" s="2">
        <v>44470</v>
      </c>
      <c r="F107" s="1">
        <v>1759.333333333343</v>
      </c>
      <c r="H107" s="13">
        <v>44470</v>
      </c>
      <c r="I107" s="22">
        <v>1759.333333333343</v>
      </c>
    </row>
    <row r="108" spans="5:9" x14ac:dyDescent="0.25">
      <c r="E108" s="2">
        <v>44562</v>
      </c>
      <c r="F108" s="1">
        <v>1720.3333333333139</v>
      </c>
      <c r="H108" s="13">
        <v>44562</v>
      </c>
      <c r="I108" s="22">
        <v>1720.3333333333139</v>
      </c>
    </row>
    <row r="109" spans="5:9" x14ac:dyDescent="0.25">
      <c r="E109" s="2">
        <v>44652</v>
      </c>
      <c r="F109" s="1">
        <v>1226.333333333343</v>
      </c>
      <c r="H109" s="13">
        <v>44652</v>
      </c>
      <c r="I109" s="22">
        <v>1226.333333333343</v>
      </c>
    </row>
    <row r="110" spans="5:9" x14ac:dyDescent="0.25">
      <c r="E110" s="2">
        <v>44743</v>
      </c>
      <c r="F110" s="1">
        <v>1145.333333333343</v>
      </c>
      <c r="H110" s="13">
        <v>44743</v>
      </c>
      <c r="I110" s="22">
        <v>1145.333333333343</v>
      </c>
    </row>
  </sheetData>
  <mergeCells count="6">
    <mergeCell ref="C10:N10"/>
    <mergeCell ref="C6:N6"/>
    <mergeCell ref="C7:N7"/>
    <mergeCell ref="C5:N5"/>
    <mergeCell ref="C8:N8"/>
    <mergeCell ref="C9:N9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F0B4-E344-4DCC-AD12-3723C5938261}">
  <dimension ref="A1:R15"/>
  <sheetViews>
    <sheetView showGridLines="0" workbookViewId="0">
      <selection activeCell="G4" sqref="G4"/>
    </sheetView>
  </sheetViews>
  <sheetFormatPr defaultRowHeight="15" x14ac:dyDescent="0.25"/>
  <cols>
    <col min="1" max="1" width="3.5703125" customWidth="1"/>
    <col min="2" max="2" width="14.42578125" customWidth="1"/>
    <col min="3" max="3" width="27.140625" customWidth="1"/>
    <col min="5" max="5" width="51" style="2" bestFit="1" customWidth="1"/>
    <col min="6" max="6" width="6.42578125" style="1" customWidth="1"/>
    <col min="7" max="7" width="20" bestFit="1" customWidth="1"/>
    <col min="8" max="8" width="51" style="13" bestFit="1" customWidth="1"/>
    <col min="9" max="9" width="9.7109375" style="22" bestFit="1" customWidth="1"/>
    <col min="19" max="19" width="6.5703125" customWidth="1"/>
    <col min="20" max="20" width="11.85546875" customWidth="1"/>
  </cols>
  <sheetData>
    <row r="1" spans="1:18" x14ac:dyDescent="0.25">
      <c r="H1"/>
      <c r="I1"/>
    </row>
    <row r="2" spans="1:18" ht="28.5" x14ac:dyDescent="0.45">
      <c r="B2" s="12" t="s">
        <v>57</v>
      </c>
      <c r="H2"/>
      <c r="I2"/>
    </row>
    <row r="3" spans="1:18" ht="21" x14ac:dyDescent="0.35">
      <c r="B3" s="17" t="s">
        <v>61</v>
      </c>
      <c r="H3"/>
      <c r="I3"/>
    </row>
    <row r="4" spans="1:18" ht="18.75" x14ac:dyDescent="0.3">
      <c r="B4" s="8" t="s">
        <v>44</v>
      </c>
      <c r="C4" s="15"/>
      <c r="E4"/>
      <c r="F4"/>
      <c r="H4"/>
      <c r="I4"/>
    </row>
    <row r="5" spans="1:18" ht="15.75" x14ac:dyDescent="0.25">
      <c r="B5" s="21" t="s">
        <v>62</v>
      </c>
      <c r="C5" s="31" t="s">
        <v>63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8" ht="66" customHeight="1" x14ac:dyDescent="0.25">
      <c r="B6" s="21" t="s">
        <v>78</v>
      </c>
      <c r="C6" s="31" t="s">
        <v>84</v>
      </c>
      <c r="D6" s="31"/>
      <c r="E6" s="31"/>
      <c r="F6" s="21"/>
      <c r="G6" s="21"/>
      <c r="H6" s="21"/>
      <c r="I6" s="21"/>
      <c r="J6" s="21"/>
      <c r="K6" s="21"/>
      <c r="L6" s="21"/>
      <c r="M6" s="21"/>
      <c r="N6" s="21"/>
    </row>
    <row r="7" spans="1:18" x14ac:dyDescent="0.25">
      <c r="H7"/>
      <c r="I7"/>
    </row>
    <row r="8" spans="1:18" x14ac:dyDescent="0.25">
      <c r="B8" s="8" t="s">
        <v>19</v>
      </c>
      <c r="C8" s="7" t="s">
        <v>79</v>
      </c>
      <c r="H8"/>
      <c r="I8"/>
    </row>
    <row r="9" spans="1:18" x14ac:dyDescent="0.25">
      <c r="H9"/>
      <c r="I9"/>
    </row>
    <row r="10" spans="1:18" x14ac:dyDescent="0.25">
      <c r="A10" s="9" t="s">
        <v>15</v>
      </c>
      <c r="H10"/>
      <c r="I10"/>
    </row>
    <row r="11" spans="1:18" x14ac:dyDescent="0.25">
      <c r="D11" s="8"/>
      <c r="E11" s="8" t="s">
        <v>46</v>
      </c>
      <c r="F11"/>
      <c r="H11" s="8" t="s">
        <v>77</v>
      </c>
      <c r="I11"/>
    </row>
    <row r="12" spans="1:18" x14ac:dyDescent="0.25">
      <c r="D12" s="27" t="s">
        <v>76</v>
      </c>
      <c r="E12" s="28" t="str" cm="1">
        <f t="array" ref="E12">_xlfn.LAMBDA(_xlpm.code,_xlop.field,
_xlfn.LET(
_xlpm.field, IF(OR(_xlfn.ISOMITTED(_xlpm.field), ISBLANK(_xlpm.field)), "", TRIM(_xlpm.field)),
_xlpm.url, "https://fred.stlouisfed.org/data/" &amp; _xlpm.code &amp; ".txt",
_xlpm.txt, _xlfn.WEBSERVICE(_xlpm.url),
_xlpm.txtClean, TRIM(_xlpm.txt),
_xlpm.metaDataAll, TRIM(_xlfn.TEXTSPLIT( MID(_xlpm.txtClean, 1, FIND("DATE VALUE", _xlpm.txtClean) - 1), , CHAR(10))),
_xlpm.metaData, _xlfn.TAKE(_xlpm.metaDataAll,9),
_xlpm.metaDataNotes, _xlfn.DROP(_xlpm.metaDataAll, 9),
_xlfn.SWITCH(_xlpm.field, "", _xlpm.metaDataAll, "Notes", _xlfn.VSTACK(MID(INDEX(_xlpm.metaDataNotes, 1), 8, 999999), _xlfn.DROP(_xlpm.metaDataNotes, 1)),
_xlfn.LET(_xlpm.idx, MATCH(TRUE, LEFT(_xlpm.metaData, LEN(_xlpm.field &amp; ":")) = _xlpm.field &amp; ":", 0), _xlpm.metaValue, CLEAN(MID(INDEX(_xlpm.metaData,_xlpm.idx), LEN(_xlpm.field &amp; ":")+2, 999999)), _xlpm.metaValue)
)))($C$8,D12)</f>
        <v>Gross Domestic Product for China</v>
      </c>
      <c r="G12" s="27" t="s">
        <v>76</v>
      </c>
      <c r="H12" s="28" t="str" cm="1">
        <f t="array" ref="H12">FREDMETA($C$8,G12)</f>
        <v>Gross Domestic Product for China</v>
      </c>
      <c r="I12" s="1"/>
      <c r="R12" s="4"/>
    </row>
    <row r="13" spans="1:18" x14ac:dyDescent="0.25">
      <c r="E13"/>
      <c r="G13" s="27" t="s">
        <v>74</v>
      </c>
      <c r="H13" s="28" t="str" cm="1">
        <f t="array" ref="H13">FREDMETA($C$8,G13)</f>
        <v>Annual</v>
      </c>
    </row>
    <row r="14" spans="1:18" x14ac:dyDescent="0.25">
      <c r="E14"/>
      <c r="G14" s="27" t="s">
        <v>75</v>
      </c>
      <c r="H14" s="28" t="str" cm="1">
        <f t="array" ref="H14">FREDMETA($C$8,G14)</f>
        <v>Not Seasonally Adjusted</v>
      </c>
    </row>
    <row r="15" spans="1:18" x14ac:dyDescent="0.25">
      <c r="E15"/>
    </row>
  </sheetData>
  <mergeCells count="2">
    <mergeCell ref="C5:N5"/>
    <mergeCell ref="C6:E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471D-A8BF-471C-83EC-322C14D07F12}">
  <dimension ref="A1:D666"/>
  <sheetViews>
    <sheetView showGridLines="0" workbookViewId="0">
      <pane ySplit="7" topLeftCell="A8" activePane="bottomLeft" state="frozen"/>
      <selection pane="bottomLeft" activeCell="A5" sqref="A5"/>
    </sheetView>
  </sheetViews>
  <sheetFormatPr defaultRowHeight="15" x14ac:dyDescent="0.25"/>
  <cols>
    <col min="1" max="1" width="26.140625" customWidth="1"/>
  </cols>
  <sheetData>
    <row r="1" spans="1:4" x14ac:dyDescent="0.25">
      <c r="A1" s="7" t="s">
        <v>85</v>
      </c>
    </row>
    <row r="2" spans="1:4" x14ac:dyDescent="0.25">
      <c r="A2" s="7" t="s">
        <v>47</v>
      </c>
      <c r="B2" t="s">
        <v>87</v>
      </c>
    </row>
    <row r="3" spans="1:4" x14ac:dyDescent="0.25">
      <c r="A3" s="7" t="s">
        <v>86</v>
      </c>
      <c r="B3" t="s">
        <v>88</v>
      </c>
    </row>
    <row r="4" spans="1:4" x14ac:dyDescent="0.25">
      <c r="A4" s="11">
        <v>36526</v>
      </c>
      <c r="B4" t="s">
        <v>91</v>
      </c>
    </row>
    <row r="5" spans="1:4" x14ac:dyDescent="0.25">
      <c r="A5" t="s">
        <v>89</v>
      </c>
    </row>
    <row r="6" spans="1:4" x14ac:dyDescent="0.25">
      <c r="A6" t="s">
        <v>90</v>
      </c>
    </row>
    <row r="7" spans="1:4" ht="21" x14ac:dyDescent="0.35">
      <c r="A7" t="s">
        <v>21</v>
      </c>
      <c r="B7" t="s">
        <v>22</v>
      </c>
      <c r="D7" s="20" t="s">
        <v>31</v>
      </c>
    </row>
    <row r="8" spans="1:4" x14ac:dyDescent="0.25">
      <c r="A8" s="13">
        <v>36526</v>
      </c>
      <c r="B8">
        <v>824</v>
      </c>
    </row>
    <row r="9" spans="1:4" x14ac:dyDescent="0.25">
      <c r="A9" s="13">
        <v>36617</v>
      </c>
      <c r="B9">
        <v>465</v>
      </c>
    </row>
    <row r="10" spans="1:4" x14ac:dyDescent="0.25">
      <c r="A10" s="13">
        <v>36708</v>
      </c>
      <c r="B10">
        <v>292</v>
      </c>
    </row>
    <row r="11" spans="1:4" x14ac:dyDescent="0.25">
      <c r="A11" s="13">
        <v>36800</v>
      </c>
      <c r="B11">
        <v>356</v>
      </c>
    </row>
    <row r="12" spans="1:4" x14ac:dyDescent="0.25">
      <c r="A12" s="13">
        <v>36892</v>
      </c>
      <c r="B12">
        <v>38</v>
      </c>
    </row>
    <row r="13" spans="1:4" x14ac:dyDescent="0.25">
      <c r="A13" s="13">
        <v>36982</v>
      </c>
      <c r="B13">
        <v>-448</v>
      </c>
    </row>
    <row r="14" spans="1:4" x14ac:dyDescent="0.25">
      <c r="A14" s="13">
        <v>37073</v>
      </c>
      <c r="B14">
        <v>-528</v>
      </c>
    </row>
    <row r="15" spans="1:4" x14ac:dyDescent="0.25">
      <c r="A15" s="13">
        <v>37165</v>
      </c>
      <c r="B15">
        <v>-789</v>
      </c>
    </row>
    <row r="16" spans="1:4" x14ac:dyDescent="0.25">
      <c r="A16" s="13">
        <v>37257</v>
      </c>
      <c r="B16">
        <v>-265</v>
      </c>
    </row>
    <row r="17" spans="1:2" x14ac:dyDescent="0.25">
      <c r="A17" s="13">
        <v>37347</v>
      </c>
      <c r="B17">
        <v>-33</v>
      </c>
    </row>
    <row r="18" spans="1:2" x14ac:dyDescent="0.25">
      <c r="A18" s="13">
        <v>37438</v>
      </c>
      <c r="B18">
        <v>-183</v>
      </c>
    </row>
    <row r="19" spans="1:2" x14ac:dyDescent="0.25">
      <c r="A19" s="13">
        <v>37530</v>
      </c>
      <c r="B19">
        <v>-29</v>
      </c>
    </row>
    <row r="20" spans="1:2" x14ac:dyDescent="0.25">
      <c r="A20" s="13">
        <v>37622</v>
      </c>
      <c r="B20">
        <v>-240</v>
      </c>
    </row>
    <row r="21" spans="1:2" x14ac:dyDescent="0.25">
      <c r="A21" s="13">
        <v>37712</v>
      </c>
      <c r="B21">
        <v>-38</v>
      </c>
    </row>
    <row r="22" spans="1:2" x14ac:dyDescent="0.25">
      <c r="A22" s="13">
        <v>37803</v>
      </c>
      <c r="B22">
        <v>60</v>
      </c>
    </row>
    <row r="23" spans="1:2" x14ac:dyDescent="0.25">
      <c r="A23" s="13">
        <v>37895</v>
      </c>
      <c r="B23">
        <v>334</v>
      </c>
    </row>
    <row r="24" spans="1:2" x14ac:dyDescent="0.25">
      <c r="A24" s="13">
        <v>37987</v>
      </c>
      <c r="B24">
        <v>554</v>
      </c>
    </row>
    <row r="25" spans="1:2" x14ac:dyDescent="0.25">
      <c r="A25" s="13">
        <v>38078</v>
      </c>
      <c r="B25">
        <v>651</v>
      </c>
    </row>
    <row r="26" spans="1:2" x14ac:dyDescent="0.25">
      <c r="A26" s="13">
        <v>38169</v>
      </c>
      <c r="B26">
        <v>300</v>
      </c>
    </row>
    <row r="27" spans="1:2" x14ac:dyDescent="0.25">
      <c r="A27" s="13">
        <v>38261</v>
      </c>
      <c r="B27">
        <v>531</v>
      </c>
    </row>
    <row r="28" spans="1:2" x14ac:dyDescent="0.25">
      <c r="A28" s="13">
        <v>38353</v>
      </c>
      <c r="B28">
        <v>532</v>
      </c>
    </row>
    <row r="29" spans="1:2" x14ac:dyDescent="0.25">
      <c r="A29" s="13">
        <v>38443</v>
      </c>
      <c r="B29">
        <v>786</v>
      </c>
    </row>
    <row r="30" spans="1:2" x14ac:dyDescent="0.25">
      <c r="A30" s="13">
        <v>38534</v>
      </c>
      <c r="B30">
        <v>624</v>
      </c>
    </row>
    <row r="31" spans="1:2" x14ac:dyDescent="0.25">
      <c r="A31" s="13">
        <v>38626</v>
      </c>
      <c r="B31">
        <v>583</v>
      </c>
    </row>
    <row r="32" spans="1:2" x14ac:dyDescent="0.25">
      <c r="A32" s="13">
        <v>38718</v>
      </c>
      <c r="B32">
        <v>898</v>
      </c>
    </row>
    <row r="33" spans="1:2" x14ac:dyDescent="0.25">
      <c r="A33" s="13">
        <v>38808</v>
      </c>
      <c r="B33">
        <v>278</v>
      </c>
    </row>
    <row r="34" spans="1:2" x14ac:dyDescent="0.25">
      <c r="A34" s="13">
        <v>38899</v>
      </c>
      <c r="B34">
        <v>518</v>
      </c>
    </row>
    <row r="35" spans="1:2" x14ac:dyDescent="0.25">
      <c r="A35" s="13">
        <v>38991</v>
      </c>
      <c r="B35">
        <v>406</v>
      </c>
    </row>
    <row r="36" spans="1:2" x14ac:dyDescent="0.25">
      <c r="A36" s="13">
        <v>39083</v>
      </c>
      <c r="B36">
        <v>544</v>
      </c>
    </row>
    <row r="37" spans="1:2" x14ac:dyDescent="0.25">
      <c r="A37" s="13">
        <v>39173</v>
      </c>
      <c r="B37">
        <v>276</v>
      </c>
    </row>
    <row r="38" spans="1:2" x14ac:dyDescent="0.25">
      <c r="A38" s="13">
        <v>39264</v>
      </c>
      <c r="B38">
        <v>26</v>
      </c>
    </row>
    <row r="39" spans="1:2" x14ac:dyDescent="0.25">
      <c r="A39" s="13">
        <v>39356</v>
      </c>
      <c r="B39">
        <v>297</v>
      </c>
    </row>
    <row r="40" spans="1:2" x14ac:dyDescent="0.25">
      <c r="A40" s="13">
        <v>39448</v>
      </c>
      <c r="B40">
        <v>-117</v>
      </c>
    </row>
    <row r="41" spans="1:2" x14ac:dyDescent="0.25">
      <c r="A41" s="13">
        <v>39539</v>
      </c>
      <c r="B41">
        <v>-588</v>
      </c>
    </row>
    <row r="42" spans="1:2" x14ac:dyDescent="0.25">
      <c r="A42" s="13">
        <v>39630</v>
      </c>
      <c r="B42">
        <v>-934</v>
      </c>
    </row>
    <row r="43" spans="1:2" x14ac:dyDescent="0.25">
      <c r="A43" s="13">
        <v>39722</v>
      </c>
      <c r="B43">
        <v>-1914</v>
      </c>
    </row>
    <row r="44" spans="1:2" x14ac:dyDescent="0.25">
      <c r="A44" s="13">
        <v>39814</v>
      </c>
      <c r="B44">
        <v>-2327</v>
      </c>
    </row>
    <row r="45" spans="1:2" x14ac:dyDescent="0.25">
      <c r="A45" s="13">
        <v>39904</v>
      </c>
      <c r="B45">
        <v>-1504</v>
      </c>
    </row>
    <row r="46" spans="1:2" x14ac:dyDescent="0.25">
      <c r="A46" s="13">
        <v>39995</v>
      </c>
      <c r="B46">
        <v>-764</v>
      </c>
    </row>
    <row r="47" spans="1:2" x14ac:dyDescent="0.25">
      <c r="A47" s="13">
        <v>40087</v>
      </c>
      <c r="B47">
        <v>-456</v>
      </c>
    </row>
    <row r="48" spans="1:2" x14ac:dyDescent="0.25">
      <c r="A48" s="13">
        <v>40179</v>
      </c>
      <c r="B48">
        <v>91</v>
      </c>
    </row>
    <row r="49" spans="1:2" x14ac:dyDescent="0.25">
      <c r="A49" s="13">
        <v>40269</v>
      </c>
      <c r="B49">
        <v>632</v>
      </c>
    </row>
    <row r="50" spans="1:2" x14ac:dyDescent="0.25">
      <c r="A50" s="13">
        <v>40360</v>
      </c>
      <c r="B50">
        <v>-154</v>
      </c>
    </row>
    <row r="51" spans="1:2" x14ac:dyDescent="0.25">
      <c r="A51" s="13">
        <v>40452</v>
      </c>
      <c r="B51">
        <v>465</v>
      </c>
    </row>
    <row r="52" spans="1:2" x14ac:dyDescent="0.25">
      <c r="A52" s="13">
        <v>40544</v>
      </c>
      <c r="B52">
        <v>466</v>
      </c>
    </row>
    <row r="53" spans="1:2" x14ac:dyDescent="0.25">
      <c r="A53" s="13">
        <v>40634</v>
      </c>
      <c r="B53">
        <v>651</v>
      </c>
    </row>
    <row r="54" spans="1:2" x14ac:dyDescent="0.25">
      <c r="A54" s="13">
        <v>40725</v>
      </c>
      <c r="B54">
        <v>419</v>
      </c>
    </row>
    <row r="55" spans="1:2" x14ac:dyDescent="0.25">
      <c r="A55" s="13">
        <v>40817</v>
      </c>
      <c r="B55">
        <v>538</v>
      </c>
    </row>
    <row r="56" spans="1:2" x14ac:dyDescent="0.25">
      <c r="A56" s="13">
        <v>40909</v>
      </c>
      <c r="B56">
        <v>856</v>
      </c>
    </row>
    <row r="57" spans="1:2" x14ac:dyDescent="0.25">
      <c r="A57" s="13">
        <v>41000</v>
      </c>
      <c r="B57">
        <v>255</v>
      </c>
    </row>
    <row r="58" spans="1:2" x14ac:dyDescent="0.25">
      <c r="A58" s="13">
        <v>41091</v>
      </c>
      <c r="B58">
        <v>511</v>
      </c>
    </row>
    <row r="59" spans="1:2" x14ac:dyDescent="0.25">
      <c r="A59" s="13">
        <v>41183</v>
      </c>
      <c r="B59">
        <v>554</v>
      </c>
    </row>
    <row r="60" spans="1:2" x14ac:dyDescent="0.25">
      <c r="A60" s="13">
        <v>41275</v>
      </c>
      <c r="B60">
        <v>608</v>
      </c>
    </row>
    <row r="61" spans="1:2" x14ac:dyDescent="0.25">
      <c r="A61" s="13">
        <v>41365</v>
      </c>
      <c r="B61">
        <v>594</v>
      </c>
    </row>
    <row r="62" spans="1:2" x14ac:dyDescent="0.25">
      <c r="A62" s="13">
        <v>41456</v>
      </c>
      <c r="B62">
        <v>541</v>
      </c>
    </row>
    <row r="63" spans="1:2" x14ac:dyDescent="0.25">
      <c r="A63" s="13">
        <v>41548</v>
      </c>
      <c r="B63">
        <v>558</v>
      </c>
    </row>
    <row r="64" spans="1:2" x14ac:dyDescent="0.25">
      <c r="A64" s="13">
        <v>41640</v>
      </c>
      <c r="B64">
        <v>595</v>
      </c>
    </row>
    <row r="65" spans="1:2" x14ac:dyDescent="0.25">
      <c r="A65" s="13">
        <v>41730</v>
      </c>
      <c r="B65">
        <v>869</v>
      </c>
    </row>
    <row r="66" spans="1:2" x14ac:dyDescent="0.25">
      <c r="A66" s="13">
        <v>41821</v>
      </c>
      <c r="B66">
        <v>729</v>
      </c>
    </row>
    <row r="67" spans="1:2" x14ac:dyDescent="0.25">
      <c r="A67" s="13">
        <v>41913</v>
      </c>
      <c r="B67">
        <v>811</v>
      </c>
    </row>
    <row r="68" spans="1:2" x14ac:dyDescent="0.25">
      <c r="A68" s="13">
        <v>42005</v>
      </c>
      <c r="B68">
        <v>533</v>
      </c>
    </row>
    <row r="69" spans="1:2" x14ac:dyDescent="0.25">
      <c r="A69" s="13">
        <v>42095</v>
      </c>
      <c r="B69">
        <v>789</v>
      </c>
    </row>
    <row r="70" spans="1:2" x14ac:dyDescent="0.25">
      <c r="A70" s="13">
        <v>42186</v>
      </c>
      <c r="B70">
        <v>582</v>
      </c>
    </row>
    <row r="71" spans="1:2" x14ac:dyDescent="0.25">
      <c r="A71" s="13">
        <v>42278</v>
      </c>
      <c r="B71">
        <v>816</v>
      </c>
    </row>
    <row r="72" spans="1:2" x14ac:dyDescent="0.25">
      <c r="A72" s="13">
        <v>42370</v>
      </c>
      <c r="B72">
        <v>557</v>
      </c>
    </row>
    <row r="73" spans="1:2" x14ac:dyDescent="0.25">
      <c r="A73" s="13">
        <v>42461</v>
      </c>
      <c r="B73">
        <v>496</v>
      </c>
    </row>
    <row r="74" spans="1:2" x14ac:dyDescent="0.25">
      <c r="A74" s="13">
        <v>42552</v>
      </c>
      <c r="B74">
        <v>803</v>
      </c>
    </row>
    <row r="75" spans="1:2" x14ac:dyDescent="0.25">
      <c r="A75" s="13">
        <v>42644</v>
      </c>
      <c r="B75">
        <v>462</v>
      </c>
    </row>
    <row r="76" spans="1:2" x14ac:dyDescent="0.25">
      <c r="A76" s="13">
        <v>42736</v>
      </c>
      <c r="B76">
        <v>545</v>
      </c>
    </row>
    <row r="77" spans="1:2" x14ac:dyDescent="0.25">
      <c r="A77" s="13">
        <v>42826</v>
      </c>
      <c r="B77">
        <v>625</v>
      </c>
    </row>
    <row r="78" spans="1:2" x14ac:dyDescent="0.25">
      <c r="A78" s="13">
        <v>42917</v>
      </c>
      <c r="B78">
        <v>427</v>
      </c>
    </row>
    <row r="79" spans="1:2" x14ac:dyDescent="0.25">
      <c r="A79" s="13">
        <v>43009</v>
      </c>
      <c r="B79">
        <v>517</v>
      </c>
    </row>
    <row r="80" spans="1:2" x14ac:dyDescent="0.25">
      <c r="A80" s="13">
        <v>43101</v>
      </c>
      <c r="B80">
        <v>760</v>
      </c>
    </row>
    <row r="81" spans="1:2" x14ac:dyDescent="0.25">
      <c r="A81" s="13">
        <v>43191</v>
      </c>
      <c r="B81">
        <v>695</v>
      </c>
    </row>
    <row r="82" spans="1:2" x14ac:dyDescent="0.25">
      <c r="A82" s="13">
        <v>43282</v>
      </c>
      <c r="B82">
        <v>342</v>
      </c>
    </row>
    <row r="83" spans="1:2" x14ac:dyDescent="0.25">
      <c r="A83" s="13">
        <v>43374</v>
      </c>
      <c r="B83">
        <v>495</v>
      </c>
    </row>
    <row r="84" spans="1:2" x14ac:dyDescent="0.25">
      <c r="A84" s="13">
        <v>43466</v>
      </c>
      <c r="B84">
        <v>527</v>
      </c>
    </row>
    <row r="85" spans="1:2" x14ac:dyDescent="0.25">
      <c r="A85" s="13">
        <v>43556</v>
      </c>
      <c r="B85">
        <v>495</v>
      </c>
    </row>
    <row r="86" spans="1:2" x14ac:dyDescent="0.25">
      <c r="A86" s="13">
        <v>43647</v>
      </c>
      <c r="B86">
        <v>401</v>
      </c>
    </row>
    <row r="87" spans="1:2" x14ac:dyDescent="0.25">
      <c r="A87" s="13">
        <v>43739</v>
      </c>
      <c r="B87">
        <v>545</v>
      </c>
    </row>
    <row r="88" spans="1:2" x14ac:dyDescent="0.25">
      <c r="A88" s="13">
        <v>43831</v>
      </c>
      <c r="B88">
        <v>-783</v>
      </c>
    </row>
    <row r="89" spans="1:2" x14ac:dyDescent="0.25">
      <c r="A89" s="13">
        <v>43922</v>
      </c>
      <c r="B89">
        <v>-13346</v>
      </c>
    </row>
    <row r="90" spans="1:2" x14ac:dyDescent="0.25">
      <c r="A90" s="13">
        <v>44013</v>
      </c>
      <c r="B90">
        <v>3972</v>
      </c>
    </row>
    <row r="91" spans="1:2" x14ac:dyDescent="0.25">
      <c r="A91" s="13">
        <v>44105</v>
      </c>
      <c r="B91">
        <v>865</v>
      </c>
    </row>
    <row r="92" spans="1:2" x14ac:dyDescent="0.25">
      <c r="A92" s="13">
        <v>44197</v>
      </c>
      <c r="B92">
        <v>1934</v>
      </c>
    </row>
    <row r="93" spans="1:2" x14ac:dyDescent="0.25">
      <c r="A93" s="13">
        <v>44287</v>
      </c>
      <c r="B93">
        <v>1267</v>
      </c>
    </row>
    <row r="94" spans="1:2" x14ac:dyDescent="0.25">
      <c r="A94" s="13">
        <v>44378</v>
      </c>
      <c r="B94">
        <v>1630</v>
      </c>
    </row>
    <row r="95" spans="1:2" x14ac:dyDescent="0.25">
      <c r="A95" s="13">
        <v>44470</v>
      </c>
      <c r="B95">
        <v>1912</v>
      </c>
    </row>
    <row r="96" spans="1:2" x14ac:dyDescent="0.25">
      <c r="A96" s="13">
        <v>44562</v>
      </c>
      <c r="B96">
        <v>1616</v>
      </c>
    </row>
    <row r="97" spans="1:2" x14ac:dyDescent="0.25">
      <c r="A97" s="13">
        <v>44652</v>
      </c>
      <c r="B97">
        <v>1047</v>
      </c>
    </row>
    <row r="98" spans="1:2" x14ac:dyDescent="0.25">
      <c r="A98" s="13">
        <v>44743</v>
      </c>
      <c r="B98">
        <v>1098</v>
      </c>
    </row>
    <row r="99" spans="1:2" x14ac:dyDescent="0.25">
      <c r="A99" s="13">
        <v>44835</v>
      </c>
      <c r="B99" t="e">
        <f>NA()</f>
        <v>#N/A</v>
      </c>
    </row>
    <row r="100" spans="1:2" x14ac:dyDescent="0.25">
      <c r="A100" s="13"/>
    </row>
    <row r="101" spans="1:2" x14ac:dyDescent="0.25">
      <c r="A101" s="13"/>
    </row>
    <row r="102" spans="1:2" x14ac:dyDescent="0.25">
      <c r="A102" s="13"/>
    </row>
    <row r="103" spans="1:2" x14ac:dyDescent="0.25">
      <c r="A103" s="13"/>
    </row>
    <row r="104" spans="1:2" x14ac:dyDescent="0.25">
      <c r="A104" s="13"/>
    </row>
    <row r="105" spans="1:2" x14ac:dyDescent="0.25">
      <c r="A105" s="13"/>
    </row>
    <row r="106" spans="1:2" x14ac:dyDescent="0.25">
      <c r="A106" s="13"/>
    </row>
    <row r="107" spans="1:2" x14ac:dyDescent="0.25">
      <c r="A107" s="13"/>
    </row>
    <row r="108" spans="1:2" x14ac:dyDescent="0.25">
      <c r="A108" s="13"/>
    </row>
    <row r="109" spans="1:2" x14ac:dyDescent="0.25">
      <c r="A109" s="13"/>
    </row>
    <row r="110" spans="1:2" x14ac:dyDescent="0.25">
      <c r="A110" s="13"/>
    </row>
    <row r="111" spans="1:2" x14ac:dyDescent="0.25">
      <c r="A111" s="13"/>
    </row>
    <row r="112" spans="1:2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0E70-73AD-44A8-9CB5-8E09553904CC}">
  <dimension ref="A1:O674"/>
  <sheetViews>
    <sheetView showGridLines="0" workbookViewId="0">
      <selection activeCell="L16" sqref="L16"/>
    </sheetView>
  </sheetViews>
  <sheetFormatPr defaultRowHeight="15" x14ac:dyDescent="0.25"/>
  <cols>
    <col min="1" max="1" width="17.7109375" customWidth="1"/>
    <col min="2" max="2" width="43.7109375" customWidth="1"/>
    <col min="3" max="3" width="4.28515625" customWidth="1"/>
    <col min="4" max="4" width="9.7109375" bestFit="1" customWidth="1"/>
    <col min="7" max="7" width="16.85546875" bestFit="1" customWidth="1"/>
    <col min="9" max="9" width="9.7109375" bestFit="1" customWidth="1"/>
    <col min="11" max="11" width="4" customWidth="1"/>
    <col min="12" max="12" width="10.7109375" bestFit="1" customWidth="1"/>
    <col min="14" max="15" width="9.7109375" bestFit="1" customWidth="1"/>
  </cols>
  <sheetData>
    <row r="1" spans="1:15" ht="23.25" x14ac:dyDescent="0.35">
      <c r="A1" s="16" t="s">
        <v>20</v>
      </c>
      <c r="B1" s="16"/>
    </row>
    <row r="2" spans="1:15" ht="18.75" x14ac:dyDescent="0.3">
      <c r="A2" s="15" t="s">
        <v>30</v>
      </c>
    </row>
    <row r="3" spans="1:15" ht="18.75" x14ac:dyDescent="0.3">
      <c r="A3" s="8" t="s">
        <v>44</v>
      </c>
      <c r="B3" s="15"/>
    </row>
    <row r="4" spans="1:15" ht="15.75" x14ac:dyDescent="0.25">
      <c r="A4" s="21" t="s">
        <v>32</v>
      </c>
      <c r="B4" s="21" t="s">
        <v>38</v>
      </c>
    </row>
    <row r="5" spans="1:15" ht="15.75" x14ac:dyDescent="0.25">
      <c r="A5" s="21" t="s">
        <v>33</v>
      </c>
      <c r="B5" s="21" t="s">
        <v>39</v>
      </c>
    </row>
    <row r="6" spans="1:15" ht="15.75" x14ac:dyDescent="0.25">
      <c r="A6" s="21" t="s">
        <v>34</v>
      </c>
      <c r="B6" s="21" t="s">
        <v>40</v>
      </c>
    </row>
    <row r="7" spans="1:15" ht="31.5" x14ac:dyDescent="0.25">
      <c r="A7" s="21" t="s">
        <v>35</v>
      </c>
      <c r="B7" s="21" t="s">
        <v>41</v>
      </c>
    </row>
    <row r="8" spans="1:15" ht="31.5" x14ac:dyDescent="0.25">
      <c r="A8" s="21" t="s">
        <v>36</v>
      </c>
      <c r="B8" s="21" t="s">
        <v>43</v>
      </c>
    </row>
    <row r="9" spans="1:15" ht="31.5" x14ac:dyDescent="0.25">
      <c r="A9" s="21" t="s">
        <v>37</v>
      </c>
      <c r="B9" s="21" t="s">
        <v>42</v>
      </c>
    </row>
    <row r="10" spans="1:15" ht="15.75" x14ac:dyDescent="0.25">
      <c r="A10" s="21"/>
      <c r="B10" s="21"/>
      <c r="F10" s="27" t="s">
        <v>80</v>
      </c>
      <c r="G10" s="7">
        <v>12</v>
      </c>
    </row>
    <row r="11" spans="1:15" ht="15.75" x14ac:dyDescent="0.25">
      <c r="A11" s="21"/>
      <c r="B11" s="21"/>
      <c r="F11" s="27" t="s">
        <v>81</v>
      </c>
      <c r="G11" s="7">
        <v>1</v>
      </c>
    </row>
    <row r="12" spans="1:15" ht="15.75" x14ac:dyDescent="0.25">
      <c r="A12" s="21"/>
      <c r="B12" s="21"/>
      <c r="F12" s="27" t="s">
        <v>83</v>
      </c>
      <c r="G12" s="29" t="s">
        <v>2</v>
      </c>
    </row>
    <row r="13" spans="1:15" x14ac:dyDescent="0.25">
      <c r="A13" s="3"/>
      <c r="B13" s="3"/>
      <c r="L13" t="s">
        <v>20</v>
      </c>
    </row>
    <row r="14" spans="1:15" x14ac:dyDescent="0.25">
      <c r="A14" s="3"/>
      <c r="B14" s="3"/>
      <c r="D14" t="s">
        <v>26</v>
      </c>
      <c r="E14" t="s">
        <v>27</v>
      </c>
      <c r="F14" t="s">
        <v>28</v>
      </c>
      <c r="G14" t="s">
        <v>82</v>
      </c>
      <c r="H14" t="s">
        <v>28</v>
      </c>
      <c r="I14" t="s">
        <v>28</v>
      </c>
      <c r="J14" t="s">
        <v>28</v>
      </c>
      <c r="L14" s="32" t="s">
        <v>29</v>
      </c>
      <c r="M14" s="32"/>
    </row>
    <row r="15" spans="1:15" x14ac:dyDescent="0.25">
      <c r="A15" s="3"/>
      <c r="B15" s="3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5" x14ac:dyDescent="0.25">
      <c r="A16" s="3"/>
      <c r="B16" s="3"/>
      <c r="D16" s="11">
        <v>24807</v>
      </c>
      <c r="E16" s="30">
        <v>3.3834970069999999</v>
      </c>
      <c r="F16">
        <f t="shared" ref="F16:F52" si="0">FLOOR(DAYS360(DATE(YEAR(D16),1,1),D16),30)</f>
        <v>330</v>
      </c>
      <c r="G16">
        <f>MOD(F16, 360/$G$11)</f>
        <v>330</v>
      </c>
      <c r="H16">
        <v>1</v>
      </c>
      <c r="I16" s="13">
        <f>D16</f>
        <v>24807</v>
      </c>
      <c r="J16">
        <f>AVERAGEIF($H$16:$H$674,H16,$E$16:$E$674)</f>
        <v>3.3834970069999999</v>
      </c>
      <c r="L16" s="13" cm="1">
        <f t="array" ref="L16:M69">_xlfn.LAMBDA(_xlpm.dates,_xlpm.values,_xlpm.highFreq,_xlpm.lowFreq,_xlop.method,_xlop.onlyValues,
IF(_xlpm.highFreq &lt; _xlpm.lowFreq, "# Cannot disaggregate to lower frequencies",
_xlfn.LET(
_xlpm.method, IF(_xlfn.ISOMITTED(_xlpm.method), "avg", _xlpm.method),
_xlpm.onlyValues, IF(_xlfn.ISOMITTED(_xlpm.onlyValues), FALSE, _xlpm.onlyValues),
_xlpm.step1, _xlfn.MAP(_xlpm.dates, _xlfn.LAMBDA(_xlpm.x, FLOOR(DAYS360(DATE(YEAR(_xlpm.x),1,1),_xlpm.x),30))),
_xlpm.step2, _xlfn.MAP(_xlpm.step1, _xlfn.LAMBDA(_xlpm.x, MOD(_xlpm.x, 360/_xlpm.lowFreq))),
_xlpm.step3, _xlfn.SCAN(0, _xlpm.step2, _xlfn.LAMBDA(_xlpm.accum,_xlpm.x, IF(_xlpm.x&gt;_xlpm.accum, _xlpm.accum, _xlpm.accum+1))),
_xlpm.step4_0, DATE(YEAR(_xlpm.dates), (12/_xlpm.lowFreq)*ROUNDUP(MONTH(_xlpm.dates)/(12/_xlpm.lowFreq),0) - (12/_xlpm.lowFreq) + 1, 1),
_xlpm.completeDates, _xlfn.SCAN(0, _xlpm.step4_0, _xlfn.LAMBDA(_xlpm.accum,_xlpm.x, SUM(1*(_xlpm.step4_0 = _xlpm.x)) = _xlpm.highFreq/_xlpm.lowFreq)),
_xlpm.step4_dates, _xlfn._xlws.FILTER(_xlpm.step4_0, _xlpm.completeDates),
_xlpm.step4_values, _xlfn._xlws.FILTER(_xlpm.values, _xlpm.completeDates),
_xlpm.step5, _xlfn.SWITCH(_xlpm.method,
"avg", _xlfn.MAKEARRAY(ROWS(_xlpm.step4_dates), 1, _xlfn.LAMBDA(_xlpm.row,_xlpm.col, SUM(IF(_xlpm.step4_dates = INDEX(_xlpm.step4_dates, _xlpm.row), _xlpm.step4_values, 0))  /(_xlpm.highFreq/_xlpm.lowFreq) )),
"sum", _xlfn.MAKEARRAY(ROWS(_xlpm.step4_dates), 1, _xlfn.LAMBDA(_xlpm.row,_xlpm.col, SUM(IF(_xlpm.step4_dates = INDEX(_xlpm.step4_dates, _xlpm.row), _xlpm.step4_values, 0)))),
"eop", _xlfn.MAKEARRAY(ROWS(_xlpm.step4_dates), 1, _xlfn.LAMBDA(_xlpm.row,_xlpm.col, _xlfn.TAKE(_xlfn._xlws.FILTER(_xlpm.step4_values, _xlpm.step4_dates = INDEX(_xlpm.step4_dates, _xlpm.row)), -1))),
),
_xlpm.step6, _xlfn.UNIQUE(IF(_xlpm.onlyValues, _xlpm.step5, _xlfn.HSTACK(_xlpm.step4_dates, _xlpm.step5))),
_xlpm.step6
)))($D$16:$D$674, $E$16:$E$674, $G$10, $G$11,$G$12, FALSE)</f>
        <v>24838</v>
      </c>
      <c r="M16">
        <v>4.6117472168333338</v>
      </c>
      <c r="N16" s="14"/>
      <c r="O16" s="13"/>
    </row>
    <row r="17" spans="1:15" x14ac:dyDescent="0.25">
      <c r="A17" s="3"/>
      <c r="B17" s="3"/>
      <c r="D17" s="11">
        <v>24838</v>
      </c>
      <c r="E17" s="30">
        <v>3.6599872919999998</v>
      </c>
      <c r="F17">
        <f t="shared" si="0"/>
        <v>0</v>
      </c>
      <c r="G17">
        <f t="shared" ref="G17:G80" si="1">MOD(F17, 360/$G$11)</f>
        <v>0</v>
      </c>
      <c r="H17">
        <f t="shared" ref="H17:H52" si="2">IF(G17&gt;G16,H16,H16+1)</f>
        <v>2</v>
      </c>
      <c r="I17" s="13">
        <f>EDATE(I16,(H17-H16)*(12/$G$11))</f>
        <v>25173</v>
      </c>
      <c r="J17">
        <f t="shared" ref="J17:J80" si="3">AVERAGEIF($H$16:$H$674,H17,$E$16:$E$674)</f>
        <v>4.6117472168333338</v>
      </c>
      <c r="L17" s="13">
        <v>25204</v>
      </c>
      <c r="M17">
        <v>6.3776569617499996</v>
      </c>
      <c r="N17" s="14"/>
      <c r="O17" s="13"/>
    </row>
    <row r="18" spans="1:15" x14ac:dyDescent="0.25">
      <c r="A18" s="3"/>
      <c r="B18" s="3"/>
      <c r="D18" s="11">
        <v>24869</v>
      </c>
      <c r="E18" s="30">
        <v>3.6820124989999998</v>
      </c>
      <c r="F18">
        <f t="shared" si="0"/>
        <v>30</v>
      </c>
      <c r="G18">
        <f t="shared" si="1"/>
        <v>30</v>
      </c>
      <c r="H18">
        <f t="shared" si="2"/>
        <v>2</v>
      </c>
      <c r="I18" s="13">
        <f t="shared" ref="I18:I81" si="4">EDATE(I17,(H18-H17)*(12/$G$11))</f>
        <v>25173</v>
      </c>
      <c r="J18">
        <f t="shared" si="3"/>
        <v>4.6117472168333338</v>
      </c>
      <c r="L18" s="13">
        <v>25569</v>
      </c>
      <c r="M18">
        <v>7.0800523682500005</v>
      </c>
      <c r="N18" s="14"/>
      <c r="O18" s="13"/>
    </row>
    <row r="19" spans="1:15" x14ac:dyDescent="0.25">
      <c r="A19" s="3"/>
      <c r="B19" s="3"/>
      <c r="D19" s="11">
        <v>24898</v>
      </c>
      <c r="E19" s="30">
        <v>4.1516675889999997</v>
      </c>
      <c r="F19">
        <f t="shared" si="0"/>
        <v>60</v>
      </c>
      <c r="G19">
        <f t="shared" si="1"/>
        <v>60</v>
      </c>
      <c r="H19">
        <f t="shared" si="2"/>
        <v>2</v>
      </c>
      <c r="I19" s="13">
        <f t="shared" si="4"/>
        <v>25173</v>
      </c>
      <c r="J19">
        <f t="shared" si="3"/>
        <v>4.6117472168333338</v>
      </c>
      <c r="L19" s="13">
        <v>25934</v>
      </c>
      <c r="M19">
        <v>5.1329448944166671</v>
      </c>
      <c r="N19" s="14"/>
      <c r="O19" s="13"/>
    </row>
    <row r="20" spans="1:15" x14ac:dyDescent="0.25">
      <c r="D20" s="11">
        <v>24929</v>
      </c>
      <c r="E20" s="30">
        <v>4.1654271740000004</v>
      </c>
      <c r="F20">
        <f t="shared" si="0"/>
        <v>90</v>
      </c>
      <c r="G20">
        <f t="shared" si="1"/>
        <v>90</v>
      </c>
      <c r="H20">
        <f t="shared" si="2"/>
        <v>2</v>
      </c>
      <c r="I20" s="13">
        <f t="shared" si="4"/>
        <v>25173</v>
      </c>
      <c r="J20">
        <f t="shared" si="3"/>
        <v>4.6117472168333338</v>
      </c>
      <c r="L20" s="13">
        <v>26299</v>
      </c>
      <c r="M20">
        <v>3.5712195252499992</v>
      </c>
      <c r="N20" s="14"/>
      <c r="O20" s="13"/>
    </row>
    <row r="21" spans="1:15" x14ac:dyDescent="0.25">
      <c r="D21" s="11">
        <v>24959</v>
      </c>
      <c r="E21" s="30">
        <v>4.0977044740000004</v>
      </c>
      <c r="F21">
        <f t="shared" si="0"/>
        <v>120</v>
      </c>
      <c r="G21">
        <f t="shared" si="1"/>
        <v>120</v>
      </c>
      <c r="H21">
        <f t="shared" si="2"/>
        <v>2</v>
      </c>
      <c r="I21" s="13">
        <f t="shared" si="4"/>
        <v>25173</v>
      </c>
      <c r="J21">
        <f t="shared" si="3"/>
        <v>4.6117472168333338</v>
      </c>
      <c r="L21" s="13">
        <v>26665</v>
      </c>
      <c r="M21">
        <v>3.6103678129166661</v>
      </c>
      <c r="N21" s="14"/>
      <c r="O21" s="13"/>
    </row>
    <row r="22" spans="1:15" x14ac:dyDescent="0.25">
      <c r="D22" s="11">
        <v>24990</v>
      </c>
      <c r="E22" s="30">
        <v>4.5575970979999996</v>
      </c>
      <c r="F22">
        <f t="shared" si="0"/>
        <v>150</v>
      </c>
      <c r="G22">
        <f t="shared" si="1"/>
        <v>150</v>
      </c>
      <c r="H22">
        <f t="shared" si="2"/>
        <v>2</v>
      </c>
      <c r="I22" s="13">
        <f t="shared" si="4"/>
        <v>25173</v>
      </c>
      <c r="J22">
        <f t="shared" si="3"/>
        <v>4.6117472168333338</v>
      </c>
      <c r="L22" s="13">
        <v>27030</v>
      </c>
      <c r="M22">
        <v>8.8286598818333335</v>
      </c>
      <c r="N22" s="14"/>
    </row>
    <row r="23" spans="1:15" x14ac:dyDescent="0.25">
      <c r="D23" s="11">
        <v>25020</v>
      </c>
      <c r="E23" s="30">
        <v>4.7663611880000003</v>
      </c>
      <c r="F23">
        <f t="shared" si="0"/>
        <v>180</v>
      </c>
      <c r="G23">
        <f t="shared" si="1"/>
        <v>180</v>
      </c>
      <c r="H23">
        <f t="shared" si="2"/>
        <v>2</v>
      </c>
      <c r="I23" s="13">
        <f t="shared" si="4"/>
        <v>25173</v>
      </c>
      <c r="J23">
        <f t="shared" si="3"/>
        <v>4.6117472168333338</v>
      </c>
      <c r="L23" s="13">
        <v>27395</v>
      </c>
      <c r="M23">
        <v>9.9582386160833334</v>
      </c>
      <c r="N23" s="14"/>
    </row>
    <row r="24" spans="1:15" x14ac:dyDescent="0.25">
      <c r="D24" s="11">
        <v>25051</v>
      </c>
      <c r="E24" s="30">
        <v>4.9601944309999997</v>
      </c>
      <c r="F24">
        <f t="shared" si="0"/>
        <v>210</v>
      </c>
      <c r="G24">
        <f t="shared" si="1"/>
        <v>210</v>
      </c>
      <c r="H24">
        <f t="shared" si="2"/>
        <v>2</v>
      </c>
      <c r="I24" s="13">
        <f t="shared" si="4"/>
        <v>25173</v>
      </c>
      <c r="J24">
        <f t="shared" si="3"/>
        <v>4.6117472168333338</v>
      </c>
      <c r="L24" s="13">
        <v>27760</v>
      </c>
      <c r="M24">
        <v>7.0692856911666659</v>
      </c>
      <c r="N24" s="14"/>
    </row>
    <row r="25" spans="1:15" x14ac:dyDescent="0.25">
      <c r="D25" s="11">
        <v>25082</v>
      </c>
      <c r="E25" s="30">
        <v>4.9618491809999998</v>
      </c>
      <c r="F25">
        <f t="shared" si="0"/>
        <v>240</v>
      </c>
      <c r="G25">
        <f t="shared" si="1"/>
        <v>240</v>
      </c>
      <c r="H25">
        <f t="shared" si="2"/>
        <v>2</v>
      </c>
      <c r="I25" s="13">
        <f t="shared" si="4"/>
        <v>25173</v>
      </c>
      <c r="J25">
        <f t="shared" si="3"/>
        <v>4.6117472168333338</v>
      </c>
      <c r="L25" s="13">
        <v>28126</v>
      </c>
      <c r="M25">
        <v>6.7075894542500007</v>
      </c>
      <c r="N25" s="14"/>
    </row>
    <row r="26" spans="1:15" x14ac:dyDescent="0.25">
      <c r="D26" s="11">
        <v>25112</v>
      </c>
      <c r="E26" s="30">
        <v>5.1983519090000003</v>
      </c>
      <c r="F26">
        <f t="shared" si="0"/>
        <v>270</v>
      </c>
      <c r="G26">
        <f t="shared" si="1"/>
        <v>270</v>
      </c>
      <c r="H26">
        <f t="shared" si="2"/>
        <v>2</v>
      </c>
      <c r="I26" s="13">
        <f t="shared" si="4"/>
        <v>25173</v>
      </c>
      <c r="J26">
        <f t="shared" si="3"/>
        <v>4.6117472168333338</v>
      </c>
      <c r="L26" s="13">
        <v>28491</v>
      </c>
      <c r="M26">
        <v>8.0957684430000008</v>
      </c>
      <c r="N26" s="14"/>
    </row>
    <row r="27" spans="1:15" x14ac:dyDescent="0.25">
      <c r="D27" s="11">
        <v>25143</v>
      </c>
      <c r="E27" s="30">
        <v>5.4149448370000002</v>
      </c>
      <c r="F27">
        <f t="shared" si="0"/>
        <v>300</v>
      </c>
      <c r="G27">
        <f t="shared" si="1"/>
        <v>300</v>
      </c>
      <c r="H27">
        <f t="shared" si="2"/>
        <v>2</v>
      </c>
      <c r="I27" s="13">
        <f t="shared" si="4"/>
        <v>25173</v>
      </c>
      <c r="J27">
        <f t="shared" si="3"/>
        <v>4.6117472168333338</v>
      </c>
      <c r="L27" s="13">
        <v>28856</v>
      </c>
      <c r="M27">
        <v>10.595650194416667</v>
      </c>
      <c r="N27" s="14"/>
    </row>
    <row r="28" spans="1:15" x14ac:dyDescent="0.25">
      <c r="D28" s="11">
        <v>25173</v>
      </c>
      <c r="E28" s="30">
        <v>5.7248689300000004</v>
      </c>
      <c r="F28">
        <f t="shared" si="0"/>
        <v>330</v>
      </c>
      <c r="G28">
        <f t="shared" si="1"/>
        <v>330</v>
      </c>
      <c r="H28">
        <f t="shared" si="2"/>
        <v>2</v>
      </c>
      <c r="I28" s="13">
        <f t="shared" si="4"/>
        <v>25173</v>
      </c>
      <c r="J28">
        <f t="shared" si="3"/>
        <v>4.6117472168333338</v>
      </c>
      <c r="L28" s="13">
        <v>29221</v>
      </c>
      <c r="M28">
        <v>13.887196271583333</v>
      </c>
      <c r="N28" s="14"/>
    </row>
    <row r="29" spans="1:15" x14ac:dyDescent="0.25">
      <c r="D29" s="11">
        <v>25204</v>
      </c>
      <c r="E29" s="30">
        <v>5.7657630449999999</v>
      </c>
      <c r="F29">
        <f t="shared" si="0"/>
        <v>0</v>
      </c>
      <c r="G29">
        <f t="shared" si="1"/>
        <v>0</v>
      </c>
      <c r="H29">
        <f t="shared" si="2"/>
        <v>3</v>
      </c>
      <c r="I29" s="13">
        <f t="shared" si="4"/>
        <v>25538</v>
      </c>
      <c r="J29">
        <f t="shared" si="3"/>
        <v>6.3776569617499996</v>
      </c>
      <c r="L29" s="13">
        <v>29587</v>
      </c>
      <c r="M29">
        <v>10.789840377166664</v>
      </c>
      <c r="N29" s="14"/>
    </row>
    <row r="30" spans="1:15" x14ac:dyDescent="0.25">
      <c r="D30" s="11">
        <v>25235</v>
      </c>
      <c r="E30" s="30">
        <v>5.7691580010000001</v>
      </c>
      <c r="F30">
        <f t="shared" si="0"/>
        <v>30</v>
      </c>
      <c r="G30">
        <f t="shared" si="1"/>
        <v>30</v>
      </c>
      <c r="H30">
        <f t="shared" si="2"/>
        <v>3</v>
      </c>
      <c r="I30" s="13">
        <f t="shared" si="4"/>
        <v>25538</v>
      </c>
      <c r="J30">
        <f t="shared" si="3"/>
        <v>6.3776569617499996</v>
      </c>
      <c r="L30" s="13">
        <v>29952</v>
      </c>
      <c r="M30">
        <v>7.6841269871666666</v>
      </c>
      <c r="N30" s="14"/>
    </row>
    <row r="31" spans="1:15" x14ac:dyDescent="0.25">
      <c r="D31" s="11">
        <v>25263</v>
      </c>
      <c r="E31" s="30">
        <v>6.1433765319999996</v>
      </c>
      <c r="F31">
        <f t="shared" si="0"/>
        <v>60</v>
      </c>
      <c r="G31">
        <f t="shared" si="1"/>
        <v>60</v>
      </c>
      <c r="H31">
        <f t="shared" si="2"/>
        <v>3</v>
      </c>
      <c r="I31" s="13">
        <f t="shared" si="4"/>
        <v>25538</v>
      </c>
      <c r="J31">
        <f t="shared" si="3"/>
        <v>6.3776569617499996</v>
      </c>
      <c r="L31" s="13">
        <v>30317</v>
      </c>
      <c r="M31">
        <v>3.7056909053333329</v>
      </c>
      <c r="N31" s="14"/>
    </row>
    <row r="32" spans="1:15" x14ac:dyDescent="0.25">
      <c r="D32" s="11">
        <v>25294</v>
      </c>
      <c r="E32" s="30">
        <v>6.5244476179999999</v>
      </c>
      <c r="F32">
        <f t="shared" si="0"/>
        <v>90</v>
      </c>
      <c r="G32">
        <f t="shared" si="1"/>
        <v>90</v>
      </c>
      <c r="H32">
        <f t="shared" si="2"/>
        <v>3</v>
      </c>
      <c r="I32" s="13">
        <f t="shared" si="4"/>
        <v>25538</v>
      </c>
      <c r="J32">
        <f t="shared" si="3"/>
        <v>6.3776569617499996</v>
      </c>
      <c r="L32" s="13">
        <v>30682</v>
      </c>
      <c r="M32">
        <v>4.8335659735833323</v>
      </c>
      <c r="N32" s="14"/>
    </row>
    <row r="33" spans="4:14" x14ac:dyDescent="0.25">
      <c r="D33" s="11">
        <v>25324</v>
      </c>
      <c r="E33" s="30">
        <v>6.7993469629999996</v>
      </c>
      <c r="F33">
        <f t="shared" si="0"/>
        <v>120</v>
      </c>
      <c r="G33">
        <f t="shared" si="1"/>
        <v>120</v>
      </c>
      <c r="H33">
        <f t="shared" si="2"/>
        <v>3</v>
      </c>
      <c r="I33" s="13">
        <f t="shared" si="4"/>
        <v>25538</v>
      </c>
      <c r="J33">
        <f t="shared" si="3"/>
        <v>6.3776569617499996</v>
      </c>
      <c r="L33" s="13">
        <v>31048</v>
      </c>
      <c r="M33">
        <v>4.9301578615000006</v>
      </c>
      <c r="N33" s="14"/>
    </row>
    <row r="34" spans="4:14" x14ac:dyDescent="0.25">
      <c r="D34" s="11">
        <v>25355</v>
      </c>
      <c r="E34" s="30">
        <v>6.3921034069999996</v>
      </c>
      <c r="F34">
        <f t="shared" si="0"/>
        <v>150</v>
      </c>
      <c r="G34">
        <f t="shared" si="1"/>
        <v>150</v>
      </c>
      <c r="H34">
        <f t="shared" si="2"/>
        <v>3</v>
      </c>
      <c r="I34" s="13">
        <f t="shared" si="4"/>
        <v>25538</v>
      </c>
      <c r="J34">
        <f t="shared" si="3"/>
        <v>6.3776569617499996</v>
      </c>
      <c r="L34" s="13">
        <v>31413</v>
      </c>
      <c r="M34">
        <v>5.001338704666666</v>
      </c>
      <c r="N34" s="14"/>
    </row>
    <row r="35" spans="4:14" x14ac:dyDescent="0.25">
      <c r="D35" s="11">
        <v>25385</v>
      </c>
      <c r="E35" s="30">
        <v>6.4049614129999997</v>
      </c>
      <c r="F35">
        <f t="shared" si="0"/>
        <v>180</v>
      </c>
      <c r="G35">
        <f t="shared" si="1"/>
        <v>180</v>
      </c>
      <c r="H35">
        <f t="shared" si="2"/>
        <v>3</v>
      </c>
      <c r="I35" s="13">
        <f t="shared" si="4"/>
        <v>25538</v>
      </c>
      <c r="J35">
        <f t="shared" si="3"/>
        <v>6.3776569617499996</v>
      </c>
      <c r="L35" s="13">
        <v>31778</v>
      </c>
      <c r="M35">
        <v>4.3196375290000004</v>
      </c>
      <c r="N35" s="14"/>
    </row>
    <row r="36" spans="4:14" x14ac:dyDescent="0.25">
      <c r="D36" s="11">
        <v>25416</v>
      </c>
      <c r="E36" s="30">
        <v>6.4303857659999997</v>
      </c>
      <c r="F36">
        <f t="shared" si="0"/>
        <v>210</v>
      </c>
      <c r="G36">
        <f t="shared" si="1"/>
        <v>210</v>
      </c>
      <c r="H36">
        <f t="shared" si="2"/>
        <v>3</v>
      </c>
      <c r="I36" s="13">
        <f t="shared" si="4"/>
        <v>25538</v>
      </c>
      <c r="J36">
        <f t="shared" si="3"/>
        <v>6.3776569617499996</v>
      </c>
      <c r="L36" s="13">
        <v>32143</v>
      </c>
      <c r="M36">
        <v>4.5864143740000012</v>
      </c>
      <c r="N36" s="14"/>
    </row>
    <row r="37" spans="4:14" x14ac:dyDescent="0.25">
      <c r="D37" s="11">
        <v>25447</v>
      </c>
      <c r="E37" s="30">
        <v>6.8507957929999996</v>
      </c>
      <c r="F37">
        <f t="shared" si="0"/>
        <v>240</v>
      </c>
      <c r="G37">
        <f t="shared" si="1"/>
        <v>240</v>
      </c>
      <c r="H37">
        <f t="shared" si="2"/>
        <v>3</v>
      </c>
      <c r="I37" s="13">
        <f t="shared" si="4"/>
        <v>25538</v>
      </c>
      <c r="J37">
        <f t="shared" si="3"/>
        <v>6.3776569617499996</v>
      </c>
      <c r="L37" s="13">
        <v>32509</v>
      </c>
      <c r="M37">
        <v>4.7807034300833333</v>
      </c>
      <c r="N37" s="14"/>
    </row>
    <row r="38" spans="4:14" x14ac:dyDescent="0.25">
      <c r="D38" s="11">
        <v>25477</v>
      </c>
      <c r="E38" s="30">
        <v>6.5747212340000001</v>
      </c>
      <c r="F38">
        <f t="shared" si="0"/>
        <v>270</v>
      </c>
      <c r="G38">
        <f t="shared" si="1"/>
        <v>270</v>
      </c>
      <c r="H38">
        <f t="shared" si="2"/>
        <v>3</v>
      </c>
      <c r="I38" s="13">
        <f t="shared" si="4"/>
        <v>25538</v>
      </c>
      <c r="J38">
        <f t="shared" si="3"/>
        <v>6.3776569617499996</v>
      </c>
      <c r="L38" s="13">
        <v>32874</v>
      </c>
      <c r="M38">
        <v>5.4553513410833325</v>
      </c>
      <c r="N38" s="14"/>
    </row>
    <row r="39" spans="4:14" x14ac:dyDescent="0.25">
      <c r="D39" s="11">
        <v>25508</v>
      </c>
      <c r="E39" s="30">
        <v>6.4517069070000002</v>
      </c>
      <c r="F39">
        <f t="shared" si="0"/>
        <v>300</v>
      </c>
      <c r="G39">
        <f t="shared" si="1"/>
        <v>300</v>
      </c>
      <c r="H39">
        <f t="shared" si="2"/>
        <v>3</v>
      </c>
      <c r="I39" s="13">
        <f t="shared" si="4"/>
        <v>25538</v>
      </c>
      <c r="J39">
        <f t="shared" si="3"/>
        <v>6.3776569617499996</v>
      </c>
      <c r="L39" s="13">
        <v>33239</v>
      </c>
      <c r="M39">
        <v>4.94934712375</v>
      </c>
      <c r="N39" s="14"/>
    </row>
    <row r="40" spans="4:14" x14ac:dyDescent="0.25">
      <c r="D40" s="11">
        <v>25538</v>
      </c>
      <c r="E40" s="30">
        <v>6.4251168620000003</v>
      </c>
      <c r="F40">
        <f t="shared" si="0"/>
        <v>330</v>
      </c>
      <c r="G40">
        <f t="shared" si="1"/>
        <v>330</v>
      </c>
      <c r="H40">
        <f t="shared" si="2"/>
        <v>3</v>
      </c>
      <c r="I40" s="13">
        <f t="shared" si="4"/>
        <v>25538</v>
      </c>
      <c r="J40">
        <f t="shared" si="3"/>
        <v>6.3776569617499996</v>
      </c>
      <c r="L40" s="13">
        <v>33604</v>
      </c>
      <c r="M40">
        <v>3.7854164745833327</v>
      </c>
      <c r="N40" s="14"/>
    </row>
    <row r="41" spans="4:14" x14ac:dyDescent="0.25">
      <c r="D41" s="11">
        <v>25569</v>
      </c>
      <c r="E41" s="30">
        <v>6.6282790609999997</v>
      </c>
      <c r="F41">
        <f t="shared" si="0"/>
        <v>0</v>
      </c>
      <c r="G41">
        <f t="shared" si="1"/>
        <v>0</v>
      </c>
      <c r="H41">
        <f t="shared" si="2"/>
        <v>4</v>
      </c>
      <c r="I41" s="13">
        <f t="shared" si="4"/>
        <v>25903</v>
      </c>
      <c r="J41">
        <f t="shared" si="3"/>
        <v>7.0800523682500005</v>
      </c>
      <c r="L41" s="13">
        <v>33970</v>
      </c>
      <c r="M41">
        <v>3.5075261400833333</v>
      </c>
      <c r="N41" s="14"/>
    </row>
    <row r="42" spans="4:14" x14ac:dyDescent="0.25">
      <c r="D42" s="11">
        <v>25600</v>
      </c>
      <c r="E42" s="30">
        <v>7.0914474900000002</v>
      </c>
      <c r="F42">
        <f t="shared" si="0"/>
        <v>30</v>
      </c>
      <c r="G42">
        <f t="shared" si="1"/>
        <v>30</v>
      </c>
      <c r="H42">
        <f t="shared" si="2"/>
        <v>4</v>
      </c>
      <c r="I42" s="13">
        <f t="shared" si="4"/>
        <v>25903</v>
      </c>
      <c r="J42">
        <f t="shared" si="3"/>
        <v>7.0800523682500005</v>
      </c>
      <c r="L42" s="13">
        <v>34335</v>
      </c>
      <c r="M42">
        <v>3.272151669249999</v>
      </c>
      <c r="N42" s="14"/>
    </row>
    <row r="43" spans="4:14" x14ac:dyDescent="0.25">
      <c r="D43" s="11">
        <v>25628</v>
      </c>
      <c r="E43" s="30">
        <v>7.0305436959999996</v>
      </c>
      <c r="F43">
        <f t="shared" si="0"/>
        <v>60</v>
      </c>
      <c r="G43">
        <f t="shared" si="1"/>
        <v>60</v>
      </c>
      <c r="H43">
        <f t="shared" si="2"/>
        <v>4</v>
      </c>
      <c r="I43" s="13">
        <f t="shared" si="4"/>
        <v>25903</v>
      </c>
      <c r="J43">
        <f t="shared" si="3"/>
        <v>7.0800523682500005</v>
      </c>
      <c r="L43" s="13">
        <v>34700</v>
      </c>
      <c r="M43">
        <v>3.3182595421666665</v>
      </c>
      <c r="N43" s="14"/>
    </row>
    <row r="44" spans="4:14" x14ac:dyDescent="0.25">
      <c r="D44" s="11">
        <v>25659</v>
      </c>
      <c r="E44" s="30">
        <v>6.8554231249999997</v>
      </c>
      <c r="F44">
        <f t="shared" si="0"/>
        <v>90</v>
      </c>
      <c r="G44">
        <f t="shared" si="1"/>
        <v>90</v>
      </c>
      <c r="H44">
        <f t="shared" si="2"/>
        <v>4</v>
      </c>
      <c r="I44" s="13">
        <f t="shared" si="4"/>
        <v>25903</v>
      </c>
      <c r="J44">
        <f t="shared" si="3"/>
        <v>7.0800523682500005</v>
      </c>
      <c r="L44" s="13">
        <v>35065</v>
      </c>
      <c r="M44">
        <v>3.0975148798333336</v>
      </c>
      <c r="N44" s="14"/>
    </row>
    <row r="45" spans="4:14" x14ac:dyDescent="0.25">
      <c r="D45" s="11">
        <v>25689</v>
      </c>
      <c r="E45" s="30">
        <v>6.9858569800000003</v>
      </c>
      <c r="F45">
        <f t="shared" si="0"/>
        <v>120</v>
      </c>
      <c r="G45">
        <f t="shared" si="1"/>
        <v>120</v>
      </c>
      <c r="H45">
        <f t="shared" si="2"/>
        <v>4</v>
      </c>
      <c r="I45" s="13">
        <f t="shared" si="4"/>
        <v>25903</v>
      </c>
      <c r="J45">
        <f t="shared" si="3"/>
        <v>7.0800523682500005</v>
      </c>
      <c r="L45" s="13">
        <v>35431</v>
      </c>
      <c r="M45">
        <v>2.7571370443333336</v>
      </c>
      <c r="N45" s="14"/>
    </row>
    <row r="46" spans="4:14" x14ac:dyDescent="0.25">
      <c r="D46" s="11">
        <v>25720</v>
      </c>
      <c r="E46" s="30">
        <v>7.1913081060000001</v>
      </c>
      <c r="F46">
        <f t="shared" si="0"/>
        <v>150</v>
      </c>
      <c r="G46">
        <f t="shared" si="1"/>
        <v>150</v>
      </c>
      <c r="H46">
        <f t="shared" si="2"/>
        <v>4</v>
      </c>
      <c r="I46" s="13">
        <f t="shared" si="4"/>
        <v>25903</v>
      </c>
      <c r="J46">
        <f t="shared" si="3"/>
        <v>7.0800523682500005</v>
      </c>
      <c r="L46" s="13">
        <v>35796</v>
      </c>
      <c r="M46">
        <v>2.6113656545833339</v>
      </c>
      <c r="N46" s="14"/>
    </row>
    <row r="47" spans="4:14" x14ac:dyDescent="0.25">
      <c r="D47" s="11">
        <v>25750</v>
      </c>
      <c r="E47" s="30">
        <v>7.0471403700000002</v>
      </c>
      <c r="F47">
        <f t="shared" si="0"/>
        <v>180</v>
      </c>
      <c r="G47">
        <f t="shared" si="1"/>
        <v>180</v>
      </c>
      <c r="H47">
        <f t="shared" si="2"/>
        <v>4</v>
      </c>
      <c r="I47" s="13">
        <f t="shared" si="4"/>
        <v>25903</v>
      </c>
      <c r="J47">
        <f t="shared" si="3"/>
        <v>7.0800523682500005</v>
      </c>
      <c r="L47" s="13">
        <v>36161</v>
      </c>
      <c r="M47">
        <v>2.1803319249999999</v>
      </c>
      <c r="N47" s="14"/>
    </row>
    <row r="48" spans="4:14" x14ac:dyDescent="0.25">
      <c r="D48" s="11">
        <v>25781</v>
      </c>
      <c r="E48" s="30">
        <v>7.1544754130000001</v>
      </c>
      <c r="F48">
        <f t="shared" si="0"/>
        <v>210</v>
      </c>
      <c r="G48">
        <f t="shared" si="1"/>
        <v>210</v>
      </c>
      <c r="H48">
        <f t="shared" si="2"/>
        <v>4</v>
      </c>
      <c r="I48" s="13">
        <f t="shared" si="4"/>
        <v>25903</v>
      </c>
      <c r="J48">
        <f t="shared" si="3"/>
        <v>7.0800523682500005</v>
      </c>
      <c r="L48" s="13">
        <v>36526</v>
      </c>
      <c r="M48">
        <v>2.6893860833333325</v>
      </c>
      <c r="N48" s="14"/>
    </row>
    <row r="49" spans="4:14" x14ac:dyDescent="0.25">
      <c r="D49" s="11">
        <v>25812</v>
      </c>
      <c r="E49" s="30">
        <v>7.1211840909999999</v>
      </c>
      <c r="F49">
        <f t="shared" si="0"/>
        <v>240</v>
      </c>
      <c r="G49">
        <f t="shared" si="1"/>
        <v>240</v>
      </c>
      <c r="H49">
        <f t="shared" si="2"/>
        <v>4</v>
      </c>
      <c r="I49" s="13">
        <f t="shared" si="4"/>
        <v>25903</v>
      </c>
      <c r="J49">
        <f t="shared" si="3"/>
        <v>7.0800523682500005</v>
      </c>
      <c r="L49" s="13">
        <v>36892</v>
      </c>
      <c r="M49">
        <v>3.2341506916666671</v>
      </c>
      <c r="N49" s="14"/>
    </row>
    <row r="50" spans="4:14" x14ac:dyDescent="0.25">
      <c r="D50" s="11">
        <v>25842</v>
      </c>
      <c r="E50" s="30">
        <v>7.097174731</v>
      </c>
      <c r="F50">
        <f t="shared" si="0"/>
        <v>270</v>
      </c>
      <c r="G50">
        <f t="shared" si="1"/>
        <v>270</v>
      </c>
      <c r="H50">
        <f t="shared" si="2"/>
        <v>4</v>
      </c>
      <c r="I50" s="13">
        <f t="shared" si="4"/>
        <v>25903</v>
      </c>
      <c r="J50">
        <f t="shared" si="3"/>
        <v>7.0800523682500005</v>
      </c>
      <c r="L50" s="13">
        <v>37257</v>
      </c>
      <c r="M50">
        <v>3.2359565583333332</v>
      </c>
      <c r="N50" s="14"/>
    </row>
    <row r="51" spans="4:14" x14ac:dyDescent="0.25">
      <c r="D51" s="11">
        <v>25873</v>
      </c>
      <c r="E51" s="30">
        <v>7.3767945819999996</v>
      </c>
      <c r="F51">
        <f t="shared" si="0"/>
        <v>300</v>
      </c>
      <c r="G51">
        <f t="shared" si="1"/>
        <v>300</v>
      </c>
      <c r="H51">
        <f t="shared" si="2"/>
        <v>4</v>
      </c>
      <c r="I51" s="13">
        <f t="shared" si="4"/>
        <v>25903</v>
      </c>
      <c r="J51">
        <f t="shared" si="3"/>
        <v>7.0800523682500005</v>
      </c>
      <c r="L51" s="13">
        <v>37622</v>
      </c>
      <c r="M51">
        <v>2.3300123500000001</v>
      </c>
      <c r="N51" s="14"/>
    </row>
    <row r="52" spans="4:14" x14ac:dyDescent="0.25">
      <c r="D52" s="11">
        <v>25903</v>
      </c>
      <c r="E52" s="30">
        <v>7.3810007740000003</v>
      </c>
      <c r="F52">
        <f t="shared" si="0"/>
        <v>330</v>
      </c>
      <c r="G52">
        <f t="shared" si="1"/>
        <v>330</v>
      </c>
      <c r="H52">
        <f t="shared" si="2"/>
        <v>4</v>
      </c>
      <c r="I52" s="13">
        <f t="shared" si="4"/>
        <v>25903</v>
      </c>
      <c r="J52">
        <f t="shared" si="3"/>
        <v>7.0800523682500005</v>
      </c>
      <c r="L52" s="13">
        <v>37987</v>
      </c>
      <c r="M52">
        <v>2.2195945999999998</v>
      </c>
      <c r="N52" s="14"/>
    </row>
    <row r="53" spans="4:14" x14ac:dyDescent="0.25">
      <c r="D53" s="11">
        <v>25934</v>
      </c>
      <c r="E53" s="30">
        <v>7.0426614049999996</v>
      </c>
      <c r="F53">
        <f t="shared" ref="F53:F116" si="5">FLOOR(DAYS360(DATE(YEAR(D53),1,1),D53),30)</f>
        <v>0</v>
      </c>
      <c r="G53">
        <f t="shared" si="1"/>
        <v>0</v>
      </c>
      <c r="H53">
        <f t="shared" ref="H53:H116" si="6">IF(G53&gt;G52,H52,H52+1)</f>
        <v>5</v>
      </c>
      <c r="I53" s="13">
        <f t="shared" si="4"/>
        <v>26268</v>
      </c>
      <c r="J53">
        <f t="shared" si="3"/>
        <v>5.1329448944166671</v>
      </c>
      <c r="L53" s="13">
        <v>38353</v>
      </c>
      <c r="M53">
        <v>2.3142403083333334</v>
      </c>
      <c r="N53" s="14"/>
    </row>
    <row r="54" spans="4:14" x14ac:dyDescent="0.25">
      <c r="D54" s="11">
        <v>25965</v>
      </c>
      <c r="E54" s="30">
        <v>6.3603898980000002</v>
      </c>
      <c r="F54">
        <f t="shared" si="5"/>
        <v>30</v>
      </c>
      <c r="G54">
        <f t="shared" si="1"/>
        <v>30</v>
      </c>
      <c r="H54">
        <f t="shared" si="6"/>
        <v>5</v>
      </c>
      <c r="I54" s="13">
        <f t="shared" si="4"/>
        <v>26268</v>
      </c>
      <c r="J54">
        <f t="shared" si="3"/>
        <v>5.1329448944166671</v>
      </c>
      <c r="L54" s="13">
        <v>38718</v>
      </c>
      <c r="M54">
        <v>2.9271037416666665</v>
      </c>
      <c r="N54" s="14"/>
    </row>
    <row r="55" spans="4:14" x14ac:dyDescent="0.25">
      <c r="D55" s="11">
        <v>25993</v>
      </c>
      <c r="E55" s="30">
        <v>5.5335592360000003</v>
      </c>
      <c r="F55">
        <f t="shared" si="5"/>
        <v>60</v>
      </c>
      <c r="G55">
        <f t="shared" si="1"/>
        <v>60</v>
      </c>
      <c r="H55">
        <f t="shared" si="6"/>
        <v>5</v>
      </c>
      <c r="I55" s="13">
        <f t="shared" si="4"/>
        <v>26268</v>
      </c>
      <c r="J55">
        <f t="shared" si="3"/>
        <v>5.1329448944166671</v>
      </c>
      <c r="L55" s="13">
        <v>39083</v>
      </c>
      <c r="M55">
        <v>2.7630326000000003</v>
      </c>
      <c r="N55" s="14"/>
    </row>
    <row r="56" spans="4:14" x14ac:dyDescent="0.25">
      <c r="D56" s="11">
        <v>26024</v>
      </c>
      <c r="E56" s="30">
        <v>5.3382913829999996</v>
      </c>
      <c r="F56">
        <f t="shared" si="5"/>
        <v>90</v>
      </c>
      <c r="G56">
        <f t="shared" si="1"/>
        <v>90</v>
      </c>
      <c r="H56">
        <f t="shared" si="6"/>
        <v>5</v>
      </c>
      <c r="I56" s="13">
        <f t="shared" si="4"/>
        <v>26268</v>
      </c>
      <c r="J56">
        <f t="shared" si="3"/>
        <v>5.1329448944166671</v>
      </c>
      <c r="L56" s="13">
        <v>39448</v>
      </c>
      <c r="M56">
        <v>2.8358705749999999</v>
      </c>
      <c r="N56" s="14"/>
    </row>
    <row r="57" spans="4:14" x14ac:dyDescent="0.25">
      <c r="D57" s="11">
        <v>26054</v>
      </c>
      <c r="E57" s="30">
        <v>5.0942363960000003</v>
      </c>
      <c r="F57">
        <f t="shared" si="5"/>
        <v>120</v>
      </c>
      <c r="G57">
        <f t="shared" si="1"/>
        <v>120</v>
      </c>
      <c r="H57">
        <f t="shared" si="6"/>
        <v>5</v>
      </c>
      <c r="I57" s="13">
        <f t="shared" si="4"/>
        <v>26268</v>
      </c>
      <c r="J57">
        <f t="shared" si="3"/>
        <v>5.1329448944166671</v>
      </c>
      <c r="L57" s="13">
        <v>39814</v>
      </c>
      <c r="M57">
        <v>1.9872083500000002</v>
      </c>
      <c r="N57" s="14"/>
    </row>
    <row r="58" spans="4:14" x14ac:dyDescent="0.25">
      <c r="D58" s="11">
        <v>26085</v>
      </c>
      <c r="E58" s="30">
        <v>5.2732682290000001</v>
      </c>
      <c r="F58">
        <f t="shared" si="5"/>
        <v>150</v>
      </c>
      <c r="G58">
        <f t="shared" si="1"/>
        <v>150</v>
      </c>
      <c r="H58">
        <f t="shared" si="6"/>
        <v>5</v>
      </c>
      <c r="I58" s="13">
        <f t="shared" si="4"/>
        <v>26268</v>
      </c>
      <c r="J58">
        <f t="shared" si="3"/>
        <v>5.1329448944166671</v>
      </c>
      <c r="L58" s="13">
        <v>40179</v>
      </c>
      <c r="M58">
        <v>0.83963542833333349</v>
      </c>
      <c r="N58" s="14"/>
    </row>
    <row r="59" spans="4:14" x14ac:dyDescent="0.25">
      <c r="D59" s="11">
        <v>26115</v>
      </c>
      <c r="E59" s="30">
        <v>5.1995428639999997</v>
      </c>
      <c r="F59">
        <f t="shared" si="5"/>
        <v>180</v>
      </c>
      <c r="G59">
        <f t="shared" si="1"/>
        <v>180</v>
      </c>
      <c r="H59">
        <f t="shared" si="6"/>
        <v>5</v>
      </c>
      <c r="I59" s="13">
        <f t="shared" si="4"/>
        <v>26268</v>
      </c>
      <c r="J59">
        <f t="shared" si="3"/>
        <v>5.1329448944166671</v>
      </c>
      <c r="L59" s="13">
        <v>40544</v>
      </c>
      <c r="M59">
        <v>1.4652805608333332</v>
      </c>
      <c r="N59" s="14"/>
    </row>
    <row r="60" spans="4:14" x14ac:dyDescent="0.25">
      <c r="D60" s="11">
        <v>26146</v>
      </c>
      <c r="E60" s="30">
        <v>4.9479267010000001</v>
      </c>
      <c r="F60">
        <f t="shared" si="5"/>
        <v>210</v>
      </c>
      <c r="G60">
        <f t="shared" si="1"/>
        <v>210</v>
      </c>
      <c r="H60">
        <f t="shared" si="6"/>
        <v>5</v>
      </c>
      <c r="I60" s="13">
        <f t="shared" si="4"/>
        <v>26268</v>
      </c>
      <c r="J60">
        <f t="shared" si="3"/>
        <v>5.1329448944166671</v>
      </c>
      <c r="L60" s="13">
        <v>40909</v>
      </c>
      <c r="M60">
        <v>2.1707786666666671</v>
      </c>
      <c r="N60" s="14"/>
    </row>
    <row r="61" spans="4:14" x14ac:dyDescent="0.25">
      <c r="D61" s="11">
        <v>26177</v>
      </c>
      <c r="E61" s="30">
        <v>4.7075225950000004</v>
      </c>
      <c r="F61">
        <f t="shared" si="5"/>
        <v>240</v>
      </c>
      <c r="G61">
        <f t="shared" si="1"/>
        <v>240</v>
      </c>
      <c r="H61">
        <f t="shared" si="6"/>
        <v>5</v>
      </c>
      <c r="I61" s="13">
        <f t="shared" si="4"/>
        <v>26268</v>
      </c>
      <c r="J61">
        <f t="shared" si="3"/>
        <v>5.1329448944166671</v>
      </c>
      <c r="L61" s="13">
        <v>41275</v>
      </c>
      <c r="M61">
        <v>1.9449664416666668</v>
      </c>
      <c r="N61" s="14"/>
    </row>
    <row r="62" spans="4:14" x14ac:dyDescent="0.25">
      <c r="D62" s="11">
        <v>26207</v>
      </c>
      <c r="E62" s="30">
        <v>4.4112370199999997</v>
      </c>
      <c r="F62">
        <f t="shared" si="5"/>
        <v>270</v>
      </c>
      <c r="G62">
        <f t="shared" si="1"/>
        <v>270</v>
      </c>
      <c r="H62">
        <f t="shared" si="6"/>
        <v>5</v>
      </c>
      <c r="I62" s="13">
        <f t="shared" si="4"/>
        <v>26268</v>
      </c>
      <c r="J62">
        <f t="shared" si="3"/>
        <v>5.1329448944166671</v>
      </c>
      <c r="L62" s="13">
        <v>41640</v>
      </c>
      <c r="M62">
        <v>1.9772887499999998</v>
      </c>
      <c r="N62" s="14"/>
    </row>
    <row r="63" spans="4:14" x14ac:dyDescent="0.25">
      <c r="D63" s="11">
        <v>26238</v>
      </c>
      <c r="E63" s="30">
        <v>3.9786623849999998</v>
      </c>
      <c r="F63">
        <f t="shared" si="5"/>
        <v>300</v>
      </c>
      <c r="G63">
        <f t="shared" si="1"/>
        <v>300</v>
      </c>
      <c r="H63">
        <f t="shared" si="6"/>
        <v>5</v>
      </c>
      <c r="I63" s="13">
        <f t="shared" si="4"/>
        <v>26268</v>
      </c>
      <c r="J63">
        <f t="shared" si="3"/>
        <v>5.1329448944166671</v>
      </c>
      <c r="L63" s="13">
        <v>42005</v>
      </c>
      <c r="M63">
        <v>2.1673172916666665</v>
      </c>
      <c r="N63" s="14"/>
    </row>
    <row r="64" spans="4:14" x14ac:dyDescent="0.25">
      <c r="D64" s="11">
        <v>26268</v>
      </c>
      <c r="E64" s="30">
        <v>3.7080406209999999</v>
      </c>
      <c r="F64">
        <f t="shared" si="5"/>
        <v>330</v>
      </c>
      <c r="G64">
        <f t="shared" si="1"/>
        <v>330</v>
      </c>
      <c r="H64">
        <f t="shared" si="6"/>
        <v>5</v>
      </c>
      <c r="I64" s="13">
        <f t="shared" si="4"/>
        <v>26268</v>
      </c>
      <c r="J64">
        <f t="shared" si="3"/>
        <v>5.1329448944166671</v>
      </c>
      <c r="L64" s="13">
        <v>42370</v>
      </c>
      <c r="M64">
        <v>2.5651574416666669</v>
      </c>
      <c r="N64" s="14"/>
    </row>
    <row r="65" spans="4:14" x14ac:dyDescent="0.25">
      <c r="D65" s="11">
        <v>26299</v>
      </c>
      <c r="E65" s="30">
        <v>3.7559462579999998</v>
      </c>
      <c r="F65">
        <f t="shared" si="5"/>
        <v>0</v>
      </c>
      <c r="G65">
        <f t="shared" si="1"/>
        <v>0</v>
      </c>
      <c r="H65">
        <f t="shared" si="6"/>
        <v>6</v>
      </c>
      <c r="I65" s="13">
        <f t="shared" si="4"/>
        <v>26634</v>
      </c>
      <c r="J65">
        <f t="shared" si="3"/>
        <v>3.5712195252499992</v>
      </c>
      <c r="L65" s="13">
        <v>42736</v>
      </c>
      <c r="M65">
        <v>2.2593830833333333</v>
      </c>
      <c r="N65" s="14"/>
    </row>
    <row r="66" spans="4:14" x14ac:dyDescent="0.25">
      <c r="D66" s="11">
        <v>26330</v>
      </c>
      <c r="E66" s="30">
        <v>3.8646437310000001</v>
      </c>
      <c r="F66">
        <f t="shared" si="5"/>
        <v>30</v>
      </c>
      <c r="G66">
        <f t="shared" si="1"/>
        <v>30</v>
      </c>
      <c r="H66">
        <f t="shared" si="6"/>
        <v>6</v>
      </c>
      <c r="I66" s="13">
        <f t="shared" si="4"/>
        <v>26634</v>
      </c>
      <c r="J66">
        <f t="shared" si="3"/>
        <v>3.5712195252499992</v>
      </c>
      <c r="L66" s="13">
        <v>43101</v>
      </c>
      <c r="M66">
        <v>2.41924275</v>
      </c>
      <c r="N66" s="14"/>
    </row>
    <row r="67" spans="4:14" x14ac:dyDescent="0.25">
      <c r="D67" s="11">
        <v>26359</v>
      </c>
      <c r="E67" s="30">
        <v>4.0785804450000001</v>
      </c>
      <c r="F67">
        <f t="shared" si="5"/>
        <v>60</v>
      </c>
      <c r="G67">
        <f t="shared" si="1"/>
        <v>60</v>
      </c>
      <c r="H67">
        <f t="shared" si="6"/>
        <v>6</v>
      </c>
      <c r="I67" s="13">
        <f t="shared" si="4"/>
        <v>26634</v>
      </c>
      <c r="J67">
        <f t="shared" si="3"/>
        <v>3.5712195252499992</v>
      </c>
      <c r="L67" s="13">
        <v>43466</v>
      </c>
      <c r="M67">
        <v>2.5271332499999999</v>
      </c>
      <c r="N67" s="14"/>
    </row>
    <row r="68" spans="4:14" x14ac:dyDescent="0.25">
      <c r="D68" s="11">
        <v>26390</v>
      </c>
      <c r="E68" s="30">
        <v>3.9910158080000002</v>
      </c>
      <c r="F68">
        <f t="shared" si="5"/>
        <v>90</v>
      </c>
      <c r="G68">
        <f t="shared" si="1"/>
        <v>90</v>
      </c>
      <c r="H68">
        <f t="shared" si="6"/>
        <v>6</v>
      </c>
      <c r="I68" s="13">
        <f t="shared" si="4"/>
        <v>26634</v>
      </c>
      <c r="J68">
        <f t="shared" si="3"/>
        <v>3.5712195252499992</v>
      </c>
      <c r="L68" s="13">
        <v>43831</v>
      </c>
      <c r="M68">
        <v>2.2242969166666668</v>
      </c>
      <c r="N68" s="14"/>
    </row>
    <row r="69" spans="4:14" x14ac:dyDescent="0.25">
      <c r="D69" s="11">
        <v>26420</v>
      </c>
      <c r="E69" s="30">
        <v>3.8807131290000001</v>
      </c>
      <c r="F69">
        <f t="shared" si="5"/>
        <v>120</v>
      </c>
      <c r="G69">
        <f t="shared" si="1"/>
        <v>120</v>
      </c>
      <c r="H69">
        <f t="shared" si="6"/>
        <v>6</v>
      </c>
      <c r="I69" s="13">
        <f t="shared" si="4"/>
        <v>26634</v>
      </c>
      <c r="J69">
        <f t="shared" si="3"/>
        <v>3.5712195252499992</v>
      </c>
      <c r="L69" s="13">
        <v>44197</v>
      </c>
      <c r="M69">
        <v>2.4396640833333336</v>
      </c>
      <c r="N69" s="14"/>
    </row>
    <row r="70" spans="4:14" x14ac:dyDescent="0.25">
      <c r="D70" s="11">
        <v>26451</v>
      </c>
      <c r="E70" s="30">
        <v>3.5042406060000002</v>
      </c>
      <c r="F70">
        <f t="shared" si="5"/>
        <v>150</v>
      </c>
      <c r="G70">
        <f t="shared" si="1"/>
        <v>150</v>
      </c>
      <c r="H70">
        <f t="shared" si="6"/>
        <v>6</v>
      </c>
      <c r="I70" s="13">
        <f t="shared" si="4"/>
        <v>26634</v>
      </c>
      <c r="J70">
        <f t="shared" si="3"/>
        <v>3.5712195252499992</v>
      </c>
      <c r="L70" s="13"/>
      <c r="N70" s="14"/>
    </row>
    <row r="71" spans="4:14" x14ac:dyDescent="0.25">
      <c r="D71" s="11">
        <v>26481</v>
      </c>
      <c r="E71" s="30">
        <v>3.481835749</v>
      </c>
      <c r="F71">
        <f t="shared" si="5"/>
        <v>180</v>
      </c>
      <c r="G71">
        <f t="shared" si="1"/>
        <v>180</v>
      </c>
      <c r="H71">
        <f t="shared" si="6"/>
        <v>6</v>
      </c>
      <c r="I71" s="13">
        <f t="shared" si="4"/>
        <v>26634</v>
      </c>
      <c r="J71">
        <f t="shared" si="3"/>
        <v>3.5712195252499992</v>
      </c>
      <c r="L71" s="13"/>
      <c r="N71" s="14"/>
    </row>
    <row r="72" spans="4:14" x14ac:dyDescent="0.25">
      <c r="D72" s="11">
        <v>26512</v>
      </c>
      <c r="E72" s="30">
        <v>3.3806013190000002</v>
      </c>
      <c r="F72">
        <f t="shared" si="5"/>
        <v>210</v>
      </c>
      <c r="G72">
        <f t="shared" si="1"/>
        <v>210</v>
      </c>
      <c r="H72">
        <f t="shared" si="6"/>
        <v>6</v>
      </c>
      <c r="I72" s="13">
        <f t="shared" si="4"/>
        <v>26634</v>
      </c>
      <c r="J72">
        <f t="shared" si="3"/>
        <v>3.5712195252499992</v>
      </c>
      <c r="L72" s="13"/>
      <c r="N72" s="14"/>
    </row>
    <row r="73" spans="4:14" x14ac:dyDescent="0.25">
      <c r="D73" s="11">
        <v>26543</v>
      </c>
      <c r="E73" s="30">
        <v>3.1378354659999999</v>
      </c>
      <c r="F73">
        <f t="shared" si="5"/>
        <v>240</v>
      </c>
      <c r="G73">
        <f t="shared" si="1"/>
        <v>240</v>
      </c>
      <c r="H73">
        <f t="shared" si="6"/>
        <v>6</v>
      </c>
      <c r="I73" s="13">
        <f t="shared" si="4"/>
        <v>26634</v>
      </c>
      <c r="J73">
        <f t="shared" si="3"/>
        <v>3.5712195252499992</v>
      </c>
      <c r="L73" s="13"/>
      <c r="N73" s="14"/>
    </row>
    <row r="74" spans="4:14" x14ac:dyDescent="0.25">
      <c r="D74" s="11">
        <v>26573</v>
      </c>
      <c r="E74" s="30">
        <v>3.3441400469999998</v>
      </c>
      <c r="F74">
        <f t="shared" si="5"/>
        <v>270</v>
      </c>
      <c r="G74">
        <f t="shared" si="1"/>
        <v>270</v>
      </c>
      <c r="H74">
        <f t="shared" si="6"/>
        <v>6</v>
      </c>
      <c r="I74" s="13">
        <f t="shared" si="4"/>
        <v>26634</v>
      </c>
      <c r="J74">
        <f t="shared" si="3"/>
        <v>3.5712195252499992</v>
      </c>
      <c r="L74" s="13"/>
      <c r="N74" s="14"/>
    </row>
    <row r="75" spans="4:14" x14ac:dyDescent="0.25">
      <c r="D75" s="11">
        <v>26604</v>
      </c>
      <c r="E75" s="30">
        <v>3.2810958440000002</v>
      </c>
      <c r="F75">
        <f t="shared" si="5"/>
        <v>300</v>
      </c>
      <c r="G75">
        <f t="shared" si="1"/>
        <v>300</v>
      </c>
      <c r="H75">
        <f t="shared" si="6"/>
        <v>6</v>
      </c>
      <c r="I75" s="13">
        <f t="shared" si="4"/>
        <v>26634</v>
      </c>
      <c r="J75">
        <f t="shared" si="3"/>
        <v>3.5712195252499992</v>
      </c>
      <c r="L75" s="13"/>
      <c r="N75" s="14"/>
    </row>
    <row r="76" spans="4:14" x14ac:dyDescent="0.25">
      <c r="D76" s="11">
        <v>26634</v>
      </c>
      <c r="E76" s="30">
        <v>3.153985901</v>
      </c>
      <c r="F76">
        <f t="shared" si="5"/>
        <v>330</v>
      </c>
      <c r="G76">
        <f t="shared" si="1"/>
        <v>330</v>
      </c>
      <c r="H76">
        <f t="shared" si="6"/>
        <v>6</v>
      </c>
      <c r="I76" s="13">
        <f t="shared" si="4"/>
        <v>26634</v>
      </c>
      <c r="J76">
        <f t="shared" si="3"/>
        <v>3.5712195252499992</v>
      </c>
      <c r="L76" s="13"/>
      <c r="N76" s="14"/>
    </row>
    <row r="77" spans="4:14" x14ac:dyDescent="0.25">
      <c r="D77" s="11">
        <v>26665</v>
      </c>
      <c r="E77" s="30">
        <v>2.847928102</v>
      </c>
      <c r="F77">
        <f t="shared" si="5"/>
        <v>0</v>
      </c>
      <c r="G77">
        <f t="shared" si="1"/>
        <v>0</v>
      </c>
      <c r="H77">
        <f t="shared" si="6"/>
        <v>7</v>
      </c>
      <c r="I77" s="13">
        <f t="shared" si="4"/>
        <v>26999</v>
      </c>
      <c r="J77">
        <f t="shared" si="3"/>
        <v>3.6103678129166661</v>
      </c>
      <c r="L77" s="13"/>
      <c r="N77" s="14"/>
    </row>
    <row r="78" spans="4:14" x14ac:dyDescent="0.25">
      <c r="D78" s="11">
        <v>26696</v>
      </c>
      <c r="E78" s="30">
        <v>2.8862586640000001</v>
      </c>
      <c r="F78">
        <f t="shared" si="5"/>
        <v>30</v>
      </c>
      <c r="G78">
        <f t="shared" si="1"/>
        <v>30</v>
      </c>
      <c r="H78">
        <f t="shared" si="6"/>
        <v>7</v>
      </c>
      <c r="I78" s="13">
        <f t="shared" si="4"/>
        <v>26999</v>
      </c>
      <c r="J78">
        <f t="shared" si="3"/>
        <v>3.6103678129166661</v>
      </c>
      <c r="L78" s="13"/>
      <c r="N78" s="14"/>
    </row>
    <row r="79" spans="4:14" x14ac:dyDescent="0.25">
      <c r="D79" s="11">
        <v>26724</v>
      </c>
      <c r="E79" s="30">
        <v>2.9342480279999998</v>
      </c>
      <c r="F79">
        <f t="shared" si="5"/>
        <v>60</v>
      </c>
      <c r="G79">
        <f t="shared" si="1"/>
        <v>60</v>
      </c>
      <c r="H79">
        <f t="shared" si="6"/>
        <v>7</v>
      </c>
      <c r="I79" s="13">
        <f t="shared" si="4"/>
        <v>26999</v>
      </c>
      <c r="J79">
        <f t="shared" si="3"/>
        <v>3.6103678129166661</v>
      </c>
      <c r="L79" s="13"/>
      <c r="N79" s="14"/>
    </row>
    <row r="80" spans="4:14" x14ac:dyDescent="0.25">
      <c r="D80" s="11">
        <v>26755</v>
      </c>
      <c r="E80" s="30">
        <v>3.036614659</v>
      </c>
      <c r="F80">
        <f t="shared" si="5"/>
        <v>90</v>
      </c>
      <c r="G80">
        <f t="shared" si="1"/>
        <v>90</v>
      </c>
      <c r="H80">
        <f t="shared" si="6"/>
        <v>7</v>
      </c>
      <c r="I80" s="13">
        <f t="shared" si="4"/>
        <v>26999</v>
      </c>
      <c r="J80">
        <f t="shared" si="3"/>
        <v>3.6103678129166661</v>
      </c>
      <c r="L80" s="13"/>
      <c r="N80" s="14"/>
    </row>
    <row r="81" spans="4:14" x14ac:dyDescent="0.25">
      <c r="D81" s="11">
        <v>26785</v>
      </c>
      <c r="E81" s="30">
        <v>3.1807359549999998</v>
      </c>
      <c r="F81">
        <f t="shared" si="5"/>
        <v>120</v>
      </c>
      <c r="G81">
        <f t="shared" ref="G81:G144" si="7">MOD(F81, 360/$G$11)</f>
        <v>120</v>
      </c>
      <c r="H81">
        <f t="shared" si="6"/>
        <v>7</v>
      </c>
      <c r="I81" s="13">
        <f t="shared" si="4"/>
        <v>26999</v>
      </c>
      <c r="J81">
        <f t="shared" ref="J81:J144" si="8">AVERAGEIF($H$16:$H$674,H81,$E$16:$E$674)</f>
        <v>3.6103678129166661</v>
      </c>
      <c r="L81" s="13"/>
      <c r="N81" s="14"/>
    </row>
    <row r="82" spans="4:14" x14ac:dyDescent="0.25">
      <c r="D82" s="11">
        <v>26816</v>
      </c>
      <c r="E82" s="30">
        <v>3.1042064479999998</v>
      </c>
      <c r="F82">
        <f t="shared" si="5"/>
        <v>150</v>
      </c>
      <c r="G82">
        <f t="shared" si="7"/>
        <v>150</v>
      </c>
      <c r="H82">
        <f t="shared" si="6"/>
        <v>7</v>
      </c>
      <c r="I82" s="13">
        <f t="shared" ref="I82:I145" si="9">EDATE(I81,(H82-H81)*(12/$G$11))</f>
        <v>26999</v>
      </c>
      <c r="J82">
        <f t="shared" si="8"/>
        <v>3.6103678129166661</v>
      </c>
      <c r="L82" s="13"/>
      <c r="N82" s="14"/>
    </row>
    <row r="83" spans="4:14" x14ac:dyDescent="0.25">
      <c r="D83" s="11">
        <v>26846</v>
      </c>
      <c r="E83" s="30">
        <v>3.0185523559999998</v>
      </c>
      <c r="F83">
        <f t="shared" si="5"/>
        <v>180</v>
      </c>
      <c r="G83">
        <f t="shared" si="7"/>
        <v>180</v>
      </c>
      <c r="H83">
        <f t="shared" si="6"/>
        <v>7</v>
      </c>
      <c r="I83" s="13">
        <f t="shared" si="9"/>
        <v>26999</v>
      </c>
      <c r="J83">
        <f t="shared" si="8"/>
        <v>3.6103678129166661</v>
      </c>
      <c r="L83" s="13"/>
      <c r="N83" s="14"/>
    </row>
    <row r="84" spans="4:14" x14ac:dyDescent="0.25">
      <c r="D84" s="11">
        <v>26877</v>
      </c>
      <c r="E84" s="30">
        <v>3.3290721639999998</v>
      </c>
      <c r="F84">
        <f t="shared" si="5"/>
        <v>210</v>
      </c>
      <c r="G84">
        <f t="shared" si="7"/>
        <v>210</v>
      </c>
      <c r="H84">
        <f t="shared" si="6"/>
        <v>7</v>
      </c>
      <c r="I84" s="13">
        <f t="shared" si="9"/>
        <v>26999</v>
      </c>
      <c r="J84">
        <f t="shared" si="8"/>
        <v>3.6103678129166661</v>
      </c>
      <c r="L84" s="13"/>
      <c r="N84" s="14"/>
    </row>
    <row r="85" spans="4:14" x14ac:dyDescent="0.25">
      <c r="D85" s="11">
        <v>26908</v>
      </c>
      <c r="E85" s="30">
        <v>3.952644678</v>
      </c>
      <c r="F85">
        <f t="shared" si="5"/>
        <v>240</v>
      </c>
      <c r="G85">
        <f t="shared" si="7"/>
        <v>240</v>
      </c>
      <c r="H85">
        <f t="shared" si="6"/>
        <v>7</v>
      </c>
      <c r="I85" s="13">
        <f t="shared" si="9"/>
        <v>26999</v>
      </c>
      <c r="J85">
        <f t="shared" si="8"/>
        <v>3.6103678129166661</v>
      </c>
      <c r="L85" s="13"/>
      <c r="N85" s="14"/>
    </row>
    <row r="86" spans="4:14" x14ac:dyDescent="0.25">
      <c r="D86" s="11">
        <v>26938</v>
      </c>
      <c r="E86" s="30">
        <v>4.7756387560000002</v>
      </c>
      <c r="F86">
        <f t="shared" si="5"/>
        <v>270</v>
      </c>
      <c r="G86">
        <f t="shared" si="7"/>
        <v>270</v>
      </c>
      <c r="H86">
        <f t="shared" si="6"/>
        <v>7</v>
      </c>
      <c r="I86" s="13">
        <f t="shared" si="9"/>
        <v>26999</v>
      </c>
      <c r="J86">
        <f t="shared" si="8"/>
        <v>3.6103678129166661</v>
      </c>
      <c r="L86" s="13"/>
      <c r="N86" s="14"/>
    </row>
    <row r="87" spans="4:14" x14ac:dyDescent="0.25">
      <c r="D87" s="11">
        <v>26969</v>
      </c>
      <c r="E87" s="30">
        <v>4.938670847</v>
      </c>
      <c r="F87">
        <f t="shared" si="5"/>
        <v>300</v>
      </c>
      <c r="G87">
        <f t="shared" si="7"/>
        <v>300</v>
      </c>
      <c r="H87">
        <f t="shared" si="6"/>
        <v>7</v>
      </c>
      <c r="I87" s="13">
        <f t="shared" si="9"/>
        <v>26999</v>
      </c>
      <c r="J87">
        <f t="shared" si="8"/>
        <v>3.6103678129166661</v>
      </c>
      <c r="L87" s="13"/>
      <c r="N87" s="14"/>
    </row>
    <row r="88" spans="4:14" x14ac:dyDescent="0.25">
      <c r="D88" s="11">
        <v>26999</v>
      </c>
      <c r="E88" s="30">
        <v>5.3198430979999998</v>
      </c>
      <c r="F88">
        <f t="shared" si="5"/>
        <v>330</v>
      </c>
      <c r="G88">
        <f t="shared" si="7"/>
        <v>330</v>
      </c>
      <c r="H88">
        <f t="shared" si="6"/>
        <v>7</v>
      </c>
      <c r="I88" s="13">
        <f t="shared" si="9"/>
        <v>26999</v>
      </c>
      <c r="J88">
        <f t="shared" si="8"/>
        <v>3.6103678129166661</v>
      </c>
      <c r="L88" s="13"/>
      <c r="N88" s="14"/>
    </row>
    <row r="89" spans="4:14" x14ac:dyDescent="0.25">
      <c r="D89" s="11">
        <v>27030</v>
      </c>
      <c r="E89" s="30">
        <v>5.8575069649999998</v>
      </c>
      <c r="F89">
        <f t="shared" si="5"/>
        <v>0</v>
      </c>
      <c r="G89">
        <f t="shared" si="7"/>
        <v>0</v>
      </c>
      <c r="H89">
        <f t="shared" si="6"/>
        <v>8</v>
      </c>
      <c r="I89" s="13">
        <f t="shared" si="9"/>
        <v>27364</v>
      </c>
      <c r="J89">
        <f t="shared" si="8"/>
        <v>8.8286598818333335</v>
      </c>
      <c r="L89" s="13"/>
      <c r="N89" s="14"/>
    </row>
    <row r="90" spans="4:14" x14ac:dyDescent="0.25">
      <c r="D90" s="11">
        <v>27061</v>
      </c>
      <c r="E90" s="30">
        <v>6.3039691309999997</v>
      </c>
      <c r="F90">
        <f t="shared" si="5"/>
        <v>30</v>
      </c>
      <c r="G90">
        <f t="shared" si="7"/>
        <v>30</v>
      </c>
      <c r="H90">
        <f t="shared" si="6"/>
        <v>8</v>
      </c>
      <c r="I90" s="13">
        <f t="shared" si="9"/>
        <v>27364</v>
      </c>
      <c r="J90">
        <f t="shared" si="8"/>
        <v>8.8286598818333335</v>
      </c>
      <c r="L90" s="13"/>
      <c r="N90" s="14"/>
    </row>
    <row r="91" spans="4:14" x14ac:dyDescent="0.25">
      <c r="D91" s="11">
        <v>27089</v>
      </c>
      <c r="E91" s="30">
        <v>6.8313937249999999</v>
      </c>
      <c r="F91">
        <f t="shared" si="5"/>
        <v>60</v>
      </c>
      <c r="G91">
        <f t="shared" si="7"/>
        <v>60</v>
      </c>
      <c r="H91">
        <f t="shared" si="6"/>
        <v>8</v>
      </c>
      <c r="I91" s="13">
        <f t="shared" si="9"/>
        <v>27364</v>
      </c>
      <c r="J91">
        <f t="shared" si="8"/>
        <v>8.8286598818333335</v>
      </c>
      <c r="L91" s="13"/>
      <c r="N91" s="14"/>
    </row>
    <row r="92" spans="4:14" x14ac:dyDescent="0.25">
      <c r="D92" s="11">
        <v>27120</v>
      </c>
      <c r="E92" s="30">
        <v>7.1203842069999999</v>
      </c>
      <c r="F92">
        <f t="shared" si="5"/>
        <v>90</v>
      </c>
      <c r="G92">
        <f t="shared" si="7"/>
        <v>90</v>
      </c>
      <c r="H92">
        <f t="shared" si="6"/>
        <v>8</v>
      </c>
      <c r="I92" s="13">
        <f t="shared" si="9"/>
        <v>27364</v>
      </c>
      <c r="J92">
        <f t="shared" si="8"/>
        <v>8.8286598818333335</v>
      </c>
      <c r="L92" s="13"/>
      <c r="N92" s="14"/>
    </row>
    <row r="93" spans="4:14" x14ac:dyDescent="0.25">
      <c r="D93" s="11">
        <v>27150</v>
      </c>
      <c r="E93" s="30">
        <v>7.7496505820000001</v>
      </c>
      <c r="F93">
        <f t="shared" si="5"/>
        <v>120</v>
      </c>
      <c r="G93">
        <f t="shared" si="7"/>
        <v>120</v>
      </c>
      <c r="H93">
        <f t="shared" si="6"/>
        <v>8</v>
      </c>
      <c r="I93" s="13">
        <f t="shared" si="9"/>
        <v>27364</v>
      </c>
      <c r="J93">
        <f t="shared" si="8"/>
        <v>8.8286598818333335</v>
      </c>
      <c r="L93" s="13"/>
      <c r="N93" s="14"/>
    </row>
    <row r="94" spans="4:14" x14ac:dyDescent="0.25">
      <c r="D94" s="11">
        <v>27181</v>
      </c>
      <c r="E94" s="30">
        <v>8.6403215259999993</v>
      </c>
      <c r="F94">
        <f t="shared" si="5"/>
        <v>150</v>
      </c>
      <c r="G94">
        <f t="shared" si="7"/>
        <v>150</v>
      </c>
      <c r="H94">
        <f t="shared" si="6"/>
        <v>8</v>
      </c>
      <c r="I94" s="13">
        <f t="shared" si="9"/>
        <v>27364</v>
      </c>
      <c r="J94">
        <f t="shared" si="8"/>
        <v>8.8286598818333335</v>
      </c>
      <c r="L94" s="13"/>
      <c r="N94" s="14"/>
    </row>
    <row r="95" spans="4:14" x14ac:dyDescent="0.25">
      <c r="D95" s="11">
        <v>27211</v>
      </c>
      <c r="E95" s="30">
        <v>9.5528603709999995</v>
      </c>
      <c r="F95">
        <f t="shared" si="5"/>
        <v>180</v>
      </c>
      <c r="G95">
        <f t="shared" si="7"/>
        <v>180</v>
      </c>
      <c r="H95">
        <f t="shared" si="6"/>
        <v>8</v>
      </c>
      <c r="I95" s="13">
        <f t="shared" si="9"/>
        <v>27364</v>
      </c>
      <c r="J95">
        <f t="shared" si="8"/>
        <v>8.8286598818333335</v>
      </c>
      <c r="L95" s="13"/>
      <c r="N95" s="14"/>
    </row>
    <row r="96" spans="4:14" x14ac:dyDescent="0.25">
      <c r="D96" s="11">
        <v>27242</v>
      </c>
      <c r="E96" s="30">
        <v>10.130319088</v>
      </c>
      <c r="F96">
        <f t="shared" si="5"/>
        <v>210</v>
      </c>
      <c r="G96">
        <f t="shared" si="7"/>
        <v>210</v>
      </c>
      <c r="H96">
        <f t="shared" si="6"/>
        <v>8</v>
      </c>
      <c r="I96" s="13">
        <f t="shared" si="9"/>
        <v>27364</v>
      </c>
      <c r="J96">
        <f t="shared" si="8"/>
        <v>8.8286598818333335</v>
      </c>
      <c r="L96" s="13"/>
      <c r="N96" s="14"/>
    </row>
    <row r="97" spans="4:14" x14ac:dyDescent="0.25">
      <c r="D97" s="11">
        <v>27273</v>
      </c>
      <c r="E97" s="30">
        <v>10.621603910999999</v>
      </c>
      <c r="F97">
        <f t="shared" si="5"/>
        <v>240</v>
      </c>
      <c r="G97">
        <f t="shared" si="7"/>
        <v>240</v>
      </c>
      <c r="H97">
        <f t="shared" si="6"/>
        <v>8</v>
      </c>
      <c r="I97" s="13">
        <f t="shared" si="9"/>
        <v>27364</v>
      </c>
      <c r="J97">
        <f t="shared" si="8"/>
        <v>8.8286598818333335</v>
      </c>
      <c r="L97" s="13"/>
      <c r="N97" s="14"/>
    </row>
    <row r="98" spans="4:14" x14ac:dyDescent="0.25">
      <c r="D98" s="11">
        <v>27303</v>
      </c>
      <c r="E98" s="30">
        <v>10.591306867</v>
      </c>
      <c r="F98">
        <f t="shared" si="5"/>
        <v>270</v>
      </c>
      <c r="G98">
        <f t="shared" si="7"/>
        <v>270</v>
      </c>
      <c r="H98">
        <f t="shared" si="6"/>
        <v>8</v>
      </c>
      <c r="I98" s="13">
        <f t="shared" si="9"/>
        <v>27364</v>
      </c>
      <c r="J98">
        <f t="shared" si="8"/>
        <v>8.8286598818333335</v>
      </c>
      <c r="L98" s="13"/>
      <c r="N98" s="14"/>
    </row>
    <row r="99" spans="4:14" x14ac:dyDescent="0.25">
      <c r="D99" s="11">
        <v>27334</v>
      </c>
      <c r="E99" s="30">
        <v>11.017162794000001</v>
      </c>
      <c r="F99">
        <f t="shared" si="5"/>
        <v>300</v>
      </c>
      <c r="G99">
        <f t="shared" si="7"/>
        <v>300</v>
      </c>
      <c r="H99">
        <f t="shared" si="6"/>
        <v>8</v>
      </c>
      <c r="I99" s="13">
        <f t="shared" si="9"/>
        <v>27364</v>
      </c>
      <c r="J99">
        <f t="shared" si="8"/>
        <v>8.8286598818333335</v>
      </c>
      <c r="L99" s="13"/>
      <c r="N99" s="14"/>
    </row>
    <row r="100" spans="4:14" x14ac:dyDescent="0.25">
      <c r="D100" s="11">
        <v>27364</v>
      </c>
      <c r="E100" s="30">
        <v>11.527439415</v>
      </c>
      <c r="F100">
        <f t="shared" si="5"/>
        <v>330</v>
      </c>
      <c r="G100">
        <f t="shared" si="7"/>
        <v>330</v>
      </c>
      <c r="H100">
        <f t="shared" si="6"/>
        <v>8</v>
      </c>
      <c r="I100" s="13">
        <f t="shared" si="9"/>
        <v>27364</v>
      </c>
      <c r="J100">
        <f t="shared" si="8"/>
        <v>8.8286598818333335</v>
      </c>
      <c r="L100" s="13"/>
      <c r="N100" s="14"/>
    </row>
    <row r="101" spans="4:14" x14ac:dyDescent="0.25">
      <c r="D101" s="11">
        <v>27395</v>
      </c>
      <c r="E101" s="30">
        <v>11.656676859999999</v>
      </c>
      <c r="F101">
        <f t="shared" si="5"/>
        <v>0</v>
      </c>
      <c r="G101">
        <f t="shared" si="7"/>
        <v>0</v>
      </c>
      <c r="H101">
        <f t="shared" si="6"/>
        <v>9</v>
      </c>
      <c r="I101" s="13">
        <f t="shared" si="9"/>
        <v>27729</v>
      </c>
      <c r="J101">
        <f t="shared" si="8"/>
        <v>9.9582386160833334</v>
      </c>
      <c r="L101" s="13"/>
      <c r="N101" s="14"/>
    </row>
    <row r="102" spans="4:14" x14ac:dyDescent="0.25">
      <c r="D102" s="11">
        <v>27426</v>
      </c>
      <c r="E102" s="30">
        <v>11.816414420999999</v>
      </c>
      <c r="F102">
        <f t="shared" si="5"/>
        <v>30</v>
      </c>
      <c r="G102">
        <f t="shared" si="7"/>
        <v>30</v>
      </c>
      <c r="H102">
        <f t="shared" si="6"/>
        <v>9</v>
      </c>
      <c r="I102" s="13">
        <f t="shared" si="9"/>
        <v>27729</v>
      </c>
      <c r="J102">
        <f t="shared" si="8"/>
        <v>9.9582386160833334</v>
      </c>
      <c r="L102" s="13"/>
      <c r="N102" s="14"/>
    </row>
    <row r="103" spans="4:14" x14ac:dyDescent="0.25">
      <c r="D103" s="11">
        <v>27454</v>
      </c>
      <c r="E103" s="30">
        <v>11.603717424999999</v>
      </c>
      <c r="F103">
        <f t="shared" si="5"/>
        <v>60</v>
      </c>
      <c r="G103">
        <f t="shared" si="7"/>
        <v>60</v>
      </c>
      <c r="H103">
        <f t="shared" si="6"/>
        <v>9</v>
      </c>
      <c r="I103" s="13">
        <f t="shared" si="9"/>
        <v>27729</v>
      </c>
      <c r="J103">
        <f t="shared" si="8"/>
        <v>9.9582386160833334</v>
      </c>
      <c r="L103" s="13"/>
      <c r="N103" s="14"/>
    </row>
    <row r="104" spans="4:14" x14ac:dyDescent="0.25">
      <c r="D104" s="11">
        <v>27485</v>
      </c>
      <c r="E104" s="30">
        <v>11.729239119000001</v>
      </c>
      <c r="F104">
        <f t="shared" si="5"/>
        <v>90</v>
      </c>
      <c r="G104">
        <f t="shared" si="7"/>
        <v>90</v>
      </c>
      <c r="H104">
        <f t="shared" si="6"/>
        <v>9</v>
      </c>
      <c r="I104" s="13">
        <f t="shared" si="9"/>
        <v>27729</v>
      </c>
      <c r="J104">
        <f t="shared" si="8"/>
        <v>9.9582386160833334</v>
      </c>
      <c r="L104" s="13"/>
      <c r="N104" s="14"/>
    </row>
    <row r="105" spans="4:14" x14ac:dyDescent="0.25">
      <c r="D105" s="11">
        <v>27515</v>
      </c>
      <c r="E105" s="30">
        <v>10.951529410999999</v>
      </c>
      <c r="F105">
        <f t="shared" si="5"/>
        <v>120</v>
      </c>
      <c r="G105">
        <f t="shared" si="7"/>
        <v>120</v>
      </c>
      <c r="H105">
        <f t="shared" si="6"/>
        <v>9</v>
      </c>
      <c r="I105" s="13">
        <f t="shared" si="9"/>
        <v>27729</v>
      </c>
      <c r="J105">
        <f t="shared" si="8"/>
        <v>9.9582386160833334</v>
      </c>
      <c r="L105" s="13"/>
      <c r="N105" s="14"/>
    </row>
    <row r="106" spans="4:14" x14ac:dyDescent="0.25">
      <c r="D106" s="11">
        <v>27546</v>
      </c>
      <c r="E106" s="30">
        <v>10.455057330000001</v>
      </c>
      <c r="F106">
        <f t="shared" si="5"/>
        <v>150</v>
      </c>
      <c r="G106">
        <f t="shared" si="7"/>
        <v>150</v>
      </c>
      <c r="H106">
        <f t="shared" si="6"/>
        <v>9</v>
      </c>
      <c r="I106" s="13">
        <f t="shared" si="9"/>
        <v>27729</v>
      </c>
      <c r="J106">
        <f t="shared" si="8"/>
        <v>9.9582386160833334</v>
      </c>
      <c r="L106" s="13"/>
      <c r="N106" s="14"/>
    </row>
    <row r="107" spans="4:14" x14ac:dyDescent="0.25">
      <c r="D107" s="11">
        <v>27576</v>
      </c>
      <c r="E107" s="30">
        <v>9.787927045</v>
      </c>
      <c r="F107">
        <f t="shared" si="5"/>
        <v>180</v>
      </c>
      <c r="G107">
        <f t="shared" si="7"/>
        <v>180</v>
      </c>
      <c r="H107">
        <f t="shared" si="6"/>
        <v>9</v>
      </c>
      <c r="I107" s="13">
        <f t="shared" si="9"/>
        <v>27729</v>
      </c>
      <c r="J107">
        <f t="shared" si="8"/>
        <v>9.9582386160833334</v>
      </c>
      <c r="L107" s="13"/>
      <c r="N107" s="14"/>
    </row>
    <row r="108" spans="4:14" x14ac:dyDescent="0.25">
      <c r="D108" s="11">
        <v>27607</v>
      </c>
      <c r="E108" s="30">
        <v>8.9383801950000006</v>
      </c>
      <c r="F108">
        <f t="shared" si="5"/>
        <v>210</v>
      </c>
      <c r="G108">
        <f t="shared" si="7"/>
        <v>210</v>
      </c>
      <c r="H108">
        <f t="shared" si="6"/>
        <v>9</v>
      </c>
      <c r="I108" s="13">
        <f t="shared" si="9"/>
        <v>27729</v>
      </c>
      <c r="J108">
        <f t="shared" si="8"/>
        <v>9.9582386160833334</v>
      </c>
      <c r="L108" s="13"/>
      <c r="N108" s="14"/>
    </row>
    <row r="109" spans="4:14" x14ac:dyDescent="0.25">
      <c r="D109" s="11">
        <v>27638</v>
      </c>
      <c r="E109" s="30">
        <v>8.5543540530000008</v>
      </c>
      <c r="F109">
        <f t="shared" si="5"/>
        <v>240</v>
      </c>
      <c r="G109">
        <f t="shared" si="7"/>
        <v>240</v>
      </c>
      <c r="H109">
        <f t="shared" si="6"/>
        <v>9</v>
      </c>
      <c r="I109" s="13">
        <f t="shared" si="9"/>
        <v>27729</v>
      </c>
      <c r="J109">
        <f t="shared" si="8"/>
        <v>9.9582386160833334</v>
      </c>
      <c r="L109" s="13"/>
      <c r="N109" s="14"/>
    </row>
    <row r="110" spans="4:14" x14ac:dyDescent="0.25">
      <c r="D110" s="11">
        <v>27668</v>
      </c>
      <c r="E110" s="30">
        <v>8.1421027919999993</v>
      </c>
      <c r="F110">
        <f t="shared" si="5"/>
        <v>270</v>
      </c>
      <c r="G110">
        <f t="shared" si="7"/>
        <v>270</v>
      </c>
      <c r="H110">
        <f t="shared" si="6"/>
        <v>9</v>
      </c>
      <c r="I110" s="13">
        <f t="shared" si="9"/>
        <v>27729</v>
      </c>
      <c r="J110">
        <f t="shared" si="8"/>
        <v>9.9582386160833334</v>
      </c>
      <c r="L110" s="13"/>
      <c r="N110" s="14"/>
    </row>
    <row r="111" spans="4:14" x14ac:dyDescent="0.25">
      <c r="D111" s="11">
        <v>27699</v>
      </c>
      <c r="E111" s="30">
        <v>8.1359116599999997</v>
      </c>
      <c r="F111">
        <f t="shared" si="5"/>
        <v>300</v>
      </c>
      <c r="G111">
        <f t="shared" si="7"/>
        <v>300</v>
      </c>
      <c r="H111">
        <f t="shared" si="6"/>
        <v>9</v>
      </c>
      <c r="I111" s="13">
        <f t="shared" si="9"/>
        <v>27729</v>
      </c>
      <c r="J111">
        <f t="shared" si="8"/>
        <v>9.9582386160833334</v>
      </c>
      <c r="L111" s="13"/>
      <c r="N111" s="14"/>
    </row>
    <row r="112" spans="4:14" x14ac:dyDescent="0.25">
      <c r="D112" s="11">
        <v>27729</v>
      </c>
      <c r="E112" s="30">
        <v>7.727553082</v>
      </c>
      <c r="F112">
        <f t="shared" si="5"/>
        <v>330</v>
      </c>
      <c r="G112">
        <f t="shared" si="7"/>
        <v>330</v>
      </c>
      <c r="H112">
        <f t="shared" si="6"/>
        <v>9</v>
      </c>
      <c r="I112" s="13">
        <f t="shared" si="9"/>
        <v>27729</v>
      </c>
      <c r="J112">
        <f t="shared" si="8"/>
        <v>9.9582386160833334</v>
      </c>
      <c r="L112" s="13"/>
      <c r="N112" s="14"/>
    </row>
    <row r="113" spans="4:14" x14ac:dyDescent="0.25">
      <c r="D113" s="11">
        <v>27760</v>
      </c>
      <c r="E113" s="30">
        <v>7.7413635449999996</v>
      </c>
      <c r="F113">
        <f t="shared" si="5"/>
        <v>0</v>
      </c>
      <c r="G113">
        <f t="shared" si="7"/>
        <v>0</v>
      </c>
      <c r="H113">
        <f t="shared" si="6"/>
        <v>10</v>
      </c>
      <c r="I113" s="13">
        <f t="shared" si="9"/>
        <v>28095</v>
      </c>
      <c r="J113">
        <f t="shared" si="8"/>
        <v>7.0692856911666659</v>
      </c>
      <c r="L113" s="13"/>
      <c r="N113" s="14"/>
    </row>
    <row r="114" spans="4:14" x14ac:dyDescent="0.25">
      <c r="D114" s="11">
        <v>27791</v>
      </c>
      <c r="E114" s="30">
        <v>7.4257624089999998</v>
      </c>
      <c r="F114">
        <f t="shared" si="5"/>
        <v>30</v>
      </c>
      <c r="G114">
        <f t="shared" si="7"/>
        <v>30</v>
      </c>
      <c r="H114">
        <f t="shared" si="6"/>
        <v>10</v>
      </c>
      <c r="I114" s="13">
        <f t="shared" si="9"/>
        <v>28095</v>
      </c>
      <c r="J114">
        <f t="shared" si="8"/>
        <v>7.0692856911666659</v>
      </c>
      <c r="L114" s="13"/>
      <c r="N114" s="14"/>
    </row>
    <row r="115" spans="4:14" x14ac:dyDescent="0.25">
      <c r="D115" s="11">
        <v>27820</v>
      </c>
      <c r="E115" s="30">
        <v>7.3884262620000003</v>
      </c>
      <c r="F115">
        <f t="shared" si="5"/>
        <v>60</v>
      </c>
      <c r="G115">
        <f t="shared" si="7"/>
        <v>60</v>
      </c>
      <c r="H115">
        <f t="shared" si="6"/>
        <v>10</v>
      </c>
      <c r="I115" s="13">
        <f t="shared" si="9"/>
        <v>28095</v>
      </c>
      <c r="J115">
        <f t="shared" si="8"/>
        <v>7.0692856911666659</v>
      </c>
      <c r="L115" s="13"/>
      <c r="N115" s="14"/>
    </row>
    <row r="116" spans="4:14" x14ac:dyDescent="0.25">
      <c r="D116" s="11">
        <v>27851</v>
      </c>
      <c r="E116" s="30">
        <v>6.8996299729999997</v>
      </c>
      <c r="F116">
        <f t="shared" si="5"/>
        <v>90</v>
      </c>
      <c r="G116">
        <f t="shared" si="7"/>
        <v>90</v>
      </c>
      <c r="H116">
        <f t="shared" si="6"/>
        <v>10</v>
      </c>
      <c r="I116" s="13">
        <f t="shared" si="9"/>
        <v>28095</v>
      </c>
      <c r="J116">
        <f t="shared" si="8"/>
        <v>7.0692856911666659</v>
      </c>
      <c r="L116" s="13"/>
      <c r="N116" s="14"/>
    </row>
    <row r="117" spans="4:14" x14ac:dyDescent="0.25">
      <c r="D117" s="11">
        <v>27881</v>
      </c>
      <c r="E117" s="30">
        <v>7.0182985809999998</v>
      </c>
      <c r="F117">
        <f t="shared" ref="F117:F180" si="10">FLOOR(DAYS360(DATE(YEAR(D117),1,1),D117),30)</f>
        <v>120</v>
      </c>
      <c r="G117">
        <f t="shared" si="7"/>
        <v>120</v>
      </c>
      <c r="H117">
        <f t="shared" ref="H117:H180" si="11">IF(G117&gt;G116,H116,H116+1)</f>
        <v>10</v>
      </c>
      <c r="I117" s="13">
        <f t="shared" si="9"/>
        <v>28095</v>
      </c>
      <c r="J117">
        <f t="shared" si="8"/>
        <v>7.0692856911666659</v>
      </c>
      <c r="L117" s="13"/>
      <c r="N117" s="14"/>
    </row>
    <row r="118" spans="4:14" x14ac:dyDescent="0.25">
      <c r="D118" s="11">
        <v>27912</v>
      </c>
      <c r="E118" s="30">
        <v>6.9228506980000004</v>
      </c>
      <c r="F118">
        <f t="shared" si="10"/>
        <v>150</v>
      </c>
      <c r="G118">
        <f t="shared" si="7"/>
        <v>150</v>
      </c>
      <c r="H118">
        <f t="shared" si="11"/>
        <v>10</v>
      </c>
      <c r="I118" s="13">
        <f t="shared" si="9"/>
        <v>28095</v>
      </c>
      <c r="J118">
        <f t="shared" si="8"/>
        <v>7.0692856911666659</v>
      </c>
      <c r="L118" s="13"/>
      <c r="N118" s="14"/>
    </row>
    <row r="119" spans="4:14" x14ac:dyDescent="0.25">
      <c r="D119" s="11">
        <v>27942</v>
      </c>
      <c r="E119" s="30">
        <v>7.1409922239999997</v>
      </c>
      <c r="F119">
        <f t="shared" si="10"/>
        <v>180</v>
      </c>
      <c r="G119">
        <f t="shared" si="7"/>
        <v>180</v>
      </c>
      <c r="H119">
        <f t="shared" si="11"/>
        <v>10</v>
      </c>
      <c r="I119" s="13">
        <f t="shared" si="9"/>
        <v>28095</v>
      </c>
      <c r="J119">
        <f t="shared" si="8"/>
        <v>7.0692856911666659</v>
      </c>
      <c r="L119" s="13"/>
      <c r="N119" s="14"/>
    </row>
    <row r="120" spans="4:14" x14ac:dyDescent="0.25">
      <c r="D120" s="11">
        <v>27973</v>
      </c>
      <c r="E120" s="30">
        <v>7.4053800609999998</v>
      </c>
      <c r="F120">
        <f t="shared" si="10"/>
        <v>210</v>
      </c>
      <c r="G120">
        <f t="shared" si="7"/>
        <v>210</v>
      </c>
      <c r="H120">
        <f t="shared" si="11"/>
        <v>10</v>
      </c>
      <c r="I120" s="13">
        <f t="shared" si="9"/>
        <v>28095</v>
      </c>
      <c r="J120">
        <f t="shared" si="8"/>
        <v>7.0692856911666659</v>
      </c>
      <c r="L120" s="13"/>
      <c r="N120" s="14"/>
    </row>
    <row r="121" spans="4:14" x14ac:dyDescent="0.25">
      <c r="D121" s="11">
        <v>28004</v>
      </c>
      <c r="E121" s="30">
        <v>7.1253815249999999</v>
      </c>
      <c r="F121">
        <f t="shared" si="10"/>
        <v>240</v>
      </c>
      <c r="G121">
        <f t="shared" si="7"/>
        <v>240</v>
      </c>
      <c r="H121">
        <f t="shared" si="11"/>
        <v>10</v>
      </c>
      <c r="I121" s="13">
        <f t="shared" si="9"/>
        <v>28095</v>
      </c>
      <c r="J121">
        <f t="shared" si="8"/>
        <v>7.0692856911666659</v>
      </c>
      <c r="L121" s="13"/>
      <c r="N121" s="14"/>
    </row>
    <row r="122" spans="4:14" x14ac:dyDescent="0.25">
      <c r="D122" s="11">
        <v>28034</v>
      </c>
      <c r="E122" s="30">
        <v>6.9107866820000003</v>
      </c>
      <c r="F122">
        <f t="shared" si="10"/>
        <v>270</v>
      </c>
      <c r="G122">
        <f t="shared" si="7"/>
        <v>270</v>
      </c>
      <c r="H122">
        <f t="shared" si="11"/>
        <v>10</v>
      </c>
      <c r="I122" s="13">
        <f t="shared" si="9"/>
        <v>28095</v>
      </c>
      <c r="J122">
        <f t="shared" si="8"/>
        <v>7.0692856911666659</v>
      </c>
      <c r="L122" s="13"/>
      <c r="N122" s="14"/>
    </row>
    <row r="123" spans="4:14" x14ac:dyDescent="0.25">
      <c r="D123" s="11">
        <v>28065</v>
      </c>
      <c r="E123" s="30">
        <v>6.6339418229999998</v>
      </c>
      <c r="F123">
        <f t="shared" si="10"/>
        <v>300</v>
      </c>
      <c r="G123">
        <f t="shared" si="7"/>
        <v>300</v>
      </c>
      <c r="H123">
        <f t="shared" si="11"/>
        <v>10</v>
      </c>
      <c r="I123" s="13">
        <f t="shared" si="9"/>
        <v>28095</v>
      </c>
      <c r="J123">
        <f t="shared" si="8"/>
        <v>7.0692856911666659</v>
      </c>
      <c r="L123" s="13"/>
      <c r="N123" s="14"/>
    </row>
    <row r="124" spans="4:14" x14ac:dyDescent="0.25">
      <c r="D124" s="11">
        <v>28095</v>
      </c>
      <c r="E124" s="30">
        <v>6.2186145110000002</v>
      </c>
      <c r="F124">
        <f t="shared" si="10"/>
        <v>330</v>
      </c>
      <c r="G124">
        <f t="shared" si="7"/>
        <v>330</v>
      </c>
      <c r="H124">
        <f t="shared" si="11"/>
        <v>10</v>
      </c>
      <c r="I124" s="13">
        <f t="shared" si="9"/>
        <v>28095</v>
      </c>
      <c r="J124">
        <f t="shared" si="8"/>
        <v>7.0692856911666659</v>
      </c>
      <c r="L124" s="13"/>
      <c r="N124" s="14"/>
    </row>
    <row r="125" spans="4:14" x14ac:dyDescent="0.25">
      <c r="D125" s="11">
        <v>28126</v>
      </c>
      <c r="E125" s="30">
        <v>6.0623023089999997</v>
      </c>
      <c r="F125">
        <f t="shared" si="10"/>
        <v>0</v>
      </c>
      <c r="G125">
        <f t="shared" si="7"/>
        <v>0</v>
      </c>
      <c r="H125">
        <f t="shared" si="11"/>
        <v>11</v>
      </c>
      <c r="I125" s="13">
        <f t="shared" si="9"/>
        <v>28460</v>
      </c>
      <c r="J125">
        <f t="shared" si="8"/>
        <v>6.7075894542500007</v>
      </c>
      <c r="L125" s="13"/>
      <c r="N125" s="14"/>
    </row>
    <row r="126" spans="4:14" x14ac:dyDescent="0.25">
      <c r="D126" s="11">
        <v>28157</v>
      </c>
      <c r="E126" s="30">
        <v>6.0633995870000001</v>
      </c>
      <c r="F126">
        <f t="shared" si="10"/>
        <v>30</v>
      </c>
      <c r="G126">
        <f t="shared" si="7"/>
        <v>30</v>
      </c>
      <c r="H126">
        <f t="shared" si="11"/>
        <v>11</v>
      </c>
      <c r="I126" s="13">
        <f t="shared" si="9"/>
        <v>28460</v>
      </c>
      <c r="J126">
        <f t="shared" si="8"/>
        <v>6.7075894542500007</v>
      </c>
      <c r="L126" s="13"/>
      <c r="N126" s="14"/>
    </row>
    <row r="127" spans="4:14" x14ac:dyDescent="0.25">
      <c r="D127" s="11">
        <v>28185</v>
      </c>
      <c r="E127" s="30">
        <v>6.1122292509999996</v>
      </c>
      <c r="F127">
        <f t="shared" si="10"/>
        <v>60</v>
      </c>
      <c r="G127">
        <f t="shared" si="7"/>
        <v>60</v>
      </c>
      <c r="H127">
        <f t="shared" si="11"/>
        <v>11</v>
      </c>
      <c r="I127" s="13">
        <f t="shared" si="9"/>
        <v>28460</v>
      </c>
      <c r="J127">
        <f t="shared" si="8"/>
        <v>6.7075894542500007</v>
      </c>
      <c r="L127" s="13"/>
      <c r="N127" s="14"/>
    </row>
    <row r="128" spans="4:14" x14ac:dyDescent="0.25">
      <c r="D128" s="11">
        <v>28216</v>
      </c>
      <c r="E128" s="30">
        <v>6.5911595209999998</v>
      </c>
      <c r="F128">
        <f t="shared" si="10"/>
        <v>90</v>
      </c>
      <c r="G128">
        <f t="shared" si="7"/>
        <v>90</v>
      </c>
      <c r="H128">
        <f t="shared" si="11"/>
        <v>11</v>
      </c>
      <c r="I128" s="13">
        <f t="shared" si="9"/>
        <v>28460</v>
      </c>
      <c r="J128">
        <f t="shared" si="8"/>
        <v>6.7075894542500007</v>
      </c>
      <c r="L128" s="13"/>
      <c r="N128" s="14"/>
    </row>
    <row r="129" spans="4:14" x14ac:dyDescent="0.25">
      <c r="D129" s="11">
        <v>28246</v>
      </c>
      <c r="E129" s="30">
        <v>6.7515449869999999</v>
      </c>
      <c r="F129">
        <f t="shared" si="10"/>
        <v>120</v>
      </c>
      <c r="G129">
        <f t="shared" si="7"/>
        <v>120</v>
      </c>
      <c r="H129">
        <f t="shared" si="11"/>
        <v>11</v>
      </c>
      <c r="I129" s="13">
        <f t="shared" si="9"/>
        <v>28460</v>
      </c>
      <c r="J129">
        <f t="shared" si="8"/>
        <v>6.7075894542500007</v>
      </c>
      <c r="L129" s="13"/>
      <c r="N129" s="14"/>
    </row>
    <row r="130" spans="4:14" x14ac:dyDescent="0.25">
      <c r="D130" s="11">
        <v>28277</v>
      </c>
      <c r="E130" s="30">
        <v>6.9309568329999998</v>
      </c>
      <c r="F130">
        <f t="shared" si="10"/>
        <v>150</v>
      </c>
      <c r="G130">
        <f t="shared" si="7"/>
        <v>150</v>
      </c>
      <c r="H130">
        <f t="shared" si="11"/>
        <v>11</v>
      </c>
      <c r="I130" s="13">
        <f t="shared" si="9"/>
        <v>28460</v>
      </c>
      <c r="J130">
        <f t="shared" si="8"/>
        <v>6.7075894542500007</v>
      </c>
      <c r="L130" s="13"/>
      <c r="N130" s="14"/>
    </row>
    <row r="131" spans="4:14" x14ac:dyDescent="0.25">
      <c r="D131" s="11">
        <v>28307</v>
      </c>
      <c r="E131" s="30">
        <v>6.8922193319999998</v>
      </c>
      <c r="F131">
        <f t="shared" si="10"/>
        <v>180</v>
      </c>
      <c r="G131">
        <f t="shared" si="7"/>
        <v>180</v>
      </c>
      <c r="H131">
        <f t="shared" si="11"/>
        <v>11</v>
      </c>
      <c r="I131" s="13">
        <f t="shared" si="9"/>
        <v>28460</v>
      </c>
      <c r="J131">
        <f t="shared" si="8"/>
        <v>6.7075894542500007</v>
      </c>
      <c r="L131" s="13"/>
      <c r="N131" s="14"/>
    </row>
    <row r="132" spans="4:14" x14ac:dyDescent="0.25">
      <c r="D132" s="11">
        <v>28338</v>
      </c>
      <c r="E132" s="30">
        <v>6.8431996660000003</v>
      </c>
      <c r="F132">
        <f t="shared" si="10"/>
        <v>210</v>
      </c>
      <c r="G132">
        <f t="shared" si="7"/>
        <v>210</v>
      </c>
      <c r="H132">
        <f t="shared" si="11"/>
        <v>11</v>
      </c>
      <c r="I132" s="13">
        <f t="shared" si="9"/>
        <v>28460</v>
      </c>
      <c r="J132">
        <f t="shared" si="8"/>
        <v>6.7075894542500007</v>
      </c>
      <c r="L132" s="13"/>
      <c r="N132" s="14"/>
    </row>
    <row r="133" spans="4:14" x14ac:dyDescent="0.25">
      <c r="D133" s="11">
        <v>28369</v>
      </c>
      <c r="E133" s="30">
        <v>6.8835555450000001</v>
      </c>
      <c r="F133">
        <f t="shared" si="10"/>
        <v>240</v>
      </c>
      <c r="G133">
        <f t="shared" si="7"/>
        <v>240</v>
      </c>
      <c r="H133">
        <f t="shared" si="11"/>
        <v>11</v>
      </c>
      <c r="I133" s="13">
        <f t="shared" si="9"/>
        <v>28460</v>
      </c>
      <c r="J133">
        <f t="shared" si="8"/>
        <v>6.7075894542500007</v>
      </c>
      <c r="L133" s="13"/>
      <c r="N133" s="14"/>
    </row>
    <row r="134" spans="4:14" x14ac:dyDescent="0.25">
      <c r="D134" s="11">
        <v>28399</v>
      </c>
      <c r="E134" s="30">
        <v>6.96244877</v>
      </c>
      <c r="F134">
        <f t="shared" si="10"/>
        <v>270</v>
      </c>
      <c r="G134">
        <f t="shared" si="7"/>
        <v>270</v>
      </c>
      <c r="H134">
        <f t="shared" si="11"/>
        <v>11</v>
      </c>
      <c r="I134" s="13">
        <f t="shared" si="9"/>
        <v>28460</v>
      </c>
      <c r="J134">
        <f t="shared" si="8"/>
        <v>6.7075894542500007</v>
      </c>
      <c r="L134" s="13"/>
      <c r="N134" s="14"/>
    </row>
    <row r="135" spans="4:14" x14ac:dyDescent="0.25">
      <c r="D135" s="11">
        <v>28430</v>
      </c>
      <c r="E135" s="30">
        <v>7.010588577</v>
      </c>
      <c r="F135">
        <f t="shared" si="10"/>
        <v>300</v>
      </c>
      <c r="G135">
        <f t="shared" si="7"/>
        <v>300</v>
      </c>
      <c r="H135">
        <f t="shared" si="11"/>
        <v>11</v>
      </c>
      <c r="I135" s="13">
        <f t="shared" si="9"/>
        <v>28460</v>
      </c>
      <c r="J135">
        <f t="shared" si="8"/>
        <v>6.7075894542500007</v>
      </c>
      <c r="L135" s="13"/>
      <c r="N135" s="14"/>
    </row>
    <row r="136" spans="4:14" x14ac:dyDescent="0.25">
      <c r="D136" s="11">
        <v>28460</v>
      </c>
      <c r="E136" s="30">
        <v>7.3874690730000001</v>
      </c>
      <c r="F136">
        <f t="shared" si="10"/>
        <v>330</v>
      </c>
      <c r="G136">
        <f t="shared" si="7"/>
        <v>330</v>
      </c>
      <c r="H136">
        <f t="shared" si="11"/>
        <v>11</v>
      </c>
      <c r="I136" s="13">
        <f t="shared" si="9"/>
        <v>28460</v>
      </c>
      <c r="J136">
        <f t="shared" si="8"/>
        <v>6.7075894542500007</v>
      </c>
      <c r="L136" s="13"/>
      <c r="N136" s="14"/>
    </row>
    <row r="137" spans="4:14" x14ac:dyDescent="0.25">
      <c r="D137" s="11">
        <v>28491</v>
      </c>
      <c r="E137" s="30">
        <v>7.395951567</v>
      </c>
      <c r="F137">
        <f t="shared" si="10"/>
        <v>0</v>
      </c>
      <c r="G137">
        <f t="shared" si="7"/>
        <v>0</v>
      </c>
      <c r="H137">
        <f t="shared" si="11"/>
        <v>12</v>
      </c>
      <c r="I137" s="13">
        <f t="shared" si="9"/>
        <v>28825</v>
      </c>
      <c r="J137">
        <f t="shared" si="8"/>
        <v>8.0957684430000008</v>
      </c>
      <c r="L137" s="13"/>
      <c r="N137" s="14"/>
    </row>
    <row r="138" spans="4:14" x14ac:dyDescent="0.25">
      <c r="D138" s="11">
        <v>28522</v>
      </c>
      <c r="E138" s="30">
        <v>7.3651408920000003</v>
      </c>
      <c r="F138">
        <f t="shared" si="10"/>
        <v>30</v>
      </c>
      <c r="G138">
        <f t="shared" si="7"/>
        <v>30</v>
      </c>
      <c r="H138">
        <f t="shared" si="11"/>
        <v>12</v>
      </c>
      <c r="I138" s="13">
        <f t="shared" si="9"/>
        <v>28825</v>
      </c>
      <c r="J138">
        <f t="shared" si="8"/>
        <v>8.0957684430000008</v>
      </c>
      <c r="L138" s="13"/>
      <c r="N138" s="14"/>
    </row>
    <row r="139" spans="4:14" x14ac:dyDescent="0.25">
      <c r="D139" s="11">
        <v>28550</v>
      </c>
      <c r="E139" s="30">
        <v>7.4578682880000002</v>
      </c>
      <c r="F139">
        <f t="shared" si="10"/>
        <v>60</v>
      </c>
      <c r="G139">
        <f t="shared" si="7"/>
        <v>60</v>
      </c>
      <c r="H139">
        <f t="shared" si="11"/>
        <v>12</v>
      </c>
      <c r="I139" s="13">
        <f t="shared" si="9"/>
        <v>28825</v>
      </c>
      <c r="J139">
        <f t="shared" si="8"/>
        <v>8.0957684430000008</v>
      </c>
      <c r="L139" s="13"/>
      <c r="N139" s="14"/>
    </row>
    <row r="140" spans="4:14" x14ac:dyDescent="0.25">
      <c r="D140" s="11">
        <v>28581</v>
      </c>
      <c r="E140" s="30">
        <v>7.4372113239999997</v>
      </c>
      <c r="F140">
        <f t="shared" si="10"/>
        <v>90</v>
      </c>
      <c r="G140">
        <f t="shared" si="7"/>
        <v>90</v>
      </c>
      <c r="H140">
        <f t="shared" si="11"/>
        <v>12</v>
      </c>
      <c r="I140" s="13">
        <f t="shared" si="9"/>
        <v>28825</v>
      </c>
      <c r="J140">
        <f t="shared" si="8"/>
        <v>8.0957684430000008</v>
      </c>
      <c r="L140" s="13"/>
      <c r="N140" s="14"/>
    </row>
    <row r="141" spans="4:14" x14ac:dyDescent="0.25">
      <c r="D141" s="11">
        <v>28611</v>
      </c>
      <c r="E141" s="30">
        <v>7.6676509060000004</v>
      </c>
      <c r="F141">
        <f t="shared" si="10"/>
        <v>120</v>
      </c>
      <c r="G141">
        <f t="shared" si="7"/>
        <v>120</v>
      </c>
      <c r="H141">
        <f t="shared" si="11"/>
        <v>12</v>
      </c>
      <c r="I141" s="13">
        <f t="shared" si="9"/>
        <v>28825</v>
      </c>
      <c r="J141">
        <f t="shared" si="8"/>
        <v>8.0957684430000008</v>
      </c>
      <c r="L141" s="13"/>
      <c r="N141" s="14"/>
    </row>
    <row r="142" spans="4:14" x14ac:dyDescent="0.25">
      <c r="D142" s="11">
        <v>28642</v>
      </c>
      <c r="E142" s="30">
        <v>7.705467144</v>
      </c>
      <c r="F142">
        <f t="shared" si="10"/>
        <v>150</v>
      </c>
      <c r="G142">
        <f t="shared" si="7"/>
        <v>150</v>
      </c>
      <c r="H142">
        <f t="shared" si="11"/>
        <v>12</v>
      </c>
      <c r="I142" s="13">
        <f t="shared" si="9"/>
        <v>28825</v>
      </c>
      <c r="J142">
        <f t="shared" si="8"/>
        <v>8.0957684430000008</v>
      </c>
      <c r="L142" s="13"/>
      <c r="N142" s="14"/>
    </row>
    <row r="143" spans="4:14" x14ac:dyDescent="0.25">
      <c r="D143" s="11">
        <v>28672</v>
      </c>
      <c r="E143" s="30">
        <v>7.9392109570000002</v>
      </c>
      <c r="F143">
        <f t="shared" si="10"/>
        <v>180</v>
      </c>
      <c r="G143">
        <f t="shared" si="7"/>
        <v>180</v>
      </c>
      <c r="H143">
        <f t="shared" si="11"/>
        <v>12</v>
      </c>
      <c r="I143" s="13">
        <f t="shared" si="9"/>
        <v>28825</v>
      </c>
      <c r="J143">
        <f t="shared" si="8"/>
        <v>8.0957684430000008</v>
      </c>
      <c r="L143" s="13"/>
      <c r="N143" s="14"/>
    </row>
    <row r="144" spans="4:14" x14ac:dyDescent="0.25">
      <c r="D144" s="11">
        <v>28703</v>
      </c>
      <c r="E144" s="30">
        <v>8.2040468959999995</v>
      </c>
      <c r="F144">
        <f t="shared" si="10"/>
        <v>210</v>
      </c>
      <c r="G144">
        <f t="shared" si="7"/>
        <v>210</v>
      </c>
      <c r="H144">
        <f t="shared" si="11"/>
        <v>12</v>
      </c>
      <c r="I144" s="13">
        <f t="shared" si="9"/>
        <v>28825</v>
      </c>
      <c r="J144">
        <f t="shared" si="8"/>
        <v>8.0957684430000008</v>
      </c>
      <c r="L144" s="13"/>
      <c r="N144" s="14"/>
    </row>
    <row r="145" spans="4:14" x14ac:dyDescent="0.25">
      <c r="D145" s="11">
        <v>28734</v>
      </c>
      <c r="E145" s="30">
        <v>8.6055779940000008</v>
      </c>
      <c r="F145">
        <f t="shared" si="10"/>
        <v>240</v>
      </c>
      <c r="G145">
        <f t="shared" ref="G145:G208" si="12">MOD(F145, 360/$G$11)</f>
        <v>240</v>
      </c>
      <c r="H145">
        <f t="shared" si="11"/>
        <v>12</v>
      </c>
      <c r="I145" s="13">
        <f t="shared" si="9"/>
        <v>28825</v>
      </c>
      <c r="J145">
        <f t="shared" ref="J145:J208" si="13">AVERAGEIF($H$16:$H$674,H145,$E$16:$E$674)</f>
        <v>8.0957684430000008</v>
      </c>
      <c r="L145" s="13"/>
      <c r="N145" s="14"/>
    </row>
    <row r="146" spans="4:14" x14ac:dyDescent="0.25">
      <c r="D146" s="11">
        <v>28764</v>
      </c>
      <c r="E146" s="30">
        <v>9.0624216670000006</v>
      </c>
      <c r="F146">
        <f t="shared" si="10"/>
        <v>270</v>
      </c>
      <c r="G146">
        <f t="shared" si="12"/>
        <v>270</v>
      </c>
      <c r="H146">
        <f t="shared" si="11"/>
        <v>12</v>
      </c>
      <c r="I146" s="13">
        <f t="shared" ref="I146:I209" si="14">EDATE(I145,(H146-H145)*(12/$G$11))</f>
        <v>28825</v>
      </c>
      <c r="J146">
        <f t="shared" si="13"/>
        <v>8.0957684430000008</v>
      </c>
      <c r="L146" s="13"/>
      <c r="N146" s="14"/>
    </row>
    <row r="147" spans="4:14" x14ac:dyDescent="0.25">
      <c r="D147" s="11">
        <v>28795</v>
      </c>
      <c r="E147" s="30">
        <v>9.2375578059999999</v>
      </c>
      <c r="F147">
        <f t="shared" si="10"/>
        <v>300</v>
      </c>
      <c r="G147">
        <f t="shared" si="12"/>
        <v>300</v>
      </c>
      <c r="H147">
        <f t="shared" si="11"/>
        <v>12</v>
      </c>
      <c r="I147" s="13">
        <f t="shared" si="14"/>
        <v>28825</v>
      </c>
      <c r="J147">
        <f t="shared" si="13"/>
        <v>8.0957684430000008</v>
      </c>
      <c r="L147" s="13"/>
      <c r="N147" s="14"/>
    </row>
    <row r="148" spans="4:14" x14ac:dyDescent="0.25">
      <c r="D148" s="11">
        <v>28825</v>
      </c>
      <c r="E148" s="30">
        <v>9.0711158750000003</v>
      </c>
      <c r="F148">
        <f t="shared" si="10"/>
        <v>330</v>
      </c>
      <c r="G148">
        <f t="shared" si="12"/>
        <v>330</v>
      </c>
      <c r="H148">
        <f t="shared" si="11"/>
        <v>12</v>
      </c>
      <c r="I148" s="13">
        <f t="shared" si="14"/>
        <v>28825</v>
      </c>
      <c r="J148">
        <f t="shared" si="13"/>
        <v>8.0957684430000008</v>
      </c>
      <c r="L148" s="13"/>
      <c r="N148" s="14"/>
    </row>
    <row r="149" spans="4:14" x14ac:dyDescent="0.25">
      <c r="D149" s="11">
        <v>28856</v>
      </c>
      <c r="E149" s="30">
        <v>9.0837509220000001</v>
      </c>
      <c r="F149">
        <f t="shared" si="10"/>
        <v>0</v>
      </c>
      <c r="G149">
        <f t="shared" si="12"/>
        <v>0</v>
      </c>
      <c r="H149">
        <f t="shared" si="11"/>
        <v>13</v>
      </c>
      <c r="I149" s="13">
        <f t="shared" si="14"/>
        <v>29190</v>
      </c>
      <c r="J149">
        <f t="shared" si="13"/>
        <v>10.595650194416667</v>
      </c>
      <c r="L149" s="13"/>
      <c r="N149" s="14"/>
    </row>
    <row r="150" spans="4:14" x14ac:dyDescent="0.25">
      <c r="D150" s="11">
        <v>28887</v>
      </c>
      <c r="E150" s="30">
        <v>9.5860347059999995</v>
      </c>
      <c r="F150">
        <f t="shared" si="10"/>
        <v>30</v>
      </c>
      <c r="G150">
        <f t="shared" si="12"/>
        <v>30</v>
      </c>
      <c r="H150">
        <f t="shared" si="11"/>
        <v>13</v>
      </c>
      <c r="I150" s="13">
        <f t="shared" si="14"/>
        <v>29190</v>
      </c>
      <c r="J150">
        <f t="shared" si="13"/>
        <v>10.595650194416667</v>
      </c>
      <c r="L150" s="13"/>
      <c r="N150" s="14"/>
    </row>
    <row r="151" spans="4:14" x14ac:dyDescent="0.25">
      <c r="D151" s="11">
        <v>28915</v>
      </c>
      <c r="E151" s="30">
        <v>9.6898524239999997</v>
      </c>
      <c r="F151">
        <f t="shared" si="10"/>
        <v>60</v>
      </c>
      <c r="G151">
        <f t="shared" si="12"/>
        <v>60</v>
      </c>
      <c r="H151">
        <f t="shared" si="11"/>
        <v>13</v>
      </c>
      <c r="I151" s="13">
        <f t="shared" si="14"/>
        <v>29190</v>
      </c>
      <c r="J151">
        <f t="shared" si="13"/>
        <v>10.595650194416667</v>
      </c>
      <c r="L151" s="13"/>
      <c r="N151" s="14"/>
    </row>
    <row r="152" spans="4:14" x14ac:dyDescent="0.25">
      <c r="D152" s="11">
        <v>28946</v>
      </c>
      <c r="E152" s="30">
        <v>9.9340986390000001</v>
      </c>
      <c r="F152">
        <f t="shared" si="10"/>
        <v>90</v>
      </c>
      <c r="G152">
        <f t="shared" si="12"/>
        <v>90</v>
      </c>
      <c r="H152">
        <f t="shared" si="11"/>
        <v>13</v>
      </c>
      <c r="I152" s="13">
        <f t="shared" si="14"/>
        <v>29190</v>
      </c>
      <c r="J152">
        <f t="shared" si="13"/>
        <v>10.595650194416667</v>
      </c>
      <c r="L152" s="13"/>
      <c r="N152" s="14"/>
    </row>
    <row r="153" spans="4:14" x14ac:dyDescent="0.25">
      <c r="D153" s="11">
        <v>28976</v>
      </c>
      <c r="E153" s="30">
        <v>10.09794116</v>
      </c>
      <c r="F153">
        <f t="shared" si="10"/>
        <v>120</v>
      </c>
      <c r="G153">
        <f t="shared" si="12"/>
        <v>120</v>
      </c>
      <c r="H153">
        <f t="shared" si="11"/>
        <v>13</v>
      </c>
      <c r="I153" s="13">
        <f t="shared" si="14"/>
        <v>29190</v>
      </c>
      <c r="J153">
        <f t="shared" si="13"/>
        <v>10.595650194416667</v>
      </c>
      <c r="L153" s="13"/>
      <c r="N153" s="14"/>
    </row>
    <row r="154" spans="4:14" x14ac:dyDescent="0.25">
      <c r="D154" s="11">
        <v>29007</v>
      </c>
      <c r="E154" s="30">
        <v>10.284819787</v>
      </c>
      <c r="F154">
        <f t="shared" si="10"/>
        <v>150</v>
      </c>
      <c r="G154">
        <f t="shared" si="12"/>
        <v>150</v>
      </c>
      <c r="H154">
        <f t="shared" si="11"/>
        <v>13</v>
      </c>
      <c r="I154" s="13">
        <f t="shared" si="14"/>
        <v>29190</v>
      </c>
      <c r="J154">
        <f t="shared" si="13"/>
        <v>10.595650194416667</v>
      </c>
      <c r="L154" s="13"/>
      <c r="N154" s="14"/>
    </row>
    <row r="155" spans="4:14" x14ac:dyDescent="0.25">
      <c r="D155" s="11">
        <v>29037</v>
      </c>
      <c r="E155" s="30">
        <v>10.521237318000001</v>
      </c>
      <c r="F155">
        <f t="shared" si="10"/>
        <v>180</v>
      </c>
      <c r="G155">
        <f t="shared" si="12"/>
        <v>180</v>
      </c>
      <c r="H155">
        <f t="shared" si="11"/>
        <v>13</v>
      </c>
      <c r="I155" s="13">
        <f t="shared" si="14"/>
        <v>29190</v>
      </c>
      <c r="J155">
        <f t="shared" si="13"/>
        <v>10.595650194416667</v>
      </c>
      <c r="L155" s="13"/>
      <c r="N155" s="14"/>
    </row>
    <row r="156" spans="4:14" x14ac:dyDescent="0.25">
      <c r="D156" s="11">
        <v>29068</v>
      </c>
      <c r="E156" s="30">
        <v>10.954395742999999</v>
      </c>
      <c r="F156">
        <f t="shared" si="10"/>
        <v>210</v>
      </c>
      <c r="G156">
        <f t="shared" si="12"/>
        <v>210</v>
      </c>
      <c r="H156">
        <f t="shared" si="11"/>
        <v>13</v>
      </c>
      <c r="I156" s="13">
        <f t="shared" si="14"/>
        <v>29190</v>
      </c>
      <c r="J156">
        <f t="shared" si="13"/>
        <v>10.595650194416667</v>
      </c>
      <c r="L156" s="13"/>
      <c r="N156" s="14"/>
    </row>
    <row r="157" spans="4:14" x14ac:dyDescent="0.25">
      <c r="D157" s="11">
        <v>29099</v>
      </c>
      <c r="E157" s="30">
        <v>11.002540622</v>
      </c>
      <c r="F157">
        <f t="shared" si="10"/>
        <v>240</v>
      </c>
      <c r="G157">
        <f t="shared" si="12"/>
        <v>240</v>
      </c>
      <c r="H157">
        <f t="shared" si="11"/>
        <v>13</v>
      </c>
      <c r="I157" s="13">
        <f t="shared" si="14"/>
        <v>29190</v>
      </c>
      <c r="J157">
        <f t="shared" si="13"/>
        <v>10.595650194416667</v>
      </c>
      <c r="L157" s="13"/>
      <c r="N157" s="14"/>
    </row>
    <row r="158" spans="4:14" x14ac:dyDescent="0.25">
      <c r="D158" s="11">
        <v>29129</v>
      </c>
      <c r="E158" s="30">
        <v>11.279514365000001</v>
      </c>
      <c r="F158">
        <f t="shared" si="10"/>
        <v>270</v>
      </c>
      <c r="G158">
        <f t="shared" si="12"/>
        <v>270</v>
      </c>
      <c r="H158">
        <f t="shared" si="11"/>
        <v>13</v>
      </c>
      <c r="I158" s="13">
        <f t="shared" si="14"/>
        <v>29190</v>
      </c>
      <c r="J158">
        <f t="shared" si="13"/>
        <v>10.595650194416667</v>
      </c>
      <c r="L158" s="13"/>
      <c r="N158" s="14"/>
    </row>
    <row r="159" spans="4:14" x14ac:dyDescent="0.25">
      <c r="D159" s="11">
        <v>29160</v>
      </c>
      <c r="E159" s="30">
        <v>11.951758189</v>
      </c>
      <c r="F159">
        <f t="shared" si="10"/>
        <v>300</v>
      </c>
      <c r="G159">
        <f t="shared" si="12"/>
        <v>300</v>
      </c>
      <c r="H159">
        <f t="shared" si="11"/>
        <v>13</v>
      </c>
      <c r="I159" s="13">
        <f t="shared" si="14"/>
        <v>29190</v>
      </c>
      <c r="J159">
        <f t="shared" si="13"/>
        <v>10.595650194416667</v>
      </c>
      <c r="L159" s="13"/>
      <c r="N159" s="14"/>
    </row>
    <row r="160" spans="4:14" x14ac:dyDescent="0.25">
      <c r="D160" s="11">
        <v>29190</v>
      </c>
      <c r="E160" s="30">
        <v>12.761858458000001</v>
      </c>
      <c r="F160">
        <f t="shared" si="10"/>
        <v>330</v>
      </c>
      <c r="G160">
        <f t="shared" si="12"/>
        <v>330</v>
      </c>
      <c r="H160">
        <f t="shared" si="11"/>
        <v>13</v>
      </c>
      <c r="I160" s="13">
        <f t="shared" si="14"/>
        <v>29190</v>
      </c>
      <c r="J160">
        <f t="shared" si="13"/>
        <v>10.595650194416667</v>
      </c>
      <c r="L160" s="13"/>
      <c r="N160" s="14"/>
    </row>
    <row r="161" spans="4:14" x14ac:dyDescent="0.25">
      <c r="D161" s="11">
        <v>29221</v>
      </c>
      <c r="E161" s="30">
        <v>13.499249243</v>
      </c>
      <c r="F161">
        <f t="shared" si="10"/>
        <v>0</v>
      </c>
      <c r="G161">
        <f t="shared" si="12"/>
        <v>0</v>
      </c>
      <c r="H161">
        <f t="shared" si="11"/>
        <v>14</v>
      </c>
      <c r="I161" s="13">
        <f t="shared" si="14"/>
        <v>29556</v>
      </c>
      <c r="J161">
        <f t="shared" si="13"/>
        <v>13.887196271583333</v>
      </c>
      <c r="L161" s="13"/>
      <c r="N161" s="14"/>
    </row>
    <row r="162" spans="4:14" x14ac:dyDescent="0.25">
      <c r="D162" s="11">
        <v>29252</v>
      </c>
      <c r="E162" s="30">
        <v>13.627778119</v>
      </c>
      <c r="F162">
        <f t="shared" si="10"/>
        <v>30</v>
      </c>
      <c r="G162">
        <f t="shared" si="12"/>
        <v>30</v>
      </c>
      <c r="H162">
        <f t="shared" si="11"/>
        <v>14</v>
      </c>
      <c r="I162" s="13">
        <f t="shared" si="14"/>
        <v>29556</v>
      </c>
      <c r="J162">
        <f t="shared" si="13"/>
        <v>13.887196271583333</v>
      </c>
      <c r="L162" s="13"/>
      <c r="N162" s="14"/>
    </row>
    <row r="163" spans="4:14" x14ac:dyDescent="0.25">
      <c r="D163" s="11">
        <v>29281</v>
      </c>
      <c r="E163" s="30">
        <v>14.361385885000001</v>
      </c>
      <c r="F163">
        <f t="shared" si="10"/>
        <v>60</v>
      </c>
      <c r="G163">
        <f t="shared" si="12"/>
        <v>60</v>
      </c>
      <c r="H163">
        <f t="shared" si="11"/>
        <v>14</v>
      </c>
      <c r="I163" s="13">
        <f t="shared" si="14"/>
        <v>29556</v>
      </c>
      <c r="J163">
        <f t="shared" si="13"/>
        <v>13.887196271583333</v>
      </c>
      <c r="L163" s="13"/>
      <c r="N163" s="14"/>
    </row>
    <row r="164" spans="4:14" x14ac:dyDescent="0.25">
      <c r="D164" s="11">
        <v>29312</v>
      </c>
      <c r="E164" s="30">
        <v>14.786779516999999</v>
      </c>
      <c r="F164">
        <f t="shared" si="10"/>
        <v>90</v>
      </c>
      <c r="G164">
        <f t="shared" si="12"/>
        <v>90</v>
      </c>
      <c r="H164">
        <f t="shared" si="11"/>
        <v>14</v>
      </c>
      <c r="I164" s="13">
        <f t="shared" si="14"/>
        <v>29556</v>
      </c>
      <c r="J164">
        <f t="shared" si="13"/>
        <v>13.887196271583333</v>
      </c>
      <c r="L164" s="13"/>
      <c r="N164" s="14"/>
    </row>
    <row r="165" spans="4:14" x14ac:dyDescent="0.25">
      <c r="D165" s="11">
        <v>29342</v>
      </c>
      <c r="E165" s="30">
        <v>15.147255921999999</v>
      </c>
      <c r="F165">
        <f t="shared" si="10"/>
        <v>120</v>
      </c>
      <c r="G165">
        <f t="shared" si="12"/>
        <v>120</v>
      </c>
      <c r="H165">
        <f t="shared" si="11"/>
        <v>14</v>
      </c>
      <c r="I165" s="13">
        <f t="shared" si="14"/>
        <v>29556</v>
      </c>
      <c r="J165">
        <f t="shared" si="13"/>
        <v>13.887196271583333</v>
      </c>
      <c r="L165" s="13"/>
      <c r="N165" s="14"/>
    </row>
    <row r="166" spans="4:14" x14ac:dyDescent="0.25">
      <c r="D166" s="11">
        <v>29373</v>
      </c>
      <c r="E166" s="30">
        <v>15.810582065</v>
      </c>
      <c r="F166">
        <f t="shared" si="10"/>
        <v>150</v>
      </c>
      <c r="G166">
        <f t="shared" si="12"/>
        <v>150</v>
      </c>
      <c r="H166">
        <f t="shared" si="11"/>
        <v>14</v>
      </c>
      <c r="I166" s="13">
        <f t="shared" si="14"/>
        <v>29556</v>
      </c>
      <c r="J166">
        <f t="shared" si="13"/>
        <v>13.887196271583333</v>
      </c>
      <c r="L166" s="13"/>
      <c r="N166" s="14"/>
    </row>
    <row r="167" spans="4:14" x14ac:dyDescent="0.25">
      <c r="D167" s="11">
        <v>29403</v>
      </c>
      <c r="E167" s="30">
        <v>14.178529783</v>
      </c>
      <c r="F167">
        <f t="shared" si="10"/>
        <v>180</v>
      </c>
      <c r="G167">
        <f t="shared" si="12"/>
        <v>180</v>
      </c>
      <c r="H167">
        <f t="shared" si="11"/>
        <v>14</v>
      </c>
      <c r="I167" s="13">
        <f t="shared" si="14"/>
        <v>29556</v>
      </c>
      <c r="J167">
        <f t="shared" si="13"/>
        <v>13.887196271583333</v>
      </c>
      <c r="L167" s="13"/>
      <c r="N167" s="14"/>
    </row>
    <row r="168" spans="4:14" x14ac:dyDescent="0.25">
      <c r="D168" s="11">
        <v>29434</v>
      </c>
      <c r="E168" s="30">
        <v>13.314194421</v>
      </c>
      <c r="F168">
        <f t="shared" si="10"/>
        <v>210</v>
      </c>
      <c r="G168">
        <f t="shared" si="12"/>
        <v>210</v>
      </c>
      <c r="H168">
        <f t="shared" si="11"/>
        <v>14</v>
      </c>
      <c r="I168" s="13">
        <f t="shared" si="14"/>
        <v>29556</v>
      </c>
      <c r="J168">
        <f t="shared" si="13"/>
        <v>13.887196271583333</v>
      </c>
      <c r="L168" s="13"/>
      <c r="N168" s="14"/>
    </row>
    <row r="169" spans="4:14" x14ac:dyDescent="0.25">
      <c r="D169" s="11">
        <v>29465</v>
      </c>
      <c r="E169" s="30">
        <v>13.136608244</v>
      </c>
      <c r="F169">
        <f t="shared" si="10"/>
        <v>240</v>
      </c>
      <c r="G169">
        <f t="shared" si="12"/>
        <v>240</v>
      </c>
      <c r="H169">
        <f t="shared" si="11"/>
        <v>14</v>
      </c>
      <c r="I169" s="13">
        <f t="shared" si="14"/>
        <v>29556</v>
      </c>
      <c r="J169">
        <f t="shared" si="13"/>
        <v>13.887196271583333</v>
      </c>
      <c r="L169" s="13"/>
      <c r="N169" s="14"/>
    </row>
    <row r="170" spans="4:14" x14ac:dyDescent="0.25">
      <c r="D170" s="11">
        <v>29495</v>
      </c>
      <c r="E170" s="30">
        <v>13.133051948</v>
      </c>
      <c r="F170">
        <f t="shared" si="10"/>
        <v>270</v>
      </c>
      <c r="G170">
        <f t="shared" si="12"/>
        <v>270</v>
      </c>
      <c r="H170">
        <f t="shared" si="11"/>
        <v>14</v>
      </c>
      <c r="I170" s="13">
        <f t="shared" si="14"/>
        <v>29556</v>
      </c>
      <c r="J170">
        <f t="shared" si="13"/>
        <v>13.887196271583333</v>
      </c>
      <c r="L170" s="13"/>
      <c r="N170" s="14"/>
    </row>
    <row r="171" spans="4:14" x14ac:dyDescent="0.25">
      <c r="D171" s="11">
        <v>29526</v>
      </c>
      <c r="E171" s="30">
        <v>12.918697160000001</v>
      </c>
      <c r="F171">
        <f t="shared" si="10"/>
        <v>300</v>
      </c>
      <c r="G171">
        <f t="shared" si="12"/>
        <v>300</v>
      </c>
      <c r="H171">
        <f t="shared" si="11"/>
        <v>14</v>
      </c>
      <c r="I171" s="13">
        <f t="shared" si="14"/>
        <v>29556</v>
      </c>
      <c r="J171">
        <f t="shared" si="13"/>
        <v>13.887196271583333</v>
      </c>
      <c r="L171" s="13"/>
      <c r="N171" s="14"/>
    </row>
    <row r="172" spans="4:14" x14ac:dyDescent="0.25">
      <c r="D172" s="11">
        <v>29556</v>
      </c>
      <c r="E172" s="30">
        <v>12.732242952</v>
      </c>
      <c r="F172">
        <f t="shared" si="10"/>
        <v>330</v>
      </c>
      <c r="G172">
        <f t="shared" si="12"/>
        <v>330</v>
      </c>
      <c r="H172">
        <f t="shared" si="11"/>
        <v>14</v>
      </c>
      <c r="I172" s="13">
        <f t="shared" si="14"/>
        <v>29556</v>
      </c>
      <c r="J172">
        <f t="shared" si="13"/>
        <v>13.887196271583333</v>
      </c>
      <c r="L172" s="13"/>
      <c r="N172" s="14"/>
    </row>
    <row r="173" spans="4:14" x14ac:dyDescent="0.25">
      <c r="D173" s="11">
        <v>29587</v>
      </c>
      <c r="E173" s="30">
        <v>12.062863603</v>
      </c>
      <c r="F173">
        <f t="shared" si="10"/>
        <v>0</v>
      </c>
      <c r="G173">
        <f t="shared" si="12"/>
        <v>0</v>
      </c>
      <c r="H173">
        <f t="shared" si="11"/>
        <v>15</v>
      </c>
      <c r="I173" s="13">
        <f t="shared" si="14"/>
        <v>29921</v>
      </c>
      <c r="J173">
        <f t="shared" si="13"/>
        <v>10.789840377166664</v>
      </c>
      <c r="L173" s="13"/>
      <c r="N173" s="14"/>
    </row>
    <row r="174" spans="4:14" x14ac:dyDescent="0.25">
      <c r="D174" s="11">
        <v>29618</v>
      </c>
      <c r="E174" s="30">
        <v>11.274926045999999</v>
      </c>
      <c r="F174">
        <f t="shared" si="10"/>
        <v>30</v>
      </c>
      <c r="G174">
        <f t="shared" si="12"/>
        <v>30</v>
      </c>
      <c r="H174">
        <f t="shared" si="11"/>
        <v>15</v>
      </c>
      <c r="I174" s="13">
        <f t="shared" si="14"/>
        <v>29921</v>
      </c>
      <c r="J174">
        <f t="shared" si="13"/>
        <v>10.789840377166664</v>
      </c>
      <c r="L174" s="13"/>
      <c r="N174" s="14"/>
    </row>
    <row r="175" spans="4:14" x14ac:dyDescent="0.25">
      <c r="D175" s="11">
        <v>29646</v>
      </c>
      <c r="E175" s="30">
        <v>10.363727852</v>
      </c>
      <c r="F175">
        <f t="shared" si="10"/>
        <v>60</v>
      </c>
      <c r="G175">
        <f t="shared" si="12"/>
        <v>60</v>
      </c>
      <c r="H175">
        <f t="shared" si="11"/>
        <v>15</v>
      </c>
      <c r="I175" s="13">
        <f t="shared" si="14"/>
        <v>29921</v>
      </c>
      <c r="J175">
        <f t="shared" si="13"/>
        <v>10.789840377166664</v>
      </c>
      <c r="L175" s="13"/>
      <c r="N175" s="14"/>
    </row>
    <row r="176" spans="4:14" x14ac:dyDescent="0.25">
      <c r="D176" s="11">
        <v>29677</v>
      </c>
      <c r="E176" s="30">
        <v>9.7525891530000006</v>
      </c>
      <c r="F176">
        <f t="shared" si="10"/>
        <v>90</v>
      </c>
      <c r="G176">
        <f t="shared" si="12"/>
        <v>90</v>
      </c>
      <c r="H176">
        <f t="shared" si="11"/>
        <v>15</v>
      </c>
      <c r="I176" s="13">
        <f t="shared" si="14"/>
        <v>29921</v>
      </c>
      <c r="J176">
        <f t="shared" si="13"/>
        <v>10.789840377166664</v>
      </c>
      <c r="L176" s="13"/>
      <c r="N176" s="14"/>
    </row>
    <row r="177" spans="4:14" x14ac:dyDescent="0.25">
      <c r="D177" s="11">
        <v>29707</v>
      </c>
      <c r="E177" s="30">
        <v>9.6458873549999993</v>
      </c>
      <c r="F177">
        <f t="shared" si="10"/>
        <v>120</v>
      </c>
      <c r="G177">
        <f t="shared" si="12"/>
        <v>120</v>
      </c>
      <c r="H177">
        <f t="shared" si="11"/>
        <v>15</v>
      </c>
      <c r="I177" s="13">
        <f t="shared" si="14"/>
        <v>29921</v>
      </c>
      <c r="J177">
        <f t="shared" si="13"/>
        <v>10.789840377166664</v>
      </c>
      <c r="L177" s="13"/>
      <c r="N177" s="14"/>
    </row>
    <row r="178" spans="4:14" x14ac:dyDescent="0.25">
      <c r="D178" s="11">
        <v>29738</v>
      </c>
      <c r="E178" s="30">
        <v>9.2502109990000001</v>
      </c>
      <c r="F178">
        <f t="shared" si="10"/>
        <v>150</v>
      </c>
      <c r="G178">
        <f t="shared" si="12"/>
        <v>150</v>
      </c>
      <c r="H178">
        <f t="shared" si="11"/>
        <v>15</v>
      </c>
      <c r="I178" s="13">
        <f t="shared" si="14"/>
        <v>29921</v>
      </c>
      <c r="J178">
        <f t="shared" si="13"/>
        <v>10.789840377166664</v>
      </c>
      <c r="L178" s="13"/>
      <c r="N178" s="14"/>
    </row>
    <row r="179" spans="4:14" x14ac:dyDescent="0.25">
      <c r="D179" s="11">
        <v>29768</v>
      </c>
      <c r="E179" s="30">
        <v>11.274384725999999</v>
      </c>
      <c r="F179">
        <f t="shared" si="10"/>
        <v>180</v>
      </c>
      <c r="G179">
        <f t="shared" si="12"/>
        <v>180</v>
      </c>
      <c r="H179">
        <f t="shared" si="11"/>
        <v>15</v>
      </c>
      <c r="I179" s="13">
        <f t="shared" si="14"/>
        <v>29921</v>
      </c>
      <c r="J179">
        <f t="shared" si="13"/>
        <v>10.789840377166664</v>
      </c>
      <c r="L179" s="13"/>
      <c r="N179" s="14"/>
    </row>
    <row r="180" spans="4:14" x14ac:dyDescent="0.25">
      <c r="D180" s="11">
        <v>29799</v>
      </c>
      <c r="E180" s="30">
        <v>11.853018154000001</v>
      </c>
      <c r="F180">
        <f t="shared" si="10"/>
        <v>210</v>
      </c>
      <c r="G180">
        <f t="shared" si="12"/>
        <v>210</v>
      </c>
      <c r="H180">
        <f t="shared" si="11"/>
        <v>15</v>
      </c>
      <c r="I180" s="13">
        <f t="shared" si="14"/>
        <v>29921</v>
      </c>
      <c r="J180">
        <f t="shared" si="13"/>
        <v>10.789840377166664</v>
      </c>
      <c r="L180" s="13"/>
      <c r="N180" s="14"/>
    </row>
    <row r="181" spans="4:14" x14ac:dyDescent="0.25">
      <c r="D181" s="11">
        <v>29830</v>
      </c>
      <c r="E181" s="30">
        <v>12.262533118</v>
      </c>
      <c r="F181">
        <f t="shared" ref="F181:F244" si="15">FLOOR(DAYS360(DATE(YEAR(D181),1,1),D181),30)</f>
        <v>240</v>
      </c>
      <c r="G181">
        <f t="shared" si="12"/>
        <v>240</v>
      </c>
      <c r="H181">
        <f t="shared" ref="H181:H244" si="16">IF(G181&gt;G180,H180,H180+1)</f>
        <v>15</v>
      </c>
      <c r="I181" s="13">
        <f t="shared" si="14"/>
        <v>29921</v>
      </c>
      <c r="J181">
        <f t="shared" si="13"/>
        <v>10.789840377166664</v>
      </c>
      <c r="L181" s="13"/>
      <c r="N181" s="14"/>
    </row>
    <row r="182" spans="4:14" x14ac:dyDescent="0.25">
      <c r="D182" s="11">
        <v>29860</v>
      </c>
      <c r="E182" s="30">
        <v>11.298313544000001</v>
      </c>
      <c r="F182">
        <f t="shared" si="15"/>
        <v>270</v>
      </c>
      <c r="G182">
        <f t="shared" si="12"/>
        <v>270</v>
      </c>
      <c r="H182">
        <f t="shared" si="16"/>
        <v>15</v>
      </c>
      <c r="I182" s="13">
        <f t="shared" si="14"/>
        <v>29921</v>
      </c>
      <c r="J182">
        <f t="shared" si="13"/>
        <v>10.789840377166664</v>
      </c>
      <c r="L182" s="13"/>
      <c r="N182" s="14"/>
    </row>
    <row r="183" spans="4:14" x14ac:dyDescent="0.25">
      <c r="D183" s="11">
        <v>29891</v>
      </c>
      <c r="E183" s="30">
        <v>10.554645194000001</v>
      </c>
      <c r="F183">
        <f t="shared" si="15"/>
        <v>300</v>
      </c>
      <c r="G183">
        <f t="shared" si="12"/>
        <v>300</v>
      </c>
      <c r="H183">
        <f t="shared" si="16"/>
        <v>15</v>
      </c>
      <c r="I183" s="13">
        <f t="shared" si="14"/>
        <v>29921</v>
      </c>
      <c r="J183">
        <f t="shared" si="13"/>
        <v>10.789840377166664</v>
      </c>
      <c r="L183" s="13"/>
      <c r="N183" s="14"/>
    </row>
    <row r="184" spans="4:14" x14ac:dyDescent="0.25">
      <c r="D184" s="11">
        <v>29921</v>
      </c>
      <c r="E184" s="30">
        <v>9.8849847820000001</v>
      </c>
      <c r="F184">
        <f t="shared" si="15"/>
        <v>330</v>
      </c>
      <c r="G184">
        <f t="shared" si="12"/>
        <v>330</v>
      </c>
      <c r="H184">
        <f t="shared" si="16"/>
        <v>15</v>
      </c>
      <c r="I184" s="13">
        <f t="shared" si="14"/>
        <v>29921</v>
      </c>
      <c r="J184">
        <f t="shared" si="13"/>
        <v>10.789840377166664</v>
      </c>
      <c r="L184" s="13"/>
      <c r="N184" s="14"/>
    </row>
    <row r="185" spans="4:14" x14ac:dyDescent="0.25">
      <c r="D185" s="11">
        <v>29952</v>
      </c>
      <c r="E185" s="30">
        <v>9.4991964729999996</v>
      </c>
      <c r="F185">
        <f t="shared" si="15"/>
        <v>0</v>
      </c>
      <c r="G185">
        <f t="shared" si="12"/>
        <v>0</v>
      </c>
      <c r="H185">
        <f t="shared" si="16"/>
        <v>16</v>
      </c>
      <c r="I185" s="13">
        <f t="shared" si="14"/>
        <v>30286</v>
      </c>
      <c r="J185">
        <f t="shared" si="13"/>
        <v>7.6841269871666666</v>
      </c>
      <c r="L185" s="13"/>
      <c r="N185" s="14"/>
    </row>
    <row r="186" spans="4:14" x14ac:dyDescent="0.25">
      <c r="D186" s="11">
        <v>29983</v>
      </c>
      <c r="E186" s="30">
        <v>9.5676904900000004</v>
      </c>
      <c r="F186">
        <f t="shared" si="15"/>
        <v>30</v>
      </c>
      <c r="G186">
        <f t="shared" si="12"/>
        <v>30</v>
      </c>
      <c r="H186">
        <f t="shared" si="16"/>
        <v>16</v>
      </c>
      <c r="I186" s="13">
        <f t="shared" si="14"/>
        <v>30286</v>
      </c>
      <c r="J186">
        <f t="shared" si="13"/>
        <v>7.6841269871666666</v>
      </c>
      <c r="L186" s="13"/>
      <c r="N186" s="14"/>
    </row>
    <row r="187" spans="4:14" x14ac:dyDescent="0.25">
      <c r="D187" s="11">
        <v>30011</v>
      </c>
      <c r="E187" s="30">
        <v>8.9206482870000006</v>
      </c>
      <c r="F187">
        <f t="shared" si="15"/>
        <v>60</v>
      </c>
      <c r="G187">
        <f t="shared" si="12"/>
        <v>60</v>
      </c>
      <c r="H187">
        <f t="shared" si="16"/>
        <v>16</v>
      </c>
      <c r="I187" s="13">
        <f t="shared" si="14"/>
        <v>30286</v>
      </c>
      <c r="J187">
        <f t="shared" si="13"/>
        <v>7.6841269871666666</v>
      </c>
      <c r="L187" s="13"/>
      <c r="N187" s="14"/>
    </row>
    <row r="188" spans="4:14" x14ac:dyDescent="0.25">
      <c r="D188" s="11">
        <v>30042</v>
      </c>
      <c r="E188" s="30">
        <v>9.1122021629999992</v>
      </c>
      <c r="F188">
        <f t="shared" si="15"/>
        <v>90</v>
      </c>
      <c r="G188">
        <f t="shared" si="12"/>
        <v>90</v>
      </c>
      <c r="H188">
        <f t="shared" si="16"/>
        <v>16</v>
      </c>
      <c r="I188" s="13">
        <f t="shared" si="14"/>
        <v>30286</v>
      </c>
      <c r="J188">
        <f t="shared" si="13"/>
        <v>7.6841269871666666</v>
      </c>
      <c r="L188" s="13"/>
      <c r="N188" s="14"/>
    </row>
    <row r="189" spans="4:14" x14ac:dyDescent="0.25">
      <c r="D189" s="11">
        <v>30072</v>
      </c>
      <c r="E189" s="30">
        <v>9.0847988500000003</v>
      </c>
      <c r="F189">
        <f t="shared" si="15"/>
        <v>120</v>
      </c>
      <c r="G189">
        <f t="shared" si="12"/>
        <v>120</v>
      </c>
      <c r="H189">
        <f t="shared" si="16"/>
        <v>16</v>
      </c>
      <c r="I189" s="13">
        <f t="shared" si="14"/>
        <v>30286</v>
      </c>
      <c r="J189">
        <f t="shared" si="13"/>
        <v>7.6841269871666666</v>
      </c>
      <c r="L189" s="13"/>
      <c r="N189" s="14"/>
    </row>
    <row r="190" spans="4:14" x14ac:dyDescent="0.25">
      <c r="D190" s="11">
        <v>30103</v>
      </c>
      <c r="E190" s="30">
        <v>8.9098368269999995</v>
      </c>
      <c r="F190">
        <f t="shared" si="15"/>
        <v>150</v>
      </c>
      <c r="G190">
        <f t="shared" si="12"/>
        <v>150</v>
      </c>
      <c r="H190">
        <f t="shared" si="16"/>
        <v>16</v>
      </c>
      <c r="I190" s="13">
        <f t="shared" si="14"/>
        <v>30286</v>
      </c>
      <c r="J190">
        <f t="shared" si="13"/>
        <v>7.6841269871666666</v>
      </c>
      <c r="L190" s="13"/>
      <c r="N190" s="14"/>
    </row>
    <row r="191" spans="4:14" x14ac:dyDescent="0.25">
      <c r="D191" s="11">
        <v>30133</v>
      </c>
      <c r="E191" s="30">
        <v>7.9125604279999999</v>
      </c>
      <c r="F191">
        <f t="shared" si="15"/>
        <v>180</v>
      </c>
      <c r="G191">
        <f t="shared" si="12"/>
        <v>180</v>
      </c>
      <c r="H191">
        <f t="shared" si="16"/>
        <v>16</v>
      </c>
      <c r="I191" s="13">
        <f t="shared" si="14"/>
        <v>30286</v>
      </c>
      <c r="J191">
        <f t="shared" si="13"/>
        <v>7.6841269871666666</v>
      </c>
      <c r="L191" s="13"/>
      <c r="N191" s="14"/>
    </row>
    <row r="192" spans="4:14" x14ac:dyDescent="0.25">
      <c r="D192" s="11">
        <v>30164</v>
      </c>
      <c r="E192" s="30">
        <v>7.3514673330000004</v>
      </c>
      <c r="F192">
        <f t="shared" si="15"/>
        <v>210</v>
      </c>
      <c r="G192">
        <f t="shared" si="12"/>
        <v>210</v>
      </c>
      <c r="H192">
        <f t="shared" si="16"/>
        <v>16</v>
      </c>
      <c r="I192" s="13">
        <f t="shared" si="14"/>
        <v>30286</v>
      </c>
      <c r="J192">
        <f t="shared" si="13"/>
        <v>7.6841269871666666</v>
      </c>
      <c r="L192" s="13"/>
      <c r="N192" s="14"/>
    </row>
    <row r="193" spans="4:14" x14ac:dyDescent="0.25">
      <c r="D193" s="11">
        <v>30195</v>
      </c>
      <c r="E193" s="30">
        <v>6.0034093349999997</v>
      </c>
      <c r="F193">
        <f t="shared" si="15"/>
        <v>240</v>
      </c>
      <c r="G193">
        <f t="shared" si="12"/>
        <v>240</v>
      </c>
      <c r="H193">
        <f t="shared" si="16"/>
        <v>16</v>
      </c>
      <c r="I193" s="13">
        <f t="shared" si="14"/>
        <v>30286</v>
      </c>
      <c r="J193">
        <f t="shared" si="13"/>
        <v>7.6841269871666666</v>
      </c>
      <c r="L193" s="13"/>
      <c r="N193" s="14"/>
    </row>
    <row r="194" spans="4:14" x14ac:dyDescent="0.25">
      <c r="D194" s="11">
        <v>30225</v>
      </c>
      <c r="E194" s="30">
        <v>6.0009044039999999</v>
      </c>
      <c r="F194">
        <f t="shared" si="15"/>
        <v>270</v>
      </c>
      <c r="G194">
        <f t="shared" si="12"/>
        <v>270</v>
      </c>
      <c r="H194">
        <f t="shared" si="16"/>
        <v>16</v>
      </c>
      <c r="I194" s="13">
        <f t="shared" si="14"/>
        <v>30286</v>
      </c>
      <c r="J194">
        <f t="shared" si="13"/>
        <v>7.6841269871666666</v>
      </c>
      <c r="L194" s="13"/>
      <c r="N194" s="14"/>
    </row>
    <row r="195" spans="4:14" x14ac:dyDescent="0.25">
      <c r="D195" s="11">
        <v>30256</v>
      </c>
      <c r="E195" s="30">
        <v>5.3278237710000003</v>
      </c>
      <c r="F195">
        <f t="shared" si="15"/>
        <v>300</v>
      </c>
      <c r="G195">
        <f t="shared" si="12"/>
        <v>300</v>
      </c>
      <c r="H195">
        <f t="shared" si="16"/>
        <v>16</v>
      </c>
      <c r="I195" s="13">
        <f t="shared" si="14"/>
        <v>30286</v>
      </c>
      <c r="J195">
        <f t="shared" si="13"/>
        <v>7.6841269871666666</v>
      </c>
      <c r="L195" s="13"/>
      <c r="N195" s="14"/>
    </row>
    <row r="196" spans="4:14" x14ac:dyDescent="0.25">
      <c r="D196" s="11">
        <v>30286</v>
      </c>
      <c r="E196" s="30">
        <v>4.518985485</v>
      </c>
      <c r="F196">
        <f t="shared" si="15"/>
        <v>330</v>
      </c>
      <c r="G196">
        <f t="shared" si="12"/>
        <v>330</v>
      </c>
      <c r="H196">
        <f t="shared" si="16"/>
        <v>16</v>
      </c>
      <c r="I196" s="13">
        <f t="shared" si="14"/>
        <v>30286</v>
      </c>
      <c r="J196">
        <f t="shared" si="13"/>
        <v>7.6841269871666666</v>
      </c>
      <c r="L196" s="13"/>
      <c r="N196" s="14"/>
    </row>
    <row r="197" spans="4:14" x14ac:dyDescent="0.25">
      <c r="D197" s="11">
        <v>30317</v>
      </c>
      <c r="E197" s="30">
        <v>4.6955983540000004</v>
      </c>
      <c r="F197">
        <f t="shared" si="15"/>
        <v>0</v>
      </c>
      <c r="G197">
        <f t="shared" si="12"/>
        <v>0</v>
      </c>
      <c r="H197">
        <f t="shared" si="16"/>
        <v>17</v>
      </c>
      <c r="I197" s="13">
        <f t="shared" si="14"/>
        <v>30651</v>
      </c>
      <c r="J197">
        <f t="shared" si="13"/>
        <v>3.7056909053333329</v>
      </c>
      <c r="L197" s="13"/>
      <c r="N197" s="14"/>
    </row>
    <row r="198" spans="4:14" x14ac:dyDescent="0.25">
      <c r="D198" s="11">
        <v>30348</v>
      </c>
      <c r="E198" s="30">
        <v>4.6278356699999996</v>
      </c>
      <c r="F198">
        <f t="shared" si="15"/>
        <v>30</v>
      </c>
      <c r="G198">
        <f t="shared" si="12"/>
        <v>30</v>
      </c>
      <c r="H198">
        <f t="shared" si="16"/>
        <v>17</v>
      </c>
      <c r="I198" s="13">
        <f t="shared" si="14"/>
        <v>30651</v>
      </c>
      <c r="J198">
        <f t="shared" si="13"/>
        <v>3.7056909053333329</v>
      </c>
      <c r="L198" s="13"/>
      <c r="N198" s="14"/>
    </row>
    <row r="199" spans="4:14" x14ac:dyDescent="0.25">
      <c r="D199" s="11">
        <v>30376</v>
      </c>
      <c r="E199" s="30">
        <v>4.8558131429999998</v>
      </c>
      <c r="F199">
        <f t="shared" si="15"/>
        <v>60</v>
      </c>
      <c r="G199">
        <f t="shared" si="12"/>
        <v>60</v>
      </c>
      <c r="H199">
        <f t="shared" si="16"/>
        <v>17</v>
      </c>
      <c r="I199" s="13">
        <f t="shared" si="14"/>
        <v>30651</v>
      </c>
      <c r="J199">
        <f t="shared" si="13"/>
        <v>3.7056909053333329</v>
      </c>
      <c r="L199" s="13"/>
      <c r="N199" s="14"/>
    </row>
    <row r="200" spans="4:14" x14ac:dyDescent="0.25">
      <c r="D200" s="11">
        <v>30407</v>
      </c>
      <c r="E200" s="30">
        <v>4.4569335309999998</v>
      </c>
      <c r="F200">
        <f t="shared" si="15"/>
        <v>90</v>
      </c>
      <c r="G200">
        <f t="shared" si="12"/>
        <v>90</v>
      </c>
      <c r="H200">
        <f t="shared" si="16"/>
        <v>17</v>
      </c>
      <c r="I200" s="13">
        <f t="shared" si="14"/>
        <v>30651</v>
      </c>
      <c r="J200">
        <f t="shared" si="13"/>
        <v>3.7056909053333329</v>
      </c>
      <c r="L200" s="13"/>
      <c r="N200" s="14"/>
    </row>
    <row r="201" spans="4:14" x14ac:dyDescent="0.25">
      <c r="D201" s="11">
        <v>30437</v>
      </c>
      <c r="E201" s="30">
        <v>3.5496237289999999</v>
      </c>
      <c r="F201">
        <f t="shared" si="15"/>
        <v>120</v>
      </c>
      <c r="G201">
        <f t="shared" si="12"/>
        <v>120</v>
      </c>
      <c r="H201">
        <f t="shared" si="16"/>
        <v>17</v>
      </c>
      <c r="I201" s="13">
        <f t="shared" si="14"/>
        <v>30651</v>
      </c>
      <c r="J201">
        <f t="shared" si="13"/>
        <v>3.7056909053333329</v>
      </c>
      <c r="L201" s="13"/>
      <c r="N201" s="14"/>
    </row>
    <row r="202" spans="4:14" x14ac:dyDescent="0.25">
      <c r="D202" s="11">
        <v>30468</v>
      </c>
      <c r="E202" s="30">
        <v>2.8437396810000002</v>
      </c>
      <c r="F202">
        <f t="shared" si="15"/>
        <v>150</v>
      </c>
      <c r="G202">
        <f t="shared" si="12"/>
        <v>150</v>
      </c>
      <c r="H202">
        <f t="shared" si="16"/>
        <v>17</v>
      </c>
      <c r="I202" s="13">
        <f t="shared" si="14"/>
        <v>30651</v>
      </c>
      <c r="J202">
        <f t="shared" si="13"/>
        <v>3.7056909053333329</v>
      </c>
      <c r="L202" s="13"/>
      <c r="N202" s="14"/>
    </row>
    <row r="203" spans="4:14" x14ac:dyDescent="0.25">
      <c r="D203" s="11">
        <v>30498</v>
      </c>
      <c r="E203" s="30">
        <v>2.6307551980000001</v>
      </c>
      <c r="F203">
        <f t="shared" si="15"/>
        <v>180</v>
      </c>
      <c r="G203">
        <f t="shared" si="12"/>
        <v>180</v>
      </c>
      <c r="H203">
        <f t="shared" si="16"/>
        <v>17</v>
      </c>
      <c r="I203" s="13">
        <f t="shared" si="14"/>
        <v>30651</v>
      </c>
      <c r="J203">
        <f t="shared" si="13"/>
        <v>3.7056909053333329</v>
      </c>
      <c r="L203" s="13"/>
      <c r="N203" s="14"/>
    </row>
    <row r="204" spans="4:14" x14ac:dyDescent="0.25">
      <c r="D204" s="11">
        <v>30529</v>
      </c>
      <c r="E204" s="30">
        <v>2.5534009750000002</v>
      </c>
      <c r="F204">
        <f t="shared" si="15"/>
        <v>210</v>
      </c>
      <c r="G204">
        <f t="shared" si="12"/>
        <v>210</v>
      </c>
      <c r="H204">
        <f t="shared" si="16"/>
        <v>17</v>
      </c>
      <c r="I204" s="13">
        <f t="shared" si="14"/>
        <v>30651</v>
      </c>
      <c r="J204">
        <f t="shared" si="13"/>
        <v>3.7056909053333329</v>
      </c>
      <c r="L204" s="13"/>
      <c r="N204" s="14"/>
    </row>
    <row r="205" spans="4:14" x14ac:dyDescent="0.25">
      <c r="D205" s="11">
        <v>30560</v>
      </c>
      <c r="E205" s="30">
        <v>2.9440045709999998</v>
      </c>
      <c r="F205">
        <f t="shared" si="15"/>
        <v>240</v>
      </c>
      <c r="G205">
        <f t="shared" si="12"/>
        <v>240</v>
      </c>
      <c r="H205">
        <f t="shared" si="16"/>
        <v>17</v>
      </c>
      <c r="I205" s="13">
        <f t="shared" si="14"/>
        <v>30651</v>
      </c>
      <c r="J205">
        <f t="shared" si="13"/>
        <v>3.7056909053333329</v>
      </c>
      <c r="L205" s="13"/>
      <c r="N205" s="14"/>
    </row>
    <row r="206" spans="4:14" x14ac:dyDescent="0.25">
      <c r="D206" s="11">
        <v>30590</v>
      </c>
      <c r="E206" s="30">
        <v>3.0933123600000001</v>
      </c>
      <c r="F206">
        <f t="shared" si="15"/>
        <v>270</v>
      </c>
      <c r="G206">
        <f t="shared" si="12"/>
        <v>270</v>
      </c>
      <c r="H206">
        <f t="shared" si="16"/>
        <v>17</v>
      </c>
      <c r="I206" s="13">
        <f t="shared" si="14"/>
        <v>30651</v>
      </c>
      <c r="J206">
        <f t="shared" si="13"/>
        <v>3.7056909053333329</v>
      </c>
      <c r="L206" s="13"/>
      <c r="N206" s="14"/>
    </row>
    <row r="207" spans="4:14" x14ac:dyDescent="0.25">
      <c r="D207" s="11">
        <v>30621</v>
      </c>
      <c r="E207" s="30">
        <v>3.751793567</v>
      </c>
      <c r="F207">
        <f t="shared" si="15"/>
        <v>300</v>
      </c>
      <c r="G207">
        <f t="shared" si="12"/>
        <v>300</v>
      </c>
      <c r="H207">
        <f t="shared" si="16"/>
        <v>17</v>
      </c>
      <c r="I207" s="13">
        <f t="shared" si="14"/>
        <v>30651</v>
      </c>
      <c r="J207">
        <f t="shared" si="13"/>
        <v>3.7056909053333329</v>
      </c>
      <c r="L207" s="13"/>
      <c r="N207" s="14"/>
    </row>
    <row r="208" spans="4:14" x14ac:dyDescent="0.25">
      <c r="D208" s="11">
        <v>30651</v>
      </c>
      <c r="E208" s="30">
        <v>4.4654800850000003</v>
      </c>
      <c r="F208">
        <f t="shared" si="15"/>
        <v>330</v>
      </c>
      <c r="G208">
        <f t="shared" si="12"/>
        <v>330</v>
      </c>
      <c r="H208">
        <f t="shared" si="16"/>
        <v>17</v>
      </c>
      <c r="I208" s="13">
        <f t="shared" si="14"/>
        <v>30651</v>
      </c>
      <c r="J208">
        <f t="shared" si="13"/>
        <v>3.7056909053333329</v>
      </c>
      <c r="L208" s="13"/>
      <c r="N208" s="14"/>
    </row>
    <row r="209" spans="4:14" x14ac:dyDescent="0.25">
      <c r="D209" s="11">
        <v>30682</v>
      </c>
      <c r="E209" s="30">
        <v>4.4857625480000003</v>
      </c>
      <c r="F209">
        <f t="shared" si="15"/>
        <v>0</v>
      </c>
      <c r="G209">
        <f t="shared" ref="G209:G272" si="17">MOD(F209, 360/$G$11)</f>
        <v>0</v>
      </c>
      <c r="H209">
        <f t="shared" si="16"/>
        <v>18</v>
      </c>
      <c r="I209" s="13">
        <f t="shared" si="14"/>
        <v>31017</v>
      </c>
      <c r="J209">
        <f t="shared" ref="J209:J272" si="18">AVERAGEIF($H$16:$H$674,H209,$E$16:$E$674)</f>
        <v>4.8335659735833323</v>
      </c>
      <c r="L209" s="13"/>
      <c r="N209" s="14"/>
    </row>
    <row r="210" spans="4:14" x14ac:dyDescent="0.25">
      <c r="D210" s="11">
        <v>30713</v>
      </c>
      <c r="E210" s="30">
        <v>4.5245638689999996</v>
      </c>
      <c r="F210">
        <f t="shared" si="15"/>
        <v>30</v>
      </c>
      <c r="G210">
        <f t="shared" si="17"/>
        <v>30</v>
      </c>
      <c r="H210">
        <f t="shared" si="16"/>
        <v>18</v>
      </c>
      <c r="I210" s="13">
        <f t="shared" ref="I210:I273" si="19">EDATE(I209,(H210-H209)*(12/$G$11))</f>
        <v>31017</v>
      </c>
      <c r="J210">
        <f t="shared" si="18"/>
        <v>4.8335659735833323</v>
      </c>
      <c r="L210" s="13"/>
      <c r="N210" s="14"/>
    </row>
    <row r="211" spans="4:14" x14ac:dyDescent="0.25">
      <c r="D211" s="11">
        <v>30742</v>
      </c>
      <c r="E211" s="30">
        <v>4.65415841</v>
      </c>
      <c r="F211">
        <f t="shared" si="15"/>
        <v>60</v>
      </c>
      <c r="G211">
        <f t="shared" si="17"/>
        <v>60</v>
      </c>
      <c r="H211">
        <f t="shared" si="16"/>
        <v>18</v>
      </c>
      <c r="I211" s="13">
        <f t="shared" si="19"/>
        <v>31017</v>
      </c>
      <c r="J211">
        <f t="shared" si="18"/>
        <v>4.8335659735833323</v>
      </c>
      <c r="L211" s="13"/>
      <c r="N211" s="14"/>
    </row>
    <row r="212" spans="4:14" x14ac:dyDescent="0.25">
      <c r="D212" s="11">
        <v>30773</v>
      </c>
      <c r="E212" s="30">
        <v>4.6463190030000003</v>
      </c>
      <c r="F212">
        <f t="shared" si="15"/>
        <v>90</v>
      </c>
      <c r="G212">
        <f t="shared" si="17"/>
        <v>90</v>
      </c>
      <c r="H212">
        <f t="shared" si="16"/>
        <v>18</v>
      </c>
      <c r="I212" s="13">
        <f t="shared" si="19"/>
        <v>31017</v>
      </c>
      <c r="J212">
        <f t="shared" si="18"/>
        <v>4.8335659735833323</v>
      </c>
      <c r="L212" s="13"/>
      <c r="N212" s="14"/>
    </row>
    <row r="213" spans="4:14" x14ac:dyDescent="0.25">
      <c r="D213" s="11">
        <v>30803</v>
      </c>
      <c r="E213" s="30">
        <v>4.708074066</v>
      </c>
      <c r="F213">
        <f t="shared" si="15"/>
        <v>120</v>
      </c>
      <c r="G213">
        <f t="shared" si="17"/>
        <v>120</v>
      </c>
      <c r="H213">
        <f t="shared" si="16"/>
        <v>18</v>
      </c>
      <c r="I213" s="13">
        <f t="shared" si="19"/>
        <v>31017</v>
      </c>
      <c r="J213">
        <f t="shared" si="18"/>
        <v>4.8335659735833323</v>
      </c>
      <c r="L213" s="13"/>
      <c r="N213" s="14"/>
    </row>
    <row r="214" spans="4:14" x14ac:dyDescent="0.25">
      <c r="D214" s="11">
        <v>30834</v>
      </c>
      <c r="E214" s="30">
        <v>4.7874854930000001</v>
      </c>
      <c r="F214">
        <f t="shared" si="15"/>
        <v>150</v>
      </c>
      <c r="G214">
        <f t="shared" si="17"/>
        <v>150</v>
      </c>
      <c r="H214">
        <f t="shared" si="16"/>
        <v>18</v>
      </c>
      <c r="I214" s="13">
        <f t="shared" si="19"/>
        <v>31017</v>
      </c>
      <c r="J214">
        <f t="shared" si="18"/>
        <v>4.8335659735833323</v>
      </c>
      <c r="L214" s="13"/>
      <c r="N214" s="14"/>
    </row>
    <row r="215" spans="4:14" x14ac:dyDescent="0.25">
      <c r="D215" s="11">
        <v>30864</v>
      </c>
      <c r="E215" s="30">
        <v>4.8970927209999999</v>
      </c>
      <c r="F215">
        <f t="shared" si="15"/>
        <v>180</v>
      </c>
      <c r="G215">
        <f t="shared" si="17"/>
        <v>180</v>
      </c>
      <c r="H215">
        <f t="shared" si="16"/>
        <v>18</v>
      </c>
      <c r="I215" s="13">
        <f t="shared" si="19"/>
        <v>31017</v>
      </c>
      <c r="J215">
        <f t="shared" si="18"/>
        <v>4.8335659735833323</v>
      </c>
      <c r="L215" s="13"/>
      <c r="N215" s="14"/>
    </row>
    <row r="216" spans="4:14" x14ac:dyDescent="0.25">
      <c r="D216" s="11">
        <v>30895</v>
      </c>
      <c r="E216" s="30">
        <v>5.0329396070000003</v>
      </c>
      <c r="F216">
        <f t="shared" si="15"/>
        <v>210</v>
      </c>
      <c r="G216">
        <f t="shared" si="17"/>
        <v>210</v>
      </c>
      <c r="H216">
        <f t="shared" si="16"/>
        <v>18</v>
      </c>
      <c r="I216" s="13">
        <f t="shared" si="19"/>
        <v>31017</v>
      </c>
      <c r="J216">
        <f t="shared" si="18"/>
        <v>4.8335659735833323</v>
      </c>
      <c r="L216" s="13"/>
      <c r="N216" s="14"/>
    </row>
    <row r="217" spans="4:14" x14ac:dyDescent="0.25">
      <c r="D217" s="11">
        <v>30926</v>
      </c>
      <c r="E217" s="30">
        <v>5.1406121410000001</v>
      </c>
      <c r="F217">
        <f t="shared" si="15"/>
        <v>240</v>
      </c>
      <c r="G217">
        <f t="shared" si="17"/>
        <v>240</v>
      </c>
      <c r="H217">
        <f t="shared" si="16"/>
        <v>18</v>
      </c>
      <c r="I217" s="13">
        <f t="shared" si="19"/>
        <v>31017</v>
      </c>
      <c r="J217">
        <f t="shared" si="18"/>
        <v>4.8335659735833323</v>
      </c>
      <c r="L217" s="13"/>
      <c r="N217" s="14"/>
    </row>
    <row r="218" spans="4:14" x14ac:dyDescent="0.25">
      <c r="D218" s="11">
        <v>30956</v>
      </c>
      <c r="E218" s="30">
        <v>5.1038577089999997</v>
      </c>
      <c r="F218">
        <f t="shared" si="15"/>
        <v>270</v>
      </c>
      <c r="G218">
        <f t="shared" si="17"/>
        <v>270</v>
      </c>
      <c r="H218">
        <f t="shared" si="16"/>
        <v>18</v>
      </c>
      <c r="I218" s="13">
        <f t="shared" si="19"/>
        <v>31017</v>
      </c>
      <c r="J218">
        <f t="shared" si="18"/>
        <v>4.8335659735833323</v>
      </c>
      <c r="L218" s="13"/>
      <c r="N218" s="14"/>
    </row>
    <row r="219" spans="4:14" x14ac:dyDescent="0.25">
      <c r="D219" s="11">
        <v>30987</v>
      </c>
      <c r="E219" s="30">
        <v>4.9689868940000004</v>
      </c>
      <c r="F219">
        <f t="shared" si="15"/>
        <v>300</v>
      </c>
      <c r="G219">
        <f t="shared" si="17"/>
        <v>300</v>
      </c>
      <c r="H219">
        <f t="shared" si="16"/>
        <v>18</v>
      </c>
      <c r="I219" s="13">
        <f t="shared" si="19"/>
        <v>31017</v>
      </c>
      <c r="J219">
        <f t="shared" si="18"/>
        <v>4.8335659735833323</v>
      </c>
      <c r="L219" s="13"/>
      <c r="N219" s="14"/>
    </row>
    <row r="220" spans="4:14" x14ac:dyDescent="0.25">
      <c r="D220" s="11">
        <v>31017</v>
      </c>
      <c r="E220" s="30">
        <v>5.052939222</v>
      </c>
      <c r="F220">
        <f t="shared" si="15"/>
        <v>330</v>
      </c>
      <c r="G220">
        <f t="shared" si="17"/>
        <v>330</v>
      </c>
      <c r="H220">
        <f t="shared" si="16"/>
        <v>18</v>
      </c>
      <c r="I220" s="13">
        <f t="shared" si="19"/>
        <v>31017</v>
      </c>
      <c r="J220">
        <f t="shared" si="18"/>
        <v>4.8335659735833323</v>
      </c>
      <c r="L220" s="13"/>
      <c r="N220" s="14"/>
    </row>
    <row r="221" spans="4:14" x14ac:dyDescent="0.25">
      <c r="D221" s="11">
        <v>31048</v>
      </c>
      <c r="E221" s="30">
        <v>4.7267104709999996</v>
      </c>
      <c r="F221">
        <f t="shared" si="15"/>
        <v>0</v>
      </c>
      <c r="G221">
        <f t="shared" si="17"/>
        <v>0</v>
      </c>
      <c r="H221">
        <f t="shared" si="16"/>
        <v>19</v>
      </c>
      <c r="I221" s="13">
        <f t="shared" si="19"/>
        <v>31382</v>
      </c>
      <c r="J221">
        <f t="shared" si="18"/>
        <v>4.9301578615000006</v>
      </c>
      <c r="L221" s="13"/>
      <c r="N221" s="14"/>
    </row>
    <row r="222" spans="4:14" x14ac:dyDescent="0.25">
      <c r="D222" s="11">
        <v>31079</v>
      </c>
      <c r="E222" s="30">
        <v>4.8717014609999998</v>
      </c>
      <c r="F222">
        <f t="shared" si="15"/>
        <v>30</v>
      </c>
      <c r="G222">
        <f t="shared" si="17"/>
        <v>30</v>
      </c>
      <c r="H222">
        <f t="shared" si="16"/>
        <v>19</v>
      </c>
      <c r="I222" s="13">
        <f t="shared" si="19"/>
        <v>31382</v>
      </c>
      <c r="J222">
        <f t="shared" si="18"/>
        <v>4.9301578615000006</v>
      </c>
      <c r="L222" s="13"/>
      <c r="N222" s="14"/>
    </row>
    <row r="223" spans="4:14" x14ac:dyDescent="0.25">
      <c r="D223" s="11">
        <v>31107</v>
      </c>
      <c r="E223" s="30">
        <v>4.9620720360000004</v>
      </c>
      <c r="F223">
        <f t="shared" si="15"/>
        <v>60</v>
      </c>
      <c r="G223">
        <f t="shared" si="17"/>
        <v>60</v>
      </c>
      <c r="H223">
        <f t="shared" si="16"/>
        <v>19</v>
      </c>
      <c r="I223" s="13">
        <f t="shared" si="19"/>
        <v>31382</v>
      </c>
      <c r="J223">
        <f t="shared" si="18"/>
        <v>4.9301578615000006</v>
      </c>
      <c r="L223" s="13"/>
      <c r="N223" s="14"/>
    </row>
    <row r="224" spans="4:14" x14ac:dyDescent="0.25">
      <c r="D224" s="11">
        <v>31138</v>
      </c>
      <c r="E224" s="30">
        <v>4.7541342909999997</v>
      </c>
      <c r="F224">
        <f t="shared" si="15"/>
        <v>90</v>
      </c>
      <c r="G224">
        <f t="shared" si="17"/>
        <v>90</v>
      </c>
      <c r="H224">
        <f t="shared" si="16"/>
        <v>19</v>
      </c>
      <c r="I224" s="13">
        <f t="shared" si="19"/>
        <v>31382</v>
      </c>
      <c r="J224">
        <f t="shared" si="18"/>
        <v>4.9301578615000006</v>
      </c>
      <c r="L224" s="13"/>
      <c r="N224" s="14"/>
    </row>
    <row r="225" spans="4:14" x14ac:dyDescent="0.25">
      <c r="D225" s="11">
        <v>31168</v>
      </c>
      <c r="E225" s="30">
        <v>5.0371209209999996</v>
      </c>
      <c r="F225">
        <f t="shared" si="15"/>
        <v>120</v>
      </c>
      <c r="G225">
        <f t="shared" si="17"/>
        <v>120</v>
      </c>
      <c r="H225">
        <f t="shared" si="16"/>
        <v>19</v>
      </c>
      <c r="I225" s="13">
        <f t="shared" si="19"/>
        <v>31382</v>
      </c>
      <c r="J225">
        <f t="shared" si="18"/>
        <v>4.9301578615000006</v>
      </c>
      <c r="L225" s="13"/>
      <c r="N225" s="14"/>
    </row>
    <row r="226" spans="4:14" x14ac:dyDescent="0.25">
      <c r="D226" s="11">
        <v>31199</v>
      </c>
      <c r="E226" s="30">
        <v>5.05654234</v>
      </c>
      <c r="F226">
        <f t="shared" si="15"/>
        <v>150</v>
      </c>
      <c r="G226">
        <f t="shared" si="17"/>
        <v>150</v>
      </c>
      <c r="H226">
        <f t="shared" si="16"/>
        <v>19</v>
      </c>
      <c r="I226" s="13">
        <f t="shared" si="19"/>
        <v>31382</v>
      </c>
      <c r="J226">
        <f t="shared" si="18"/>
        <v>4.9301578615000006</v>
      </c>
      <c r="L226" s="13"/>
      <c r="N226" s="14"/>
    </row>
    <row r="227" spans="4:14" x14ac:dyDescent="0.25">
      <c r="D227" s="11">
        <v>31229</v>
      </c>
      <c r="E227" s="30">
        <v>4.9482953180000004</v>
      </c>
      <c r="F227">
        <f t="shared" si="15"/>
        <v>180</v>
      </c>
      <c r="G227">
        <f t="shared" si="17"/>
        <v>180</v>
      </c>
      <c r="H227">
        <f t="shared" si="16"/>
        <v>19</v>
      </c>
      <c r="I227" s="13">
        <f t="shared" si="19"/>
        <v>31382</v>
      </c>
      <c r="J227">
        <f t="shared" si="18"/>
        <v>4.9301578615000006</v>
      </c>
      <c r="L227" s="13"/>
      <c r="N227" s="14"/>
    </row>
    <row r="228" spans="4:14" x14ac:dyDescent="0.25">
      <c r="D228" s="11">
        <v>31260</v>
      </c>
      <c r="E228" s="30">
        <v>4.94547442</v>
      </c>
      <c r="F228">
        <f t="shared" si="15"/>
        <v>210</v>
      </c>
      <c r="G228">
        <f t="shared" si="17"/>
        <v>210</v>
      </c>
      <c r="H228">
        <f t="shared" si="16"/>
        <v>19</v>
      </c>
      <c r="I228" s="13">
        <f t="shared" si="19"/>
        <v>31382</v>
      </c>
      <c r="J228">
        <f t="shared" si="18"/>
        <v>4.9301578615000006</v>
      </c>
      <c r="L228" s="13"/>
      <c r="N228" s="14"/>
    </row>
    <row r="229" spans="4:14" x14ac:dyDescent="0.25">
      <c r="D229" s="11">
        <v>31291</v>
      </c>
      <c r="E229" s="30">
        <v>4.7871651000000002</v>
      </c>
      <c r="F229">
        <f t="shared" si="15"/>
        <v>240</v>
      </c>
      <c r="G229">
        <f t="shared" si="17"/>
        <v>240</v>
      </c>
      <c r="H229">
        <f t="shared" si="16"/>
        <v>19</v>
      </c>
      <c r="I229" s="13">
        <f t="shared" si="19"/>
        <v>31382</v>
      </c>
      <c r="J229">
        <f t="shared" si="18"/>
        <v>4.9301578615000006</v>
      </c>
      <c r="L229" s="13"/>
      <c r="N229" s="14"/>
    </row>
    <row r="230" spans="4:14" x14ac:dyDescent="0.25">
      <c r="D230" s="11">
        <v>31321</v>
      </c>
      <c r="E230" s="30">
        <v>4.8919508040000004</v>
      </c>
      <c r="F230">
        <f t="shared" si="15"/>
        <v>270</v>
      </c>
      <c r="G230">
        <f t="shared" si="17"/>
        <v>270</v>
      </c>
      <c r="H230">
        <f t="shared" si="16"/>
        <v>19</v>
      </c>
      <c r="I230" s="13">
        <f t="shared" si="19"/>
        <v>31382</v>
      </c>
      <c r="J230">
        <f t="shared" si="18"/>
        <v>4.9301578615000006</v>
      </c>
      <c r="L230" s="13"/>
      <c r="N230" s="14"/>
    </row>
    <row r="231" spans="4:14" x14ac:dyDescent="0.25">
      <c r="D231" s="11">
        <v>31352</v>
      </c>
      <c r="E231" s="30">
        <v>5.1499951690000003</v>
      </c>
      <c r="F231">
        <f t="shared" si="15"/>
        <v>300</v>
      </c>
      <c r="G231">
        <f t="shared" si="17"/>
        <v>300</v>
      </c>
      <c r="H231">
        <f t="shared" si="16"/>
        <v>19</v>
      </c>
      <c r="I231" s="13">
        <f t="shared" si="19"/>
        <v>31382</v>
      </c>
      <c r="J231">
        <f t="shared" si="18"/>
        <v>4.9301578615000006</v>
      </c>
      <c r="L231" s="13"/>
      <c r="N231" s="14"/>
    </row>
    <row r="232" spans="4:14" x14ac:dyDescent="0.25">
      <c r="D232" s="11">
        <v>31382</v>
      </c>
      <c r="E232" s="30">
        <v>5.0307320070000001</v>
      </c>
      <c r="F232">
        <f t="shared" si="15"/>
        <v>330</v>
      </c>
      <c r="G232">
        <f t="shared" si="17"/>
        <v>330</v>
      </c>
      <c r="H232">
        <f t="shared" si="16"/>
        <v>19</v>
      </c>
      <c r="I232" s="13">
        <f t="shared" si="19"/>
        <v>31382</v>
      </c>
      <c r="J232">
        <f t="shared" si="18"/>
        <v>4.9301578615000006</v>
      </c>
      <c r="L232" s="13"/>
      <c r="N232" s="14"/>
    </row>
    <row r="233" spans="4:14" x14ac:dyDescent="0.25">
      <c r="D233" s="11">
        <v>31413</v>
      </c>
      <c r="E233" s="30">
        <v>5.2969611319999998</v>
      </c>
      <c r="F233">
        <f t="shared" si="15"/>
        <v>0</v>
      </c>
      <c r="G233">
        <f t="shared" si="17"/>
        <v>0</v>
      </c>
      <c r="H233">
        <f t="shared" si="16"/>
        <v>20</v>
      </c>
      <c r="I233" s="13">
        <f t="shared" si="19"/>
        <v>31747</v>
      </c>
      <c r="J233">
        <f t="shared" si="18"/>
        <v>5.001338704666666</v>
      </c>
      <c r="L233" s="13"/>
      <c r="N233" s="14"/>
    </row>
    <row r="234" spans="4:14" x14ac:dyDescent="0.25">
      <c r="D234" s="11">
        <v>31444</v>
      </c>
      <c r="E234" s="30">
        <v>5.1249475760000003</v>
      </c>
      <c r="F234">
        <f t="shared" si="15"/>
        <v>30</v>
      </c>
      <c r="G234">
        <f t="shared" si="17"/>
        <v>30</v>
      </c>
      <c r="H234">
        <f t="shared" si="16"/>
        <v>20</v>
      </c>
      <c r="I234" s="13">
        <f t="shared" si="19"/>
        <v>31747</v>
      </c>
      <c r="J234">
        <f t="shared" si="18"/>
        <v>5.001338704666666</v>
      </c>
      <c r="L234" s="13"/>
      <c r="N234" s="14"/>
    </row>
    <row r="235" spans="4:14" x14ac:dyDescent="0.25">
      <c r="D235" s="11">
        <v>31472</v>
      </c>
      <c r="E235" s="30">
        <v>5.2298542609999998</v>
      </c>
      <c r="F235">
        <f t="shared" si="15"/>
        <v>60</v>
      </c>
      <c r="G235">
        <f t="shared" si="17"/>
        <v>60</v>
      </c>
      <c r="H235">
        <f t="shared" si="16"/>
        <v>20</v>
      </c>
      <c r="I235" s="13">
        <f t="shared" si="19"/>
        <v>31747</v>
      </c>
      <c r="J235">
        <f t="shared" si="18"/>
        <v>5.001338704666666</v>
      </c>
      <c r="L235" s="13"/>
      <c r="N235" s="14"/>
    </row>
    <row r="236" spans="4:14" x14ac:dyDescent="0.25">
      <c r="D236" s="11">
        <v>31503</v>
      </c>
      <c r="E236" s="30">
        <v>5.3708572510000003</v>
      </c>
      <c r="F236">
        <f t="shared" si="15"/>
        <v>90</v>
      </c>
      <c r="G236">
        <f t="shared" si="17"/>
        <v>90</v>
      </c>
      <c r="H236">
        <f t="shared" si="16"/>
        <v>20</v>
      </c>
      <c r="I236" s="13">
        <f t="shared" si="19"/>
        <v>31747</v>
      </c>
      <c r="J236">
        <f t="shared" si="18"/>
        <v>5.001338704666666</v>
      </c>
      <c r="L236" s="13"/>
      <c r="N236" s="14"/>
    </row>
    <row r="237" spans="4:14" x14ac:dyDescent="0.25">
      <c r="D237" s="11">
        <v>31533</v>
      </c>
      <c r="E237" s="30">
        <v>5.0407416810000001</v>
      </c>
      <c r="F237">
        <f t="shared" si="15"/>
        <v>120</v>
      </c>
      <c r="G237">
        <f t="shared" si="17"/>
        <v>120</v>
      </c>
      <c r="H237">
        <f t="shared" si="16"/>
        <v>20</v>
      </c>
      <c r="I237" s="13">
        <f t="shared" si="19"/>
        <v>31747</v>
      </c>
      <c r="J237">
        <f t="shared" si="18"/>
        <v>5.001338704666666</v>
      </c>
      <c r="L237" s="13"/>
      <c r="N237" s="14"/>
    </row>
    <row r="238" spans="4:14" x14ac:dyDescent="0.25">
      <c r="D238" s="11">
        <v>31564</v>
      </c>
      <c r="E238" s="30">
        <v>5.0420808880000001</v>
      </c>
      <c r="F238">
        <f t="shared" si="15"/>
        <v>150</v>
      </c>
      <c r="G238">
        <f t="shared" si="17"/>
        <v>150</v>
      </c>
      <c r="H238">
        <f t="shared" si="16"/>
        <v>20</v>
      </c>
      <c r="I238" s="13">
        <f t="shared" si="19"/>
        <v>31747</v>
      </c>
      <c r="J238">
        <f t="shared" si="18"/>
        <v>5.001338704666666</v>
      </c>
      <c r="L238" s="13"/>
      <c r="N238" s="14"/>
    </row>
    <row r="239" spans="4:14" x14ac:dyDescent="0.25">
      <c r="D239" s="11">
        <v>31594</v>
      </c>
      <c r="E239" s="30">
        <v>4.9752910610000001</v>
      </c>
      <c r="F239">
        <f t="shared" si="15"/>
        <v>180</v>
      </c>
      <c r="G239">
        <f t="shared" si="17"/>
        <v>180</v>
      </c>
      <c r="H239">
        <f t="shared" si="16"/>
        <v>20</v>
      </c>
      <c r="I239" s="13">
        <f t="shared" si="19"/>
        <v>31747</v>
      </c>
      <c r="J239">
        <f t="shared" si="18"/>
        <v>5.001338704666666</v>
      </c>
      <c r="L239" s="13"/>
      <c r="N239" s="14"/>
    </row>
    <row r="240" spans="4:14" x14ac:dyDescent="0.25">
      <c r="D240" s="11">
        <v>31625</v>
      </c>
      <c r="E240" s="30">
        <v>4.8382609969999999</v>
      </c>
      <c r="F240">
        <f t="shared" si="15"/>
        <v>210</v>
      </c>
      <c r="G240">
        <f t="shared" si="17"/>
        <v>210</v>
      </c>
      <c r="H240">
        <f t="shared" si="16"/>
        <v>20</v>
      </c>
      <c r="I240" s="13">
        <f t="shared" si="19"/>
        <v>31747</v>
      </c>
      <c r="J240">
        <f t="shared" si="18"/>
        <v>5.001338704666666</v>
      </c>
      <c r="L240" s="13"/>
      <c r="N240" s="14"/>
    </row>
    <row r="241" spans="4:14" x14ac:dyDescent="0.25">
      <c r="D241" s="11">
        <v>31656</v>
      </c>
      <c r="E241" s="30">
        <v>4.9629733890000001</v>
      </c>
      <c r="F241">
        <f t="shared" si="15"/>
        <v>240</v>
      </c>
      <c r="G241">
        <f t="shared" si="17"/>
        <v>240</v>
      </c>
      <c r="H241">
        <f t="shared" si="16"/>
        <v>20</v>
      </c>
      <c r="I241" s="13">
        <f t="shared" si="19"/>
        <v>31747</v>
      </c>
      <c r="J241">
        <f t="shared" si="18"/>
        <v>5.001338704666666</v>
      </c>
      <c r="L241" s="13"/>
      <c r="N241" s="14"/>
    </row>
    <row r="242" spans="4:14" x14ac:dyDescent="0.25">
      <c r="D242" s="11">
        <v>31686</v>
      </c>
      <c r="E242" s="30">
        <v>4.8976573019999998</v>
      </c>
      <c r="F242">
        <f t="shared" si="15"/>
        <v>270</v>
      </c>
      <c r="G242">
        <f t="shared" si="17"/>
        <v>270</v>
      </c>
      <c r="H242">
        <f t="shared" si="16"/>
        <v>20</v>
      </c>
      <c r="I242" s="13">
        <f t="shared" si="19"/>
        <v>31747</v>
      </c>
      <c r="J242">
        <f t="shared" si="18"/>
        <v>5.001338704666666</v>
      </c>
      <c r="L242" s="13"/>
      <c r="N242" s="14"/>
    </row>
    <row r="243" spans="4:14" x14ac:dyDescent="0.25">
      <c r="D243" s="11">
        <v>31717</v>
      </c>
      <c r="E243" s="30">
        <v>4.5912479980000001</v>
      </c>
      <c r="F243">
        <f t="shared" si="15"/>
        <v>300</v>
      </c>
      <c r="G243">
        <f t="shared" si="17"/>
        <v>300</v>
      </c>
      <c r="H243">
        <f t="shared" si="16"/>
        <v>20</v>
      </c>
      <c r="I243" s="13">
        <f t="shared" si="19"/>
        <v>31747</v>
      </c>
      <c r="J243">
        <f t="shared" si="18"/>
        <v>5.001338704666666</v>
      </c>
      <c r="L243" s="13"/>
      <c r="N243" s="14"/>
    </row>
    <row r="244" spans="4:14" x14ac:dyDescent="0.25">
      <c r="D244" s="11">
        <v>31747</v>
      </c>
      <c r="E244" s="30">
        <v>4.6451909200000001</v>
      </c>
      <c r="F244">
        <f t="shared" si="15"/>
        <v>330</v>
      </c>
      <c r="G244">
        <f t="shared" si="17"/>
        <v>330</v>
      </c>
      <c r="H244">
        <f t="shared" si="16"/>
        <v>20</v>
      </c>
      <c r="I244" s="13">
        <f t="shared" si="19"/>
        <v>31747</v>
      </c>
      <c r="J244">
        <f t="shared" si="18"/>
        <v>5.001338704666666</v>
      </c>
      <c r="L244" s="13"/>
      <c r="N244" s="14"/>
    </row>
    <row r="245" spans="4:14" x14ac:dyDescent="0.25">
      <c r="D245" s="11">
        <v>31778</v>
      </c>
      <c r="E245" s="30">
        <v>4.4817982250000004</v>
      </c>
      <c r="F245">
        <f t="shared" ref="F245:F308" si="20">FLOOR(DAYS360(DATE(YEAR(D245),1,1),D245),30)</f>
        <v>0</v>
      </c>
      <c r="G245">
        <f t="shared" si="17"/>
        <v>0</v>
      </c>
      <c r="H245">
        <f t="shared" ref="H245:H308" si="21">IF(G245&gt;G244,H244,H244+1)</f>
        <v>21</v>
      </c>
      <c r="I245" s="13">
        <f t="shared" si="19"/>
        <v>32112</v>
      </c>
      <c r="J245">
        <f t="shared" si="18"/>
        <v>4.3196375290000004</v>
      </c>
      <c r="L245" s="13"/>
      <c r="N245" s="14"/>
    </row>
    <row r="246" spans="4:14" x14ac:dyDescent="0.25">
      <c r="D246" s="11">
        <v>31809</v>
      </c>
      <c r="E246" s="30">
        <v>4.4409315899999999</v>
      </c>
      <c r="F246">
        <f t="shared" si="20"/>
        <v>30</v>
      </c>
      <c r="G246">
        <f t="shared" si="17"/>
        <v>30</v>
      </c>
      <c r="H246">
        <f t="shared" si="21"/>
        <v>21</v>
      </c>
      <c r="I246" s="13">
        <f t="shared" si="19"/>
        <v>32112</v>
      </c>
      <c r="J246">
        <f t="shared" si="18"/>
        <v>4.3196375290000004</v>
      </c>
      <c r="L246" s="13"/>
      <c r="N246" s="14"/>
    </row>
    <row r="247" spans="4:14" x14ac:dyDescent="0.25">
      <c r="D247" s="11">
        <v>31837</v>
      </c>
      <c r="E247" s="30">
        <v>4.2637921890000001</v>
      </c>
      <c r="F247">
        <f t="shared" si="20"/>
        <v>60</v>
      </c>
      <c r="G247">
        <f t="shared" si="17"/>
        <v>60</v>
      </c>
      <c r="H247">
        <f t="shared" si="21"/>
        <v>21</v>
      </c>
      <c r="I247" s="13">
        <f t="shared" si="19"/>
        <v>32112</v>
      </c>
      <c r="J247">
        <f t="shared" si="18"/>
        <v>4.3196375290000004</v>
      </c>
      <c r="L247" s="13"/>
      <c r="N247" s="14"/>
    </row>
    <row r="248" spans="4:14" x14ac:dyDescent="0.25">
      <c r="D248" s="11">
        <v>31868</v>
      </c>
      <c r="E248" s="30">
        <v>4.3580797840000001</v>
      </c>
      <c r="F248">
        <f t="shared" si="20"/>
        <v>90</v>
      </c>
      <c r="G248">
        <f t="shared" si="17"/>
        <v>90</v>
      </c>
      <c r="H248">
        <f t="shared" si="21"/>
        <v>21</v>
      </c>
      <c r="I248" s="13">
        <f t="shared" si="19"/>
        <v>32112</v>
      </c>
      <c r="J248">
        <f t="shared" si="18"/>
        <v>4.3196375290000004</v>
      </c>
      <c r="L248" s="13"/>
      <c r="N248" s="14"/>
    </row>
    <row r="249" spans="4:14" x14ac:dyDescent="0.25">
      <c r="D249" s="11">
        <v>31898</v>
      </c>
      <c r="E249" s="30">
        <v>4.4169176590000001</v>
      </c>
      <c r="F249">
        <f t="shared" si="20"/>
        <v>120</v>
      </c>
      <c r="G249">
        <f t="shared" si="17"/>
        <v>120</v>
      </c>
      <c r="H249">
        <f t="shared" si="21"/>
        <v>21</v>
      </c>
      <c r="I249" s="13">
        <f t="shared" si="19"/>
        <v>32112</v>
      </c>
      <c r="J249">
        <f t="shared" si="18"/>
        <v>4.3196375290000004</v>
      </c>
      <c r="L249" s="13"/>
      <c r="N249" s="14"/>
    </row>
    <row r="250" spans="4:14" x14ac:dyDescent="0.25">
      <c r="D250" s="11">
        <v>31929</v>
      </c>
      <c r="E250" s="30">
        <v>4.1753918619999997</v>
      </c>
      <c r="F250">
        <f t="shared" si="20"/>
        <v>150</v>
      </c>
      <c r="G250">
        <f t="shared" si="17"/>
        <v>150</v>
      </c>
      <c r="H250">
        <f t="shared" si="21"/>
        <v>21</v>
      </c>
      <c r="I250" s="13">
        <f t="shared" si="19"/>
        <v>32112</v>
      </c>
      <c r="J250">
        <f t="shared" si="18"/>
        <v>4.3196375290000004</v>
      </c>
      <c r="L250" s="13"/>
      <c r="N250" s="14"/>
    </row>
    <row r="251" spans="4:14" x14ac:dyDescent="0.25">
      <c r="D251" s="11">
        <v>31959</v>
      </c>
      <c r="E251" s="30">
        <v>4.1664900080000002</v>
      </c>
      <c r="F251">
        <f t="shared" si="20"/>
        <v>180</v>
      </c>
      <c r="G251">
        <f t="shared" si="17"/>
        <v>180</v>
      </c>
      <c r="H251">
        <f t="shared" si="21"/>
        <v>21</v>
      </c>
      <c r="I251" s="13">
        <f t="shared" si="19"/>
        <v>32112</v>
      </c>
      <c r="J251">
        <f t="shared" si="18"/>
        <v>4.3196375290000004</v>
      </c>
      <c r="L251" s="13"/>
      <c r="N251" s="14"/>
    </row>
    <row r="252" spans="4:14" x14ac:dyDescent="0.25">
      <c r="D252" s="11">
        <v>31990</v>
      </c>
      <c r="E252" s="30">
        <v>4.2808984069999996</v>
      </c>
      <c r="F252">
        <f t="shared" si="20"/>
        <v>210</v>
      </c>
      <c r="G252">
        <f t="shared" si="17"/>
        <v>210</v>
      </c>
      <c r="H252">
        <f t="shared" si="21"/>
        <v>21</v>
      </c>
      <c r="I252" s="13">
        <f t="shared" si="19"/>
        <v>32112</v>
      </c>
      <c r="J252">
        <f t="shared" si="18"/>
        <v>4.3196375290000004</v>
      </c>
      <c r="L252" s="13"/>
      <c r="N252" s="14"/>
    </row>
    <row r="253" spans="4:14" x14ac:dyDescent="0.25">
      <c r="D253" s="11">
        <v>32021</v>
      </c>
      <c r="E253" s="30">
        <v>4.2910357479999996</v>
      </c>
      <c r="F253">
        <f t="shared" si="20"/>
        <v>240</v>
      </c>
      <c r="G253">
        <f t="shared" si="17"/>
        <v>240</v>
      </c>
      <c r="H253">
        <f t="shared" si="21"/>
        <v>21</v>
      </c>
      <c r="I253" s="13">
        <f t="shared" si="19"/>
        <v>32112</v>
      </c>
      <c r="J253">
        <f t="shared" si="18"/>
        <v>4.3196375290000004</v>
      </c>
      <c r="L253" s="13"/>
      <c r="N253" s="14"/>
    </row>
    <row r="254" spans="4:14" x14ac:dyDescent="0.25">
      <c r="D254" s="11">
        <v>32051</v>
      </c>
      <c r="E254" s="30">
        <v>4.3430674309999997</v>
      </c>
      <c r="F254">
        <f t="shared" si="20"/>
        <v>270</v>
      </c>
      <c r="G254">
        <f t="shared" si="17"/>
        <v>270</v>
      </c>
      <c r="H254">
        <f t="shared" si="21"/>
        <v>21</v>
      </c>
      <c r="I254" s="13">
        <f t="shared" si="19"/>
        <v>32112</v>
      </c>
      <c r="J254">
        <f t="shared" si="18"/>
        <v>4.3196375290000004</v>
      </c>
      <c r="L254" s="13"/>
      <c r="N254" s="14"/>
    </row>
    <row r="255" spans="4:14" x14ac:dyDescent="0.25">
      <c r="D255" s="11">
        <v>32082</v>
      </c>
      <c r="E255" s="30">
        <v>4.3146642960000001</v>
      </c>
      <c r="F255">
        <f t="shared" si="20"/>
        <v>300</v>
      </c>
      <c r="G255">
        <f t="shared" si="17"/>
        <v>300</v>
      </c>
      <c r="H255">
        <f t="shared" si="21"/>
        <v>21</v>
      </c>
      <c r="I255" s="13">
        <f t="shared" si="19"/>
        <v>32112</v>
      </c>
      <c r="J255">
        <f t="shared" si="18"/>
        <v>4.3196375290000004</v>
      </c>
      <c r="L255" s="13"/>
      <c r="N255" s="14"/>
    </row>
    <row r="256" spans="4:14" x14ac:dyDescent="0.25">
      <c r="D256" s="11">
        <v>32112</v>
      </c>
      <c r="E256" s="30">
        <v>4.3025831490000002</v>
      </c>
      <c r="F256">
        <f t="shared" si="20"/>
        <v>330</v>
      </c>
      <c r="G256">
        <f t="shared" si="17"/>
        <v>330</v>
      </c>
      <c r="H256">
        <f t="shared" si="21"/>
        <v>21</v>
      </c>
      <c r="I256" s="13">
        <f t="shared" si="19"/>
        <v>32112</v>
      </c>
      <c r="J256">
        <f t="shared" si="18"/>
        <v>4.3196375290000004</v>
      </c>
      <c r="L256" s="13"/>
      <c r="N256" s="14"/>
    </row>
    <row r="257" spans="4:14" x14ac:dyDescent="0.25">
      <c r="D257" s="11">
        <v>32143</v>
      </c>
      <c r="E257" s="30">
        <v>4.3836404230000001</v>
      </c>
      <c r="F257">
        <f t="shared" si="20"/>
        <v>0</v>
      </c>
      <c r="G257">
        <f t="shared" si="17"/>
        <v>0</v>
      </c>
      <c r="H257">
        <f t="shared" si="21"/>
        <v>22</v>
      </c>
      <c r="I257" s="13">
        <f t="shared" si="19"/>
        <v>32478</v>
      </c>
      <c r="J257">
        <f t="shared" si="18"/>
        <v>4.5864143740000012</v>
      </c>
      <c r="L257" s="13"/>
      <c r="N257" s="14"/>
    </row>
    <row r="258" spans="4:14" x14ac:dyDescent="0.25">
      <c r="D258" s="11">
        <v>32174</v>
      </c>
      <c r="E258" s="30">
        <v>4.3865534090000002</v>
      </c>
      <c r="F258">
        <f t="shared" si="20"/>
        <v>30</v>
      </c>
      <c r="G258">
        <f t="shared" si="17"/>
        <v>30</v>
      </c>
      <c r="H258">
        <f t="shared" si="21"/>
        <v>22</v>
      </c>
      <c r="I258" s="13">
        <f t="shared" si="19"/>
        <v>32478</v>
      </c>
      <c r="J258">
        <f t="shared" si="18"/>
        <v>4.5864143740000012</v>
      </c>
      <c r="L258" s="13"/>
      <c r="N258" s="14"/>
    </row>
    <row r="259" spans="4:14" x14ac:dyDescent="0.25">
      <c r="D259" s="11">
        <v>32203</v>
      </c>
      <c r="E259" s="30">
        <v>4.451939222</v>
      </c>
      <c r="F259">
        <f t="shared" si="20"/>
        <v>60</v>
      </c>
      <c r="G259">
        <f t="shared" si="17"/>
        <v>60</v>
      </c>
      <c r="H259">
        <f t="shared" si="21"/>
        <v>22</v>
      </c>
      <c r="I259" s="13">
        <f t="shared" si="19"/>
        <v>32478</v>
      </c>
      <c r="J259">
        <f t="shared" si="18"/>
        <v>4.5864143740000012</v>
      </c>
      <c r="L259" s="13"/>
      <c r="N259" s="14"/>
    </row>
    <row r="260" spans="4:14" x14ac:dyDescent="0.25">
      <c r="D260" s="11">
        <v>32234</v>
      </c>
      <c r="E260" s="30">
        <v>4.3884529030000001</v>
      </c>
      <c r="F260">
        <f t="shared" si="20"/>
        <v>90</v>
      </c>
      <c r="G260">
        <f t="shared" si="17"/>
        <v>90</v>
      </c>
      <c r="H260">
        <f t="shared" si="21"/>
        <v>22</v>
      </c>
      <c r="I260" s="13">
        <f t="shared" si="19"/>
        <v>32478</v>
      </c>
      <c r="J260">
        <f t="shared" si="18"/>
        <v>4.5864143740000012</v>
      </c>
      <c r="L260" s="13"/>
      <c r="N260" s="14"/>
    </row>
    <row r="261" spans="4:14" x14ac:dyDescent="0.25">
      <c r="D261" s="11">
        <v>32264</v>
      </c>
      <c r="E261" s="30">
        <v>4.445286952</v>
      </c>
      <c r="F261">
        <f t="shared" si="20"/>
        <v>120</v>
      </c>
      <c r="G261">
        <f t="shared" si="17"/>
        <v>120</v>
      </c>
      <c r="H261">
        <f t="shared" si="21"/>
        <v>22</v>
      </c>
      <c r="I261" s="13">
        <f t="shared" si="19"/>
        <v>32478</v>
      </c>
      <c r="J261">
        <f t="shared" si="18"/>
        <v>4.5864143740000012</v>
      </c>
      <c r="L261" s="13"/>
      <c r="N261" s="14"/>
    </row>
    <row r="262" spans="4:14" x14ac:dyDescent="0.25">
      <c r="D262" s="11">
        <v>32295</v>
      </c>
      <c r="E262" s="30">
        <v>4.6853843240000002</v>
      </c>
      <c r="F262">
        <f t="shared" si="20"/>
        <v>150</v>
      </c>
      <c r="G262">
        <f t="shared" si="17"/>
        <v>150</v>
      </c>
      <c r="H262">
        <f t="shared" si="21"/>
        <v>22</v>
      </c>
      <c r="I262" s="13">
        <f t="shared" si="19"/>
        <v>32478</v>
      </c>
      <c r="J262">
        <f t="shared" si="18"/>
        <v>4.5864143740000012</v>
      </c>
      <c r="L262" s="13"/>
      <c r="N262" s="14"/>
    </row>
    <row r="263" spans="4:14" x14ac:dyDescent="0.25">
      <c r="D263" s="11">
        <v>32325</v>
      </c>
      <c r="E263" s="30">
        <v>4.7120558920000004</v>
      </c>
      <c r="F263">
        <f t="shared" si="20"/>
        <v>180</v>
      </c>
      <c r="G263">
        <f t="shared" si="17"/>
        <v>180</v>
      </c>
      <c r="H263">
        <f t="shared" si="21"/>
        <v>22</v>
      </c>
      <c r="I263" s="13">
        <f t="shared" si="19"/>
        <v>32478</v>
      </c>
      <c r="J263">
        <f t="shared" si="18"/>
        <v>4.5864143740000012</v>
      </c>
      <c r="L263" s="13"/>
      <c r="N263" s="14"/>
    </row>
    <row r="264" spans="4:14" x14ac:dyDescent="0.25">
      <c r="D264" s="11">
        <v>32356</v>
      </c>
      <c r="E264" s="30">
        <v>4.685749317</v>
      </c>
      <c r="F264">
        <f t="shared" si="20"/>
        <v>210</v>
      </c>
      <c r="G264">
        <f t="shared" si="17"/>
        <v>210</v>
      </c>
      <c r="H264">
        <f t="shared" si="21"/>
        <v>22</v>
      </c>
      <c r="I264" s="13">
        <f t="shared" si="19"/>
        <v>32478</v>
      </c>
      <c r="J264">
        <f t="shared" si="18"/>
        <v>4.5864143740000012</v>
      </c>
      <c r="L264" s="13"/>
      <c r="N264" s="14"/>
    </row>
    <row r="265" spans="4:14" x14ac:dyDescent="0.25">
      <c r="D265" s="11">
        <v>32387</v>
      </c>
      <c r="E265" s="30">
        <v>4.7310291299999996</v>
      </c>
      <c r="F265">
        <f t="shared" si="20"/>
        <v>240</v>
      </c>
      <c r="G265">
        <f t="shared" si="17"/>
        <v>240</v>
      </c>
      <c r="H265">
        <f t="shared" si="21"/>
        <v>22</v>
      </c>
      <c r="I265" s="13">
        <f t="shared" si="19"/>
        <v>32478</v>
      </c>
      <c r="J265">
        <f t="shared" si="18"/>
        <v>4.5864143740000012</v>
      </c>
      <c r="L265" s="13"/>
      <c r="N265" s="14"/>
    </row>
    <row r="266" spans="4:14" x14ac:dyDescent="0.25">
      <c r="D266" s="11">
        <v>32417</v>
      </c>
      <c r="E266" s="30">
        <v>4.6162818059999999</v>
      </c>
      <c r="F266">
        <f t="shared" si="20"/>
        <v>270</v>
      </c>
      <c r="G266">
        <f t="shared" si="17"/>
        <v>270</v>
      </c>
      <c r="H266">
        <f t="shared" si="21"/>
        <v>22</v>
      </c>
      <c r="I266" s="13">
        <f t="shared" si="19"/>
        <v>32478</v>
      </c>
      <c r="J266">
        <f t="shared" si="18"/>
        <v>4.5864143740000012</v>
      </c>
      <c r="L266" s="13"/>
      <c r="N266" s="14"/>
    </row>
    <row r="267" spans="4:14" x14ac:dyDescent="0.25">
      <c r="D267" s="11">
        <v>32448</v>
      </c>
      <c r="E267" s="30">
        <v>4.751873732</v>
      </c>
      <c r="F267">
        <f t="shared" si="20"/>
        <v>300</v>
      </c>
      <c r="G267">
        <f t="shared" si="17"/>
        <v>300</v>
      </c>
      <c r="H267">
        <f t="shared" si="21"/>
        <v>22</v>
      </c>
      <c r="I267" s="13">
        <f t="shared" si="19"/>
        <v>32478</v>
      </c>
      <c r="J267">
        <f t="shared" si="18"/>
        <v>4.5864143740000012</v>
      </c>
      <c r="L267" s="13"/>
      <c r="N267" s="14"/>
    </row>
    <row r="268" spans="4:14" x14ac:dyDescent="0.25">
      <c r="D268" s="11">
        <v>32478</v>
      </c>
      <c r="E268" s="30">
        <v>4.7987253780000003</v>
      </c>
      <c r="F268">
        <f t="shared" si="20"/>
        <v>330</v>
      </c>
      <c r="G268">
        <f t="shared" si="17"/>
        <v>330</v>
      </c>
      <c r="H268">
        <f t="shared" si="21"/>
        <v>22</v>
      </c>
      <c r="I268" s="13">
        <f t="shared" si="19"/>
        <v>32478</v>
      </c>
      <c r="J268">
        <f t="shared" si="18"/>
        <v>4.5864143740000012</v>
      </c>
      <c r="L268" s="13"/>
      <c r="N268" s="14"/>
    </row>
    <row r="269" spans="4:14" x14ac:dyDescent="0.25">
      <c r="D269" s="11">
        <v>32509</v>
      </c>
      <c r="E269" s="30">
        <v>4.7567832619999999</v>
      </c>
      <c r="F269">
        <f t="shared" si="20"/>
        <v>0</v>
      </c>
      <c r="G269">
        <f t="shared" si="17"/>
        <v>0</v>
      </c>
      <c r="H269">
        <f t="shared" si="21"/>
        <v>23</v>
      </c>
      <c r="I269" s="13">
        <f t="shared" si="19"/>
        <v>32843</v>
      </c>
      <c r="J269">
        <f t="shared" si="18"/>
        <v>4.7807034300833333</v>
      </c>
      <c r="L269" s="13"/>
      <c r="N269" s="14"/>
    </row>
    <row r="270" spans="4:14" x14ac:dyDescent="0.25">
      <c r="D270" s="11">
        <v>32540</v>
      </c>
      <c r="E270" s="30">
        <v>4.7924268489999999</v>
      </c>
      <c r="F270">
        <f t="shared" si="20"/>
        <v>30</v>
      </c>
      <c r="G270">
        <f t="shared" si="17"/>
        <v>30</v>
      </c>
      <c r="H270">
        <f t="shared" si="21"/>
        <v>23</v>
      </c>
      <c r="I270" s="13">
        <f t="shared" si="19"/>
        <v>32843</v>
      </c>
      <c r="J270">
        <f t="shared" si="18"/>
        <v>4.7807034300833333</v>
      </c>
      <c r="L270" s="13"/>
      <c r="N270" s="14"/>
    </row>
    <row r="271" spans="4:14" x14ac:dyDescent="0.25">
      <c r="D271" s="11">
        <v>32568</v>
      </c>
      <c r="E271" s="30">
        <v>4.7603527689999998</v>
      </c>
      <c r="F271">
        <f t="shared" si="20"/>
        <v>60</v>
      </c>
      <c r="G271">
        <f t="shared" si="17"/>
        <v>60</v>
      </c>
      <c r="H271">
        <f t="shared" si="21"/>
        <v>23</v>
      </c>
      <c r="I271" s="13">
        <f t="shared" si="19"/>
        <v>32843</v>
      </c>
      <c r="J271">
        <f t="shared" si="18"/>
        <v>4.7807034300833333</v>
      </c>
      <c r="L271" s="13"/>
      <c r="N271" s="14"/>
    </row>
    <row r="272" spans="4:14" x14ac:dyDescent="0.25">
      <c r="D272" s="11">
        <v>32599</v>
      </c>
      <c r="E272" s="30">
        <v>4.6271309870000001</v>
      </c>
      <c r="F272">
        <f t="shared" si="20"/>
        <v>90</v>
      </c>
      <c r="G272">
        <f t="shared" si="17"/>
        <v>90</v>
      </c>
      <c r="H272">
        <f t="shared" si="21"/>
        <v>23</v>
      </c>
      <c r="I272" s="13">
        <f t="shared" si="19"/>
        <v>32843</v>
      </c>
      <c r="J272">
        <f t="shared" si="18"/>
        <v>4.7807034300833333</v>
      </c>
      <c r="L272" s="13"/>
      <c r="N272" s="14"/>
    </row>
    <row r="273" spans="4:14" x14ac:dyDescent="0.25">
      <c r="D273" s="11">
        <v>32629</v>
      </c>
      <c r="E273" s="30">
        <v>4.751380664</v>
      </c>
      <c r="F273">
        <f t="shared" si="20"/>
        <v>120</v>
      </c>
      <c r="G273">
        <f t="shared" ref="G273:G336" si="22">MOD(F273, 360/$G$11)</f>
        <v>120</v>
      </c>
      <c r="H273">
        <f t="shared" si="21"/>
        <v>23</v>
      </c>
      <c r="I273" s="13">
        <f t="shared" si="19"/>
        <v>32843</v>
      </c>
      <c r="J273">
        <f t="shared" ref="J273:J336" si="23">AVERAGEIF($H$16:$H$674,H273,$E$16:$E$674)</f>
        <v>4.7807034300833333</v>
      </c>
      <c r="L273" s="13"/>
      <c r="N273" s="14"/>
    </row>
    <row r="274" spans="4:14" x14ac:dyDescent="0.25">
      <c r="D274" s="11">
        <v>32660</v>
      </c>
      <c r="E274" s="30">
        <v>4.7538013059999997</v>
      </c>
      <c r="F274">
        <f t="shared" si="20"/>
        <v>150</v>
      </c>
      <c r="G274">
        <f t="shared" si="22"/>
        <v>150</v>
      </c>
      <c r="H274">
        <f t="shared" si="21"/>
        <v>23</v>
      </c>
      <c r="I274" s="13">
        <f t="shared" ref="I274:I337" si="24">EDATE(I273,(H274-H273)*(12/$G$11))</f>
        <v>32843</v>
      </c>
      <c r="J274">
        <f t="shared" si="23"/>
        <v>4.7807034300833333</v>
      </c>
      <c r="L274" s="13"/>
      <c r="N274" s="14"/>
    </row>
    <row r="275" spans="4:14" x14ac:dyDescent="0.25">
      <c r="D275" s="11">
        <v>32690</v>
      </c>
      <c r="E275" s="30">
        <v>4.9052476020000002</v>
      </c>
      <c r="F275">
        <f t="shared" si="20"/>
        <v>180</v>
      </c>
      <c r="G275">
        <f t="shared" si="22"/>
        <v>180</v>
      </c>
      <c r="H275">
        <f t="shared" si="21"/>
        <v>23</v>
      </c>
      <c r="I275" s="13">
        <f t="shared" si="24"/>
        <v>32843</v>
      </c>
      <c r="J275">
        <f t="shared" si="23"/>
        <v>4.7807034300833333</v>
      </c>
      <c r="L275" s="13"/>
      <c r="N275" s="14"/>
    </row>
    <row r="276" spans="4:14" x14ac:dyDescent="0.25">
      <c r="D276" s="11">
        <v>32721</v>
      </c>
      <c r="E276" s="30">
        <v>4.8655221529999997</v>
      </c>
      <c r="F276">
        <f t="shared" si="20"/>
        <v>210</v>
      </c>
      <c r="G276">
        <f t="shared" si="22"/>
        <v>210</v>
      </c>
      <c r="H276">
        <f t="shared" si="21"/>
        <v>23</v>
      </c>
      <c r="I276" s="13">
        <f t="shared" si="24"/>
        <v>32843</v>
      </c>
      <c r="J276">
        <f t="shared" si="23"/>
        <v>4.7807034300833333</v>
      </c>
      <c r="L276" s="13"/>
      <c r="N276" s="14"/>
    </row>
    <row r="277" spans="4:14" x14ac:dyDescent="0.25">
      <c r="D277" s="11">
        <v>32752</v>
      </c>
      <c r="E277" s="30">
        <v>4.684441734</v>
      </c>
      <c r="F277">
        <f t="shared" si="20"/>
        <v>240</v>
      </c>
      <c r="G277">
        <f t="shared" si="22"/>
        <v>240</v>
      </c>
      <c r="H277">
        <f t="shared" si="21"/>
        <v>23</v>
      </c>
      <c r="I277" s="13">
        <f t="shared" si="24"/>
        <v>32843</v>
      </c>
      <c r="J277">
        <f t="shared" si="23"/>
        <v>4.7807034300833333</v>
      </c>
      <c r="L277" s="13"/>
      <c r="N277" s="14"/>
    </row>
    <row r="278" spans="4:14" x14ac:dyDescent="0.25">
      <c r="D278" s="11">
        <v>32782</v>
      </c>
      <c r="E278" s="30">
        <v>4.8173996600000004</v>
      </c>
      <c r="F278">
        <f t="shared" si="20"/>
        <v>270</v>
      </c>
      <c r="G278">
        <f t="shared" si="22"/>
        <v>270</v>
      </c>
      <c r="H278">
        <f t="shared" si="21"/>
        <v>23</v>
      </c>
      <c r="I278" s="13">
        <f t="shared" si="24"/>
        <v>32843</v>
      </c>
      <c r="J278">
        <f t="shared" si="23"/>
        <v>4.7807034300833333</v>
      </c>
      <c r="L278" s="13"/>
      <c r="N278" s="14"/>
    </row>
    <row r="279" spans="4:14" x14ac:dyDescent="0.25">
      <c r="D279" s="11">
        <v>32813</v>
      </c>
      <c r="E279" s="30">
        <v>4.8112187720000001</v>
      </c>
      <c r="F279">
        <f t="shared" si="20"/>
        <v>300</v>
      </c>
      <c r="G279">
        <f t="shared" si="22"/>
        <v>300</v>
      </c>
      <c r="H279">
        <f t="shared" si="21"/>
        <v>23</v>
      </c>
      <c r="I279" s="13">
        <f t="shared" si="24"/>
        <v>32843</v>
      </c>
      <c r="J279">
        <f t="shared" si="23"/>
        <v>4.7807034300833333</v>
      </c>
      <c r="L279" s="13"/>
      <c r="N279" s="14"/>
    </row>
    <row r="280" spans="4:14" x14ac:dyDescent="0.25">
      <c r="D280" s="11">
        <v>32843</v>
      </c>
      <c r="E280" s="30">
        <v>4.8427354029999998</v>
      </c>
      <c r="F280">
        <f t="shared" si="20"/>
        <v>330</v>
      </c>
      <c r="G280">
        <f t="shared" si="22"/>
        <v>330</v>
      </c>
      <c r="H280">
        <f t="shared" si="21"/>
        <v>23</v>
      </c>
      <c r="I280" s="13">
        <f t="shared" si="24"/>
        <v>32843</v>
      </c>
      <c r="J280">
        <f t="shared" si="23"/>
        <v>4.7807034300833333</v>
      </c>
      <c r="L280" s="13"/>
      <c r="N280" s="14"/>
    </row>
    <row r="281" spans="4:14" x14ac:dyDescent="0.25">
      <c r="D281" s="11">
        <v>32874</v>
      </c>
      <c r="E281" s="30">
        <v>4.9205888599999996</v>
      </c>
      <c r="F281">
        <f t="shared" si="20"/>
        <v>0</v>
      </c>
      <c r="G281">
        <f t="shared" si="22"/>
        <v>0</v>
      </c>
      <c r="H281">
        <f t="shared" si="21"/>
        <v>24</v>
      </c>
      <c r="I281" s="13">
        <f t="shared" si="24"/>
        <v>33208</v>
      </c>
      <c r="J281">
        <f t="shared" si="23"/>
        <v>5.4553513410833325</v>
      </c>
      <c r="L281" s="13"/>
      <c r="N281" s="14"/>
    </row>
    <row r="282" spans="4:14" x14ac:dyDescent="0.25">
      <c r="D282" s="11">
        <v>32905</v>
      </c>
      <c r="E282" s="30">
        <v>4.9355264639999996</v>
      </c>
      <c r="F282">
        <f t="shared" si="20"/>
        <v>30</v>
      </c>
      <c r="G282">
        <f t="shared" si="22"/>
        <v>30</v>
      </c>
      <c r="H282">
        <f t="shared" si="21"/>
        <v>24</v>
      </c>
      <c r="I282" s="13">
        <f t="shared" si="24"/>
        <v>33208</v>
      </c>
      <c r="J282">
        <f t="shared" si="23"/>
        <v>5.4553513410833325</v>
      </c>
      <c r="L282" s="13"/>
      <c r="N282" s="14"/>
    </row>
    <row r="283" spans="4:14" x14ac:dyDescent="0.25">
      <c r="D283" s="11">
        <v>32933</v>
      </c>
      <c r="E283" s="30">
        <v>5.2087008810000004</v>
      </c>
      <c r="F283">
        <f t="shared" si="20"/>
        <v>60</v>
      </c>
      <c r="G283">
        <f t="shared" si="22"/>
        <v>60</v>
      </c>
      <c r="H283">
        <f t="shared" si="21"/>
        <v>24</v>
      </c>
      <c r="I283" s="13">
        <f t="shared" si="24"/>
        <v>33208</v>
      </c>
      <c r="J283">
        <f t="shared" si="23"/>
        <v>5.4553513410833325</v>
      </c>
      <c r="L283" s="13"/>
      <c r="N283" s="14"/>
    </row>
    <row r="284" spans="4:14" x14ac:dyDescent="0.25">
      <c r="D284" s="11">
        <v>32964</v>
      </c>
      <c r="E284" s="30">
        <v>5.2941335580000004</v>
      </c>
      <c r="F284">
        <f t="shared" si="20"/>
        <v>90</v>
      </c>
      <c r="G284">
        <f t="shared" si="22"/>
        <v>90</v>
      </c>
      <c r="H284">
        <f t="shared" si="21"/>
        <v>24</v>
      </c>
      <c r="I284" s="13">
        <f t="shared" si="24"/>
        <v>33208</v>
      </c>
      <c r="J284">
        <f t="shared" si="23"/>
        <v>5.4553513410833325</v>
      </c>
      <c r="L284" s="13"/>
      <c r="N284" s="14"/>
    </row>
    <row r="285" spans="4:14" x14ac:dyDescent="0.25">
      <c r="D285" s="11">
        <v>32994</v>
      </c>
      <c r="E285" s="30">
        <v>5.1837540669999997</v>
      </c>
      <c r="F285">
        <f t="shared" si="20"/>
        <v>120</v>
      </c>
      <c r="G285">
        <f t="shared" si="22"/>
        <v>120</v>
      </c>
      <c r="H285">
        <f t="shared" si="21"/>
        <v>24</v>
      </c>
      <c r="I285" s="13">
        <f t="shared" si="24"/>
        <v>33208</v>
      </c>
      <c r="J285">
        <f t="shared" si="23"/>
        <v>5.4553513410833325</v>
      </c>
      <c r="L285" s="13"/>
      <c r="N285" s="14"/>
    </row>
    <row r="286" spans="4:14" x14ac:dyDescent="0.25">
      <c r="D286" s="11">
        <v>33025</v>
      </c>
      <c r="E286" s="30">
        <v>5.3884568829999999</v>
      </c>
      <c r="F286">
        <f t="shared" si="20"/>
        <v>150</v>
      </c>
      <c r="G286">
        <f t="shared" si="22"/>
        <v>150</v>
      </c>
      <c r="H286">
        <f t="shared" si="21"/>
        <v>24</v>
      </c>
      <c r="I286" s="13">
        <f t="shared" si="24"/>
        <v>33208</v>
      </c>
      <c r="J286">
        <f t="shared" si="23"/>
        <v>5.4553513410833325</v>
      </c>
      <c r="L286" s="13"/>
      <c r="N286" s="14"/>
    </row>
    <row r="287" spans="4:14" x14ac:dyDescent="0.25">
      <c r="D287" s="11">
        <v>33055</v>
      </c>
      <c r="E287" s="30">
        <v>5.5350718839999997</v>
      </c>
      <c r="F287">
        <f t="shared" si="20"/>
        <v>180</v>
      </c>
      <c r="G287">
        <f t="shared" si="22"/>
        <v>180</v>
      </c>
      <c r="H287">
        <f t="shared" si="21"/>
        <v>24</v>
      </c>
      <c r="I287" s="13">
        <f t="shared" si="24"/>
        <v>33208</v>
      </c>
      <c r="J287">
        <f t="shared" si="23"/>
        <v>5.4553513410833325</v>
      </c>
      <c r="L287" s="13"/>
      <c r="N287" s="14"/>
    </row>
    <row r="288" spans="4:14" x14ac:dyDescent="0.25">
      <c r="D288" s="11">
        <v>33086</v>
      </c>
      <c r="E288" s="30">
        <v>5.8559035579999996</v>
      </c>
      <c r="F288">
        <f t="shared" si="20"/>
        <v>210</v>
      </c>
      <c r="G288">
        <f t="shared" si="22"/>
        <v>210</v>
      </c>
      <c r="H288">
        <f t="shared" si="21"/>
        <v>24</v>
      </c>
      <c r="I288" s="13">
        <f t="shared" si="24"/>
        <v>33208</v>
      </c>
      <c r="J288">
        <f t="shared" si="23"/>
        <v>5.4553513410833325</v>
      </c>
      <c r="L288" s="13"/>
      <c r="N288" s="14"/>
    </row>
    <row r="289" spans="4:14" x14ac:dyDescent="0.25">
      <c r="D289" s="11">
        <v>33117</v>
      </c>
      <c r="E289" s="30">
        <v>5.9486603489999998</v>
      </c>
      <c r="F289">
        <f t="shared" si="20"/>
        <v>240</v>
      </c>
      <c r="G289">
        <f t="shared" si="22"/>
        <v>240</v>
      </c>
      <c r="H289">
        <f t="shared" si="21"/>
        <v>24</v>
      </c>
      <c r="I289" s="13">
        <f t="shared" si="24"/>
        <v>33208</v>
      </c>
      <c r="J289">
        <f t="shared" si="23"/>
        <v>5.4553513410833325</v>
      </c>
      <c r="L289" s="13"/>
      <c r="N289" s="14"/>
    </row>
    <row r="290" spans="4:14" x14ac:dyDescent="0.25">
      <c r="D290" s="11">
        <v>33147</v>
      </c>
      <c r="E290" s="30">
        <v>5.8174509680000002</v>
      </c>
      <c r="F290">
        <f t="shared" si="20"/>
        <v>270</v>
      </c>
      <c r="G290">
        <f t="shared" si="22"/>
        <v>270</v>
      </c>
      <c r="H290">
        <f t="shared" si="21"/>
        <v>24</v>
      </c>
      <c r="I290" s="13">
        <f t="shared" si="24"/>
        <v>33208</v>
      </c>
      <c r="J290">
        <f t="shared" si="23"/>
        <v>5.4553513410833325</v>
      </c>
      <c r="L290" s="13"/>
      <c r="N290" s="14"/>
    </row>
    <row r="291" spans="4:14" x14ac:dyDescent="0.25">
      <c r="D291" s="11">
        <v>33178</v>
      </c>
      <c r="E291" s="30">
        <v>5.7034192600000004</v>
      </c>
      <c r="F291">
        <f t="shared" si="20"/>
        <v>300</v>
      </c>
      <c r="G291">
        <f t="shared" si="22"/>
        <v>300</v>
      </c>
      <c r="H291">
        <f t="shared" si="21"/>
        <v>24</v>
      </c>
      <c r="I291" s="13">
        <f t="shared" si="24"/>
        <v>33208</v>
      </c>
      <c r="J291">
        <f t="shared" si="23"/>
        <v>5.4553513410833325</v>
      </c>
      <c r="L291" s="13"/>
      <c r="N291" s="14"/>
    </row>
    <row r="292" spans="4:14" x14ac:dyDescent="0.25">
      <c r="D292" s="11">
        <v>33208</v>
      </c>
      <c r="E292" s="30">
        <v>5.6725493609999997</v>
      </c>
      <c r="F292">
        <f t="shared" si="20"/>
        <v>330</v>
      </c>
      <c r="G292">
        <f t="shared" si="22"/>
        <v>330</v>
      </c>
      <c r="H292">
        <f t="shared" si="21"/>
        <v>24</v>
      </c>
      <c r="I292" s="13">
        <f t="shared" si="24"/>
        <v>33208</v>
      </c>
      <c r="J292">
        <f t="shared" si="23"/>
        <v>5.4553513410833325</v>
      </c>
      <c r="L292" s="13"/>
      <c r="N292" s="14"/>
    </row>
    <row r="293" spans="4:14" x14ac:dyDescent="0.25">
      <c r="D293" s="11">
        <v>33239</v>
      </c>
      <c r="E293" s="30">
        <v>5.8390290059999996</v>
      </c>
      <c r="F293">
        <f t="shared" si="20"/>
        <v>0</v>
      </c>
      <c r="G293">
        <f t="shared" si="22"/>
        <v>0</v>
      </c>
      <c r="H293">
        <f t="shared" si="21"/>
        <v>25</v>
      </c>
      <c r="I293" s="13">
        <f t="shared" si="24"/>
        <v>33573</v>
      </c>
      <c r="J293">
        <f t="shared" si="23"/>
        <v>4.94934712375</v>
      </c>
      <c r="L293" s="13"/>
      <c r="N293" s="14"/>
    </row>
    <row r="294" spans="4:14" x14ac:dyDescent="0.25">
      <c r="D294" s="11">
        <v>33270</v>
      </c>
      <c r="E294" s="30">
        <v>5.8834369190000002</v>
      </c>
      <c r="F294">
        <f t="shared" si="20"/>
        <v>30</v>
      </c>
      <c r="G294">
        <f t="shared" si="22"/>
        <v>30</v>
      </c>
      <c r="H294">
        <f t="shared" si="21"/>
        <v>25</v>
      </c>
      <c r="I294" s="13">
        <f t="shared" si="24"/>
        <v>33573</v>
      </c>
      <c r="J294">
        <f t="shared" si="23"/>
        <v>4.94934712375</v>
      </c>
      <c r="L294" s="13"/>
      <c r="N294" s="14"/>
    </row>
    <row r="295" spans="4:14" x14ac:dyDescent="0.25">
      <c r="D295" s="11">
        <v>33298</v>
      </c>
      <c r="E295" s="30">
        <v>5.496431415</v>
      </c>
      <c r="F295">
        <f t="shared" si="20"/>
        <v>60</v>
      </c>
      <c r="G295">
        <f t="shared" si="22"/>
        <v>60</v>
      </c>
      <c r="H295">
        <f t="shared" si="21"/>
        <v>25</v>
      </c>
      <c r="I295" s="13">
        <f t="shared" si="24"/>
        <v>33573</v>
      </c>
      <c r="J295">
        <f t="shared" si="23"/>
        <v>4.94934712375</v>
      </c>
      <c r="L295" s="13"/>
      <c r="N295" s="14"/>
    </row>
    <row r="296" spans="4:14" x14ac:dyDescent="0.25">
      <c r="D296" s="11">
        <v>33329</v>
      </c>
      <c r="E296" s="30">
        <v>5.302381155</v>
      </c>
      <c r="F296">
        <f t="shared" si="20"/>
        <v>90</v>
      </c>
      <c r="G296">
        <f t="shared" si="22"/>
        <v>90</v>
      </c>
      <c r="H296">
        <f t="shared" si="21"/>
        <v>25</v>
      </c>
      <c r="I296" s="13">
        <f t="shared" si="24"/>
        <v>33573</v>
      </c>
      <c r="J296">
        <f t="shared" si="23"/>
        <v>4.94934712375</v>
      </c>
      <c r="L296" s="13"/>
      <c r="N296" s="14"/>
    </row>
    <row r="297" spans="4:14" x14ac:dyDescent="0.25">
      <c r="D297" s="11">
        <v>33359</v>
      </c>
      <c r="E297" s="30">
        <v>5.248477287</v>
      </c>
      <c r="F297">
        <f t="shared" si="20"/>
        <v>120</v>
      </c>
      <c r="G297">
        <f t="shared" si="22"/>
        <v>120</v>
      </c>
      <c r="H297">
        <f t="shared" si="21"/>
        <v>25</v>
      </c>
      <c r="I297" s="13">
        <f t="shared" si="24"/>
        <v>33573</v>
      </c>
      <c r="J297">
        <f t="shared" si="23"/>
        <v>4.94934712375</v>
      </c>
      <c r="L297" s="13"/>
      <c r="N297" s="14"/>
    </row>
    <row r="298" spans="4:14" x14ac:dyDescent="0.25">
      <c r="D298" s="11">
        <v>33390</v>
      </c>
      <c r="E298" s="30">
        <v>4.9599784720000004</v>
      </c>
      <c r="F298">
        <f t="shared" si="20"/>
        <v>150</v>
      </c>
      <c r="G298">
        <f t="shared" si="22"/>
        <v>150</v>
      </c>
      <c r="H298">
        <f t="shared" si="21"/>
        <v>25</v>
      </c>
      <c r="I298" s="13">
        <f t="shared" si="24"/>
        <v>33573</v>
      </c>
      <c r="J298">
        <f t="shared" si="23"/>
        <v>4.94934712375</v>
      </c>
      <c r="L298" s="13"/>
      <c r="N298" s="14"/>
    </row>
    <row r="299" spans="4:14" x14ac:dyDescent="0.25">
      <c r="D299" s="11">
        <v>33420</v>
      </c>
      <c r="E299" s="30">
        <v>4.7357086930000003</v>
      </c>
      <c r="F299">
        <f t="shared" si="20"/>
        <v>180</v>
      </c>
      <c r="G299">
        <f t="shared" si="22"/>
        <v>180</v>
      </c>
      <c r="H299">
        <f t="shared" si="21"/>
        <v>25</v>
      </c>
      <c r="I299" s="13">
        <f t="shared" si="24"/>
        <v>33573</v>
      </c>
      <c r="J299">
        <f t="shared" si="23"/>
        <v>4.94934712375</v>
      </c>
      <c r="L299" s="13"/>
      <c r="N299" s="14"/>
    </row>
    <row r="300" spans="4:14" x14ac:dyDescent="0.25">
      <c r="D300" s="11">
        <v>33451</v>
      </c>
      <c r="E300" s="30">
        <v>4.413788018</v>
      </c>
      <c r="F300">
        <f t="shared" si="20"/>
        <v>210</v>
      </c>
      <c r="G300">
        <f t="shared" si="22"/>
        <v>210</v>
      </c>
      <c r="H300">
        <f t="shared" si="21"/>
        <v>25</v>
      </c>
      <c r="I300" s="13">
        <f t="shared" si="24"/>
        <v>33573</v>
      </c>
      <c r="J300">
        <f t="shared" si="23"/>
        <v>4.94934712375</v>
      </c>
      <c r="L300" s="13"/>
      <c r="N300" s="14"/>
    </row>
    <row r="301" spans="4:14" x14ac:dyDescent="0.25">
      <c r="D301" s="11">
        <v>33482</v>
      </c>
      <c r="E301" s="30">
        <v>4.465741661</v>
      </c>
      <c r="F301">
        <f t="shared" si="20"/>
        <v>240</v>
      </c>
      <c r="G301">
        <f t="shared" si="22"/>
        <v>240</v>
      </c>
      <c r="H301">
        <f t="shared" si="21"/>
        <v>25</v>
      </c>
      <c r="I301" s="13">
        <f t="shared" si="24"/>
        <v>33573</v>
      </c>
      <c r="J301">
        <f t="shared" si="23"/>
        <v>4.94934712375</v>
      </c>
      <c r="L301" s="13"/>
      <c r="N301" s="14"/>
    </row>
    <row r="302" spans="4:14" x14ac:dyDescent="0.25">
      <c r="D302" s="11">
        <v>33512</v>
      </c>
      <c r="E302" s="30">
        <v>4.3105972350000004</v>
      </c>
      <c r="F302">
        <f t="shared" si="20"/>
        <v>270</v>
      </c>
      <c r="G302">
        <f t="shared" si="22"/>
        <v>270</v>
      </c>
      <c r="H302">
        <f t="shared" si="21"/>
        <v>25</v>
      </c>
      <c r="I302" s="13">
        <f t="shared" si="24"/>
        <v>33573</v>
      </c>
      <c r="J302">
        <f t="shared" si="23"/>
        <v>4.94934712375</v>
      </c>
      <c r="L302" s="13"/>
      <c r="N302" s="14"/>
    </row>
    <row r="303" spans="4:14" x14ac:dyDescent="0.25">
      <c r="D303" s="11">
        <v>33543</v>
      </c>
      <c r="E303" s="30">
        <v>4.3700032210000002</v>
      </c>
      <c r="F303">
        <f t="shared" si="20"/>
        <v>300</v>
      </c>
      <c r="G303">
        <f t="shared" si="22"/>
        <v>300</v>
      </c>
      <c r="H303">
        <f t="shared" si="21"/>
        <v>25</v>
      </c>
      <c r="I303" s="13">
        <f t="shared" si="24"/>
        <v>33573</v>
      </c>
      <c r="J303">
        <f t="shared" si="23"/>
        <v>4.94934712375</v>
      </c>
      <c r="L303" s="13"/>
      <c r="N303" s="14"/>
    </row>
    <row r="304" spans="4:14" x14ac:dyDescent="0.25">
      <c r="D304" s="11">
        <v>33573</v>
      </c>
      <c r="E304" s="30">
        <v>4.3665924030000003</v>
      </c>
      <c r="F304">
        <f t="shared" si="20"/>
        <v>330</v>
      </c>
      <c r="G304">
        <f t="shared" si="22"/>
        <v>330</v>
      </c>
      <c r="H304">
        <f t="shared" si="21"/>
        <v>25</v>
      </c>
      <c r="I304" s="13">
        <f t="shared" si="24"/>
        <v>33573</v>
      </c>
      <c r="J304">
        <f t="shared" si="23"/>
        <v>4.94934712375</v>
      </c>
      <c r="L304" s="13"/>
      <c r="N304" s="14"/>
    </row>
    <row r="305" spans="4:14" x14ac:dyDescent="0.25">
      <c r="D305" s="11">
        <v>33604</v>
      </c>
      <c r="E305" s="30">
        <v>4.0699133710000002</v>
      </c>
      <c r="F305">
        <f t="shared" si="20"/>
        <v>0</v>
      </c>
      <c r="G305">
        <f t="shared" si="22"/>
        <v>0</v>
      </c>
      <c r="H305">
        <f t="shared" si="21"/>
        <v>26</v>
      </c>
      <c r="I305" s="13">
        <f t="shared" si="24"/>
        <v>33939</v>
      </c>
      <c r="J305">
        <f t="shared" si="23"/>
        <v>3.7854164745833327</v>
      </c>
      <c r="L305" s="13"/>
      <c r="N305" s="14"/>
    </row>
    <row r="306" spans="4:14" x14ac:dyDescent="0.25">
      <c r="D306" s="11">
        <v>33635</v>
      </c>
      <c r="E306" s="30">
        <v>3.8781843540000001</v>
      </c>
      <c r="F306">
        <f t="shared" si="20"/>
        <v>30</v>
      </c>
      <c r="G306">
        <f t="shared" si="22"/>
        <v>30</v>
      </c>
      <c r="H306">
        <f t="shared" si="21"/>
        <v>26</v>
      </c>
      <c r="I306" s="13">
        <f t="shared" si="24"/>
        <v>33939</v>
      </c>
      <c r="J306">
        <f t="shared" si="23"/>
        <v>3.7854164745833327</v>
      </c>
      <c r="L306" s="13"/>
      <c r="N306" s="14"/>
    </row>
    <row r="307" spans="4:14" x14ac:dyDescent="0.25">
      <c r="D307" s="11">
        <v>33664</v>
      </c>
      <c r="E307" s="30">
        <v>3.990512759</v>
      </c>
      <c r="F307">
        <f t="shared" si="20"/>
        <v>60</v>
      </c>
      <c r="G307">
        <f t="shared" si="22"/>
        <v>60</v>
      </c>
      <c r="H307">
        <f t="shared" si="21"/>
        <v>26</v>
      </c>
      <c r="I307" s="13">
        <f t="shared" si="24"/>
        <v>33939</v>
      </c>
      <c r="J307">
        <f t="shared" si="23"/>
        <v>3.7854164745833327</v>
      </c>
      <c r="L307" s="13"/>
      <c r="N307" s="14"/>
    </row>
    <row r="308" spans="4:14" x14ac:dyDescent="0.25">
      <c r="D308" s="11">
        <v>33695</v>
      </c>
      <c r="E308" s="30">
        <v>4.0775431190000004</v>
      </c>
      <c r="F308">
        <f t="shared" si="20"/>
        <v>90</v>
      </c>
      <c r="G308">
        <f t="shared" si="22"/>
        <v>90</v>
      </c>
      <c r="H308">
        <f t="shared" si="21"/>
        <v>26</v>
      </c>
      <c r="I308" s="13">
        <f t="shared" si="24"/>
        <v>33939</v>
      </c>
      <c r="J308">
        <f t="shared" si="23"/>
        <v>3.7854164745833327</v>
      </c>
      <c r="L308" s="13"/>
      <c r="N308" s="14"/>
    </row>
    <row r="309" spans="4:14" x14ac:dyDescent="0.25">
      <c r="D309" s="11">
        <v>33725</v>
      </c>
      <c r="E309" s="30">
        <v>3.9378608939999999</v>
      </c>
      <c r="F309">
        <f t="shared" ref="F309:F372" si="25">FLOOR(DAYS360(DATE(YEAR(D309),1,1),D309),30)</f>
        <v>120</v>
      </c>
      <c r="G309">
        <f t="shared" si="22"/>
        <v>120</v>
      </c>
      <c r="H309">
        <f t="shared" ref="H309:H372" si="26">IF(G309&gt;G308,H308,H308+1)</f>
        <v>26</v>
      </c>
      <c r="I309" s="13">
        <f t="shared" si="24"/>
        <v>33939</v>
      </c>
      <c r="J309">
        <f t="shared" si="23"/>
        <v>3.7854164745833327</v>
      </c>
      <c r="L309" s="13"/>
      <c r="N309" s="14"/>
    </row>
    <row r="310" spans="4:14" x14ac:dyDescent="0.25">
      <c r="D310" s="11">
        <v>33756</v>
      </c>
      <c r="E310" s="30">
        <v>3.875841001</v>
      </c>
      <c r="F310">
        <f t="shared" si="25"/>
        <v>150</v>
      </c>
      <c r="G310">
        <f t="shared" si="22"/>
        <v>150</v>
      </c>
      <c r="H310">
        <f t="shared" si="26"/>
        <v>26</v>
      </c>
      <c r="I310" s="13">
        <f t="shared" si="24"/>
        <v>33939</v>
      </c>
      <c r="J310">
        <f t="shared" si="23"/>
        <v>3.7854164745833327</v>
      </c>
      <c r="L310" s="13"/>
      <c r="N310" s="14"/>
    </row>
    <row r="311" spans="4:14" x14ac:dyDescent="0.25">
      <c r="D311" s="11">
        <v>33786</v>
      </c>
      <c r="E311" s="30">
        <v>3.7853442259999999</v>
      </c>
      <c r="F311">
        <f t="shared" si="25"/>
        <v>180</v>
      </c>
      <c r="G311">
        <f t="shared" si="22"/>
        <v>180</v>
      </c>
      <c r="H311">
        <f t="shared" si="26"/>
        <v>26</v>
      </c>
      <c r="I311" s="13">
        <f t="shared" si="24"/>
        <v>33939</v>
      </c>
      <c r="J311">
        <f t="shared" si="23"/>
        <v>3.7854164745833327</v>
      </c>
      <c r="L311" s="13"/>
      <c r="N311" s="14"/>
    </row>
    <row r="312" spans="4:14" x14ac:dyDescent="0.25">
      <c r="D312" s="11">
        <v>33817</v>
      </c>
      <c r="E312" s="30">
        <v>3.6443497960000002</v>
      </c>
      <c r="F312">
        <f t="shared" si="25"/>
        <v>210</v>
      </c>
      <c r="G312">
        <f t="shared" si="22"/>
        <v>210</v>
      </c>
      <c r="H312">
        <f t="shared" si="26"/>
        <v>26</v>
      </c>
      <c r="I312" s="13">
        <f t="shared" si="24"/>
        <v>33939</v>
      </c>
      <c r="J312">
        <f t="shared" si="23"/>
        <v>3.7854164745833327</v>
      </c>
      <c r="L312" s="13"/>
      <c r="N312" s="14"/>
    </row>
    <row r="313" spans="4:14" x14ac:dyDescent="0.25">
      <c r="D313" s="11">
        <v>33848</v>
      </c>
      <c r="E313" s="30">
        <v>3.3635660409999999</v>
      </c>
      <c r="F313">
        <f t="shared" si="25"/>
        <v>240</v>
      </c>
      <c r="G313">
        <f t="shared" si="22"/>
        <v>240</v>
      </c>
      <c r="H313">
        <f t="shared" si="26"/>
        <v>26</v>
      </c>
      <c r="I313" s="13">
        <f t="shared" si="24"/>
        <v>33939</v>
      </c>
      <c r="J313">
        <f t="shared" si="23"/>
        <v>3.7854164745833327</v>
      </c>
      <c r="L313" s="13"/>
      <c r="N313" s="14"/>
    </row>
    <row r="314" spans="4:14" x14ac:dyDescent="0.25">
      <c r="D314" s="11">
        <v>33878</v>
      </c>
      <c r="E314" s="30">
        <v>3.6549505959999999</v>
      </c>
      <c r="F314">
        <f t="shared" si="25"/>
        <v>270</v>
      </c>
      <c r="G314">
        <f t="shared" si="22"/>
        <v>270</v>
      </c>
      <c r="H314">
        <f t="shared" si="26"/>
        <v>26</v>
      </c>
      <c r="I314" s="13">
        <f t="shared" si="24"/>
        <v>33939</v>
      </c>
      <c r="J314">
        <f t="shared" si="23"/>
        <v>3.7854164745833327</v>
      </c>
      <c r="L314" s="13"/>
      <c r="N314" s="14"/>
    </row>
    <row r="315" spans="4:14" x14ac:dyDescent="0.25">
      <c r="D315" s="11">
        <v>33909</v>
      </c>
      <c r="E315" s="30">
        <v>3.6494029760000002</v>
      </c>
      <c r="F315">
        <f t="shared" si="25"/>
        <v>300</v>
      </c>
      <c r="G315">
        <f t="shared" si="22"/>
        <v>300</v>
      </c>
      <c r="H315">
        <f t="shared" si="26"/>
        <v>26</v>
      </c>
      <c r="I315" s="13">
        <f t="shared" si="24"/>
        <v>33939</v>
      </c>
      <c r="J315">
        <f t="shared" si="23"/>
        <v>3.7854164745833327</v>
      </c>
      <c r="L315" s="13"/>
      <c r="N315" s="14"/>
    </row>
    <row r="316" spans="4:14" x14ac:dyDescent="0.25">
      <c r="D316" s="11">
        <v>33939</v>
      </c>
      <c r="E316" s="30">
        <v>3.4975285619999998</v>
      </c>
      <c r="F316">
        <f t="shared" si="25"/>
        <v>330</v>
      </c>
      <c r="G316">
        <f t="shared" si="22"/>
        <v>330</v>
      </c>
      <c r="H316">
        <f t="shared" si="26"/>
        <v>26</v>
      </c>
      <c r="I316" s="13">
        <f t="shared" si="24"/>
        <v>33939</v>
      </c>
      <c r="J316">
        <f t="shared" si="23"/>
        <v>3.7854164745833327</v>
      </c>
      <c r="L316" s="13"/>
      <c r="N316" s="14"/>
    </row>
    <row r="317" spans="4:14" x14ac:dyDescent="0.25">
      <c r="D317" s="11">
        <v>33970</v>
      </c>
      <c r="E317" s="30">
        <v>3.547354737</v>
      </c>
      <c r="F317">
        <f t="shared" si="25"/>
        <v>0</v>
      </c>
      <c r="G317">
        <f t="shared" si="22"/>
        <v>0</v>
      </c>
      <c r="H317">
        <f t="shared" si="26"/>
        <v>27</v>
      </c>
      <c r="I317" s="13">
        <f t="shared" si="24"/>
        <v>34304</v>
      </c>
      <c r="J317">
        <f t="shared" si="23"/>
        <v>3.5075261400833333</v>
      </c>
      <c r="L317" s="13"/>
      <c r="N317" s="14"/>
    </row>
    <row r="318" spans="4:14" x14ac:dyDescent="0.25">
      <c r="D318" s="11">
        <v>34001</v>
      </c>
      <c r="E318" s="30">
        <v>3.5806677219999998</v>
      </c>
      <c r="F318">
        <f t="shared" si="25"/>
        <v>30</v>
      </c>
      <c r="G318">
        <f t="shared" si="22"/>
        <v>30</v>
      </c>
      <c r="H318">
        <f t="shared" si="26"/>
        <v>27</v>
      </c>
      <c r="I318" s="13">
        <f t="shared" si="24"/>
        <v>34304</v>
      </c>
      <c r="J318">
        <f t="shared" si="23"/>
        <v>3.5075261400833333</v>
      </c>
      <c r="L318" s="13"/>
      <c r="N318" s="14"/>
    </row>
    <row r="319" spans="4:14" x14ac:dyDescent="0.25">
      <c r="D319" s="11">
        <v>34029</v>
      </c>
      <c r="E319" s="30">
        <v>3.3531606090000001</v>
      </c>
      <c r="F319">
        <f t="shared" si="25"/>
        <v>60</v>
      </c>
      <c r="G319">
        <f t="shared" si="22"/>
        <v>60</v>
      </c>
      <c r="H319">
        <f t="shared" si="26"/>
        <v>27</v>
      </c>
      <c r="I319" s="13">
        <f t="shared" si="24"/>
        <v>34304</v>
      </c>
      <c r="J319">
        <f t="shared" si="23"/>
        <v>3.5075261400833333</v>
      </c>
      <c r="L319" s="13"/>
      <c r="N319" s="14"/>
    </row>
    <row r="320" spans="4:14" x14ac:dyDescent="0.25">
      <c r="D320" s="11">
        <v>34060</v>
      </c>
      <c r="E320" s="30">
        <v>3.422176699</v>
      </c>
      <c r="F320">
        <f t="shared" si="25"/>
        <v>90</v>
      </c>
      <c r="G320">
        <f t="shared" si="22"/>
        <v>90</v>
      </c>
      <c r="H320">
        <f t="shared" si="26"/>
        <v>27</v>
      </c>
      <c r="I320" s="13">
        <f t="shared" si="24"/>
        <v>34304</v>
      </c>
      <c r="J320">
        <f t="shared" si="23"/>
        <v>3.5075261400833333</v>
      </c>
      <c r="L320" s="13"/>
      <c r="N320" s="14"/>
    </row>
    <row r="321" spans="4:14" x14ac:dyDescent="0.25">
      <c r="D321" s="11">
        <v>34090</v>
      </c>
      <c r="E321" s="30">
        <v>3.5514312829999999</v>
      </c>
      <c r="F321">
        <f t="shared" si="25"/>
        <v>120</v>
      </c>
      <c r="G321">
        <f t="shared" si="22"/>
        <v>120</v>
      </c>
      <c r="H321">
        <f t="shared" si="26"/>
        <v>27</v>
      </c>
      <c r="I321" s="13">
        <f t="shared" si="24"/>
        <v>34304</v>
      </c>
      <c r="J321">
        <f t="shared" si="23"/>
        <v>3.5075261400833333</v>
      </c>
      <c r="L321" s="13"/>
      <c r="N321" s="14"/>
    </row>
    <row r="322" spans="4:14" x14ac:dyDescent="0.25">
      <c r="D322" s="11">
        <v>34121</v>
      </c>
      <c r="E322" s="30">
        <v>3.5834288729999999</v>
      </c>
      <c r="F322">
        <f t="shared" si="25"/>
        <v>150</v>
      </c>
      <c r="G322">
        <f t="shared" si="22"/>
        <v>150</v>
      </c>
      <c r="H322">
        <f t="shared" si="26"/>
        <v>27</v>
      </c>
      <c r="I322" s="13">
        <f t="shared" si="24"/>
        <v>34304</v>
      </c>
      <c r="J322">
        <f t="shared" si="23"/>
        <v>3.5075261400833333</v>
      </c>
      <c r="L322" s="13"/>
      <c r="N322" s="14"/>
    </row>
    <row r="323" spans="4:14" x14ac:dyDescent="0.25">
      <c r="D323" s="11">
        <v>34151</v>
      </c>
      <c r="E323" s="30">
        <v>3.437046316</v>
      </c>
      <c r="F323">
        <f t="shared" si="25"/>
        <v>180</v>
      </c>
      <c r="G323">
        <f t="shared" si="22"/>
        <v>180</v>
      </c>
      <c r="H323">
        <f t="shared" si="26"/>
        <v>27</v>
      </c>
      <c r="I323" s="13">
        <f t="shared" si="24"/>
        <v>34304</v>
      </c>
      <c r="J323">
        <f t="shared" si="23"/>
        <v>3.5075261400833333</v>
      </c>
      <c r="L323" s="13"/>
      <c r="N323" s="14"/>
    </row>
    <row r="324" spans="4:14" x14ac:dyDescent="0.25">
      <c r="D324" s="11">
        <v>34182</v>
      </c>
      <c r="E324" s="30">
        <v>3.5227390860000001</v>
      </c>
      <c r="F324">
        <f t="shared" si="25"/>
        <v>210</v>
      </c>
      <c r="G324">
        <f t="shared" si="22"/>
        <v>210</v>
      </c>
      <c r="H324">
        <f t="shared" si="26"/>
        <v>27</v>
      </c>
      <c r="I324" s="13">
        <f t="shared" si="24"/>
        <v>34304</v>
      </c>
      <c r="J324">
        <f t="shared" si="23"/>
        <v>3.5075261400833333</v>
      </c>
      <c r="L324" s="13"/>
      <c r="N324" s="14"/>
    </row>
    <row r="325" spans="4:14" x14ac:dyDescent="0.25">
      <c r="D325" s="11">
        <v>34213</v>
      </c>
      <c r="E325" s="30">
        <v>3.6560386810000001</v>
      </c>
      <c r="F325">
        <f t="shared" si="25"/>
        <v>240</v>
      </c>
      <c r="G325">
        <f t="shared" si="22"/>
        <v>240</v>
      </c>
      <c r="H325">
        <f t="shared" si="26"/>
        <v>27</v>
      </c>
      <c r="I325" s="13">
        <f t="shared" si="24"/>
        <v>34304</v>
      </c>
      <c r="J325">
        <f t="shared" si="23"/>
        <v>3.5075261400833333</v>
      </c>
      <c r="L325" s="13"/>
      <c r="N325" s="14"/>
    </row>
    <row r="326" spans="4:14" x14ac:dyDescent="0.25">
      <c r="D326" s="11">
        <v>34243</v>
      </c>
      <c r="E326" s="30">
        <v>3.4333214430000001</v>
      </c>
      <c r="F326">
        <f t="shared" si="25"/>
        <v>270</v>
      </c>
      <c r="G326">
        <f t="shared" si="22"/>
        <v>270</v>
      </c>
      <c r="H326">
        <f t="shared" si="26"/>
        <v>27</v>
      </c>
      <c r="I326" s="13">
        <f t="shared" si="24"/>
        <v>34304</v>
      </c>
      <c r="J326">
        <f t="shared" si="23"/>
        <v>3.5075261400833333</v>
      </c>
      <c r="L326" s="13"/>
      <c r="N326" s="14"/>
    </row>
    <row r="327" spans="4:14" x14ac:dyDescent="0.25">
      <c r="D327" s="11">
        <v>34274</v>
      </c>
      <c r="E327" s="30">
        <v>3.4451255070000002</v>
      </c>
      <c r="F327">
        <f t="shared" si="25"/>
        <v>300</v>
      </c>
      <c r="G327">
        <f t="shared" si="22"/>
        <v>300</v>
      </c>
      <c r="H327">
        <f t="shared" si="26"/>
        <v>27</v>
      </c>
      <c r="I327" s="13">
        <f t="shared" si="24"/>
        <v>34304</v>
      </c>
      <c r="J327">
        <f t="shared" si="23"/>
        <v>3.5075261400833333</v>
      </c>
      <c r="L327" s="13"/>
      <c r="N327" s="14"/>
    </row>
    <row r="328" spans="4:14" x14ac:dyDescent="0.25">
      <c r="D328" s="11">
        <v>34304</v>
      </c>
      <c r="E328" s="30">
        <v>3.5578227249999999</v>
      </c>
      <c r="F328">
        <f t="shared" si="25"/>
        <v>330</v>
      </c>
      <c r="G328">
        <f t="shared" si="22"/>
        <v>330</v>
      </c>
      <c r="H328">
        <f t="shared" si="26"/>
        <v>27</v>
      </c>
      <c r="I328" s="13">
        <f t="shared" si="24"/>
        <v>34304</v>
      </c>
      <c r="J328">
        <f t="shared" si="23"/>
        <v>3.5075261400833333</v>
      </c>
      <c r="L328" s="13"/>
      <c r="N328" s="14"/>
    </row>
    <row r="329" spans="4:14" x14ac:dyDescent="0.25">
      <c r="D329" s="11">
        <v>34335</v>
      </c>
      <c r="E329" s="30">
        <v>3.3843729640000002</v>
      </c>
      <c r="F329">
        <f t="shared" si="25"/>
        <v>0</v>
      </c>
      <c r="G329">
        <f t="shared" si="22"/>
        <v>0</v>
      </c>
      <c r="H329">
        <f t="shared" si="26"/>
        <v>28</v>
      </c>
      <c r="I329" s="13">
        <f t="shared" si="24"/>
        <v>34669</v>
      </c>
      <c r="J329">
        <f t="shared" si="23"/>
        <v>3.272151669249999</v>
      </c>
      <c r="L329" s="13"/>
      <c r="N329" s="14"/>
    </row>
    <row r="330" spans="4:14" x14ac:dyDescent="0.25">
      <c r="D330" s="11">
        <v>34366</v>
      </c>
      <c r="E330" s="30">
        <v>3.424654259</v>
      </c>
      <c r="F330">
        <f t="shared" si="25"/>
        <v>30</v>
      </c>
      <c r="G330">
        <f t="shared" si="22"/>
        <v>30</v>
      </c>
      <c r="H330">
        <f t="shared" si="26"/>
        <v>28</v>
      </c>
      <c r="I330" s="13">
        <f t="shared" si="24"/>
        <v>34669</v>
      </c>
      <c r="J330">
        <f t="shared" si="23"/>
        <v>3.272151669249999</v>
      </c>
      <c r="L330" s="13"/>
      <c r="N330" s="14"/>
    </row>
    <row r="331" spans="4:14" x14ac:dyDescent="0.25">
      <c r="D331" s="11">
        <v>34394</v>
      </c>
      <c r="E331" s="30">
        <v>3.5788332860000001</v>
      </c>
      <c r="F331">
        <f t="shared" si="25"/>
        <v>60</v>
      </c>
      <c r="G331">
        <f t="shared" si="22"/>
        <v>60</v>
      </c>
      <c r="H331">
        <f t="shared" si="26"/>
        <v>28</v>
      </c>
      <c r="I331" s="13">
        <f t="shared" si="24"/>
        <v>34669</v>
      </c>
      <c r="J331">
        <f t="shared" si="23"/>
        <v>3.272151669249999</v>
      </c>
      <c r="L331" s="13"/>
      <c r="N331" s="14"/>
    </row>
    <row r="332" spans="4:14" x14ac:dyDescent="0.25">
      <c r="D332" s="11">
        <v>34425</v>
      </c>
      <c r="E332" s="30">
        <v>3.3640641379999998</v>
      </c>
      <c r="F332">
        <f t="shared" si="25"/>
        <v>90</v>
      </c>
      <c r="G332">
        <f t="shared" si="22"/>
        <v>90</v>
      </c>
      <c r="H332">
        <f t="shared" si="26"/>
        <v>28</v>
      </c>
      <c r="I332" s="13">
        <f t="shared" si="24"/>
        <v>34669</v>
      </c>
      <c r="J332">
        <f t="shared" si="23"/>
        <v>3.272151669249999</v>
      </c>
      <c r="L332" s="13"/>
      <c r="N332" s="14"/>
    </row>
    <row r="333" spans="4:14" x14ac:dyDescent="0.25">
      <c r="D333" s="11">
        <v>34455</v>
      </c>
      <c r="E333" s="30">
        <v>3.238103819</v>
      </c>
      <c r="F333">
        <f t="shared" si="25"/>
        <v>120</v>
      </c>
      <c r="G333">
        <f t="shared" si="22"/>
        <v>120</v>
      </c>
      <c r="H333">
        <f t="shared" si="26"/>
        <v>28</v>
      </c>
      <c r="I333" s="13">
        <f t="shared" si="24"/>
        <v>34669</v>
      </c>
      <c r="J333">
        <f t="shared" si="23"/>
        <v>3.272151669249999</v>
      </c>
      <c r="L333" s="13"/>
      <c r="N333" s="14"/>
    </row>
    <row r="334" spans="4:14" x14ac:dyDescent="0.25">
      <c r="D334" s="11">
        <v>34486</v>
      </c>
      <c r="E334" s="30">
        <v>3.2075408329999999</v>
      </c>
      <c r="F334">
        <f t="shared" si="25"/>
        <v>150</v>
      </c>
      <c r="G334">
        <f t="shared" si="22"/>
        <v>150</v>
      </c>
      <c r="H334">
        <f t="shared" si="26"/>
        <v>28</v>
      </c>
      <c r="I334" s="13">
        <f t="shared" si="24"/>
        <v>34669</v>
      </c>
      <c r="J334">
        <f t="shared" si="23"/>
        <v>3.272151669249999</v>
      </c>
      <c r="L334" s="13"/>
      <c r="N334" s="14"/>
    </row>
    <row r="335" spans="4:14" x14ac:dyDescent="0.25">
      <c r="D335" s="11">
        <v>34516</v>
      </c>
      <c r="E335" s="30">
        <v>3.245680943</v>
      </c>
      <c r="F335">
        <f t="shared" si="25"/>
        <v>180</v>
      </c>
      <c r="G335">
        <f t="shared" si="22"/>
        <v>180</v>
      </c>
      <c r="H335">
        <f t="shared" si="26"/>
        <v>28</v>
      </c>
      <c r="I335" s="13">
        <f t="shared" si="24"/>
        <v>34669</v>
      </c>
      <c r="J335">
        <f t="shared" si="23"/>
        <v>3.272151669249999</v>
      </c>
      <c r="L335" s="13"/>
      <c r="N335" s="14"/>
    </row>
    <row r="336" spans="4:14" x14ac:dyDescent="0.25">
      <c r="D336" s="11">
        <v>34547</v>
      </c>
      <c r="E336" s="30">
        <v>3.3188647310000001</v>
      </c>
      <c r="F336">
        <f t="shared" si="25"/>
        <v>210</v>
      </c>
      <c r="G336">
        <f t="shared" si="22"/>
        <v>210</v>
      </c>
      <c r="H336">
        <f t="shared" si="26"/>
        <v>28</v>
      </c>
      <c r="I336" s="13">
        <f t="shared" si="24"/>
        <v>34669</v>
      </c>
      <c r="J336">
        <f t="shared" si="23"/>
        <v>3.272151669249999</v>
      </c>
      <c r="L336" s="13"/>
      <c r="N336" s="14"/>
    </row>
    <row r="337" spans="4:14" x14ac:dyDescent="0.25">
      <c r="D337" s="11">
        <v>34578</v>
      </c>
      <c r="E337" s="30">
        <v>3.267212367</v>
      </c>
      <c r="F337">
        <f t="shared" si="25"/>
        <v>240</v>
      </c>
      <c r="G337">
        <f t="shared" ref="G337:G400" si="27">MOD(F337, 360/$G$11)</f>
        <v>240</v>
      </c>
      <c r="H337">
        <f t="shared" si="26"/>
        <v>28</v>
      </c>
      <c r="I337" s="13">
        <f t="shared" si="24"/>
        <v>34669</v>
      </c>
      <c r="J337">
        <f t="shared" ref="J337:J400" si="28">AVERAGEIF($H$16:$H$674,H337,$E$16:$E$674)</f>
        <v>3.272151669249999</v>
      </c>
      <c r="L337" s="13"/>
      <c r="N337" s="14"/>
    </row>
    <row r="338" spans="4:14" x14ac:dyDescent="0.25">
      <c r="D338" s="11">
        <v>34608</v>
      </c>
      <c r="E338" s="30">
        <v>3.1787400909999999</v>
      </c>
      <c r="F338">
        <f t="shared" si="25"/>
        <v>270</v>
      </c>
      <c r="G338">
        <f t="shared" si="27"/>
        <v>270</v>
      </c>
      <c r="H338">
        <f t="shared" si="26"/>
        <v>28</v>
      </c>
      <c r="I338" s="13">
        <f t="shared" ref="I338:I401" si="29">EDATE(I337,(H338-H337)*(12/$G$11))</f>
        <v>34669</v>
      </c>
      <c r="J338">
        <f t="shared" si="28"/>
        <v>3.272151669249999</v>
      </c>
      <c r="L338" s="13"/>
      <c r="N338" s="14"/>
    </row>
    <row r="339" spans="4:14" x14ac:dyDescent="0.25">
      <c r="D339" s="11">
        <v>34639</v>
      </c>
      <c r="E339" s="30">
        <v>3.1420926250000001</v>
      </c>
      <c r="F339">
        <f t="shared" si="25"/>
        <v>300</v>
      </c>
      <c r="G339">
        <f t="shared" si="27"/>
        <v>300</v>
      </c>
      <c r="H339">
        <f t="shared" si="26"/>
        <v>28</v>
      </c>
      <c r="I339" s="13">
        <f t="shared" si="29"/>
        <v>34669</v>
      </c>
      <c r="J339">
        <f t="shared" si="28"/>
        <v>3.272151669249999</v>
      </c>
      <c r="L339" s="13"/>
      <c r="N339" s="14"/>
    </row>
    <row r="340" spans="4:14" x14ac:dyDescent="0.25">
      <c r="D340" s="11">
        <v>34669</v>
      </c>
      <c r="E340" s="30">
        <v>2.9156599750000001</v>
      </c>
      <c r="F340">
        <f t="shared" si="25"/>
        <v>330</v>
      </c>
      <c r="G340">
        <f t="shared" si="27"/>
        <v>330</v>
      </c>
      <c r="H340">
        <f t="shared" si="26"/>
        <v>28</v>
      </c>
      <c r="I340" s="13">
        <f t="shared" si="29"/>
        <v>34669</v>
      </c>
      <c r="J340">
        <f t="shared" si="28"/>
        <v>3.272151669249999</v>
      </c>
      <c r="L340" s="13"/>
      <c r="N340" s="14"/>
    </row>
    <row r="341" spans="4:14" x14ac:dyDescent="0.25">
      <c r="D341" s="11">
        <v>34700</v>
      </c>
      <c r="E341" s="30">
        <v>3.159681044</v>
      </c>
      <c r="F341">
        <f t="shared" si="25"/>
        <v>0</v>
      </c>
      <c r="G341">
        <f t="shared" si="27"/>
        <v>0</v>
      </c>
      <c r="H341">
        <f t="shared" si="26"/>
        <v>29</v>
      </c>
      <c r="I341" s="13">
        <f t="shared" si="29"/>
        <v>35034</v>
      </c>
      <c r="J341">
        <f t="shared" si="28"/>
        <v>3.3182595421666665</v>
      </c>
      <c r="L341" s="13"/>
      <c r="N341" s="14"/>
    </row>
    <row r="342" spans="4:14" x14ac:dyDescent="0.25">
      <c r="D342" s="11">
        <v>34731</v>
      </c>
      <c r="E342" s="30">
        <v>3.139699974</v>
      </c>
      <c r="F342">
        <f t="shared" si="25"/>
        <v>30</v>
      </c>
      <c r="G342">
        <f t="shared" si="27"/>
        <v>30</v>
      </c>
      <c r="H342">
        <f t="shared" si="26"/>
        <v>29</v>
      </c>
      <c r="I342" s="13">
        <f t="shared" si="29"/>
        <v>35034</v>
      </c>
      <c r="J342">
        <f t="shared" si="28"/>
        <v>3.3182595421666665</v>
      </c>
      <c r="L342" s="13"/>
      <c r="N342" s="14"/>
    </row>
    <row r="343" spans="4:14" x14ac:dyDescent="0.25">
      <c r="D343" s="11">
        <v>34759</v>
      </c>
      <c r="E343" s="30">
        <v>3.1844824909999998</v>
      </c>
      <c r="F343">
        <f t="shared" si="25"/>
        <v>60</v>
      </c>
      <c r="G343">
        <f t="shared" si="27"/>
        <v>60</v>
      </c>
      <c r="H343">
        <f t="shared" si="26"/>
        <v>29</v>
      </c>
      <c r="I343" s="13">
        <f t="shared" si="29"/>
        <v>35034</v>
      </c>
      <c r="J343">
        <f t="shared" si="28"/>
        <v>3.3182595421666665</v>
      </c>
      <c r="L343" s="13"/>
      <c r="N343" s="14"/>
    </row>
    <row r="344" spans="4:14" x14ac:dyDescent="0.25">
      <c r="D344" s="11">
        <v>34790</v>
      </c>
      <c r="E344" s="30">
        <v>3.3229161170000001</v>
      </c>
      <c r="F344">
        <f t="shared" si="25"/>
        <v>90</v>
      </c>
      <c r="G344">
        <f t="shared" si="27"/>
        <v>90</v>
      </c>
      <c r="H344">
        <f t="shared" si="26"/>
        <v>29</v>
      </c>
      <c r="I344" s="13">
        <f t="shared" si="29"/>
        <v>35034</v>
      </c>
      <c r="J344">
        <f t="shared" si="28"/>
        <v>3.3182595421666665</v>
      </c>
      <c r="L344" s="13"/>
      <c r="N344" s="14"/>
    </row>
    <row r="345" spans="4:14" x14ac:dyDescent="0.25">
      <c r="D345" s="11">
        <v>34820</v>
      </c>
      <c r="E345" s="30">
        <v>3.367477772</v>
      </c>
      <c r="F345">
        <f t="shared" si="25"/>
        <v>120</v>
      </c>
      <c r="G345">
        <f t="shared" si="27"/>
        <v>120</v>
      </c>
      <c r="H345">
        <f t="shared" si="26"/>
        <v>29</v>
      </c>
      <c r="I345" s="13">
        <f t="shared" si="29"/>
        <v>35034</v>
      </c>
      <c r="J345">
        <f t="shared" si="28"/>
        <v>3.3182595421666665</v>
      </c>
      <c r="L345" s="13"/>
      <c r="N345" s="14"/>
    </row>
    <row r="346" spans="4:14" x14ac:dyDescent="0.25">
      <c r="D346" s="11">
        <v>34851</v>
      </c>
      <c r="E346" s="30">
        <v>3.34707431</v>
      </c>
      <c r="F346">
        <f t="shared" si="25"/>
        <v>150</v>
      </c>
      <c r="G346">
        <f t="shared" si="27"/>
        <v>150</v>
      </c>
      <c r="H346">
        <f t="shared" si="26"/>
        <v>29</v>
      </c>
      <c r="I346" s="13">
        <f t="shared" si="29"/>
        <v>35034</v>
      </c>
      <c r="J346">
        <f t="shared" si="28"/>
        <v>3.3182595421666665</v>
      </c>
      <c r="L346" s="13"/>
      <c r="N346" s="14"/>
    </row>
    <row r="347" spans="4:14" x14ac:dyDescent="0.25">
      <c r="D347" s="11">
        <v>34881</v>
      </c>
      <c r="E347" s="30">
        <v>3.402097044</v>
      </c>
      <c r="F347">
        <f t="shared" si="25"/>
        <v>180</v>
      </c>
      <c r="G347">
        <f t="shared" si="27"/>
        <v>180</v>
      </c>
      <c r="H347">
        <f t="shared" si="26"/>
        <v>29</v>
      </c>
      <c r="I347" s="13">
        <f t="shared" si="29"/>
        <v>35034</v>
      </c>
      <c r="J347">
        <f t="shared" si="28"/>
        <v>3.3182595421666665</v>
      </c>
      <c r="L347" s="13"/>
      <c r="N347" s="14"/>
    </row>
    <row r="348" spans="4:14" x14ac:dyDescent="0.25">
      <c r="D348" s="11">
        <v>34912</v>
      </c>
      <c r="E348" s="30">
        <v>3.2555600490000001</v>
      </c>
      <c r="F348">
        <f t="shared" si="25"/>
        <v>210</v>
      </c>
      <c r="G348">
        <f t="shared" si="27"/>
        <v>210</v>
      </c>
      <c r="H348">
        <f t="shared" si="26"/>
        <v>29</v>
      </c>
      <c r="I348" s="13">
        <f t="shared" si="29"/>
        <v>35034</v>
      </c>
      <c r="J348">
        <f t="shared" si="28"/>
        <v>3.3182595421666665</v>
      </c>
      <c r="L348" s="13"/>
      <c r="N348" s="14"/>
    </row>
    <row r="349" spans="4:14" x14ac:dyDescent="0.25">
      <c r="D349" s="11">
        <v>34943</v>
      </c>
      <c r="E349" s="30">
        <v>3.3682078089999998</v>
      </c>
      <c r="F349">
        <f t="shared" si="25"/>
        <v>240</v>
      </c>
      <c r="G349">
        <f t="shared" si="27"/>
        <v>240</v>
      </c>
      <c r="H349">
        <f t="shared" si="26"/>
        <v>29</v>
      </c>
      <c r="I349" s="13">
        <f t="shared" si="29"/>
        <v>35034</v>
      </c>
      <c r="J349">
        <f t="shared" si="28"/>
        <v>3.3182595421666665</v>
      </c>
      <c r="L349" s="13"/>
      <c r="N349" s="14"/>
    </row>
    <row r="350" spans="4:14" x14ac:dyDescent="0.25">
      <c r="D350" s="11">
        <v>34973</v>
      </c>
      <c r="E350" s="30">
        <v>3.4792874660000002</v>
      </c>
      <c r="F350">
        <f t="shared" si="25"/>
        <v>270</v>
      </c>
      <c r="G350">
        <f t="shared" si="27"/>
        <v>270</v>
      </c>
      <c r="H350">
        <f t="shared" si="26"/>
        <v>29</v>
      </c>
      <c r="I350" s="13">
        <f t="shared" si="29"/>
        <v>35034</v>
      </c>
      <c r="J350">
        <f t="shared" si="28"/>
        <v>3.3182595421666665</v>
      </c>
      <c r="L350" s="13"/>
      <c r="N350" s="14"/>
    </row>
    <row r="351" spans="4:14" x14ac:dyDescent="0.25">
      <c r="D351" s="11">
        <v>35004</v>
      </c>
      <c r="E351" s="30">
        <v>3.394879542</v>
      </c>
      <c r="F351">
        <f t="shared" si="25"/>
        <v>300</v>
      </c>
      <c r="G351">
        <f t="shared" si="27"/>
        <v>300</v>
      </c>
      <c r="H351">
        <f t="shared" si="26"/>
        <v>29</v>
      </c>
      <c r="I351" s="13">
        <f t="shared" si="29"/>
        <v>35034</v>
      </c>
      <c r="J351">
        <f t="shared" si="28"/>
        <v>3.3182595421666665</v>
      </c>
      <c r="L351" s="13"/>
      <c r="N351" s="14"/>
    </row>
    <row r="352" spans="4:14" x14ac:dyDescent="0.25">
      <c r="D352" s="11">
        <v>35034</v>
      </c>
      <c r="E352" s="30">
        <v>3.397750888</v>
      </c>
      <c r="F352">
        <f t="shared" si="25"/>
        <v>330</v>
      </c>
      <c r="G352">
        <f t="shared" si="27"/>
        <v>330</v>
      </c>
      <c r="H352">
        <f t="shared" si="26"/>
        <v>29</v>
      </c>
      <c r="I352" s="13">
        <f t="shared" si="29"/>
        <v>35034</v>
      </c>
      <c r="J352">
        <f t="shared" si="28"/>
        <v>3.3182595421666665</v>
      </c>
      <c r="L352" s="13"/>
      <c r="N352" s="14"/>
    </row>
    <row r="353" spans="4:14" x14ac:dyDescent="0.25">
      <c r="D353" s="11">
        <v>35065</v>
      </c>
      <c r="E353" s="30">
        <v>3.2942967049999998</v>
      </c>
      <c r="F353">
        <f t="shared" si="25"/>
        <v>0</v>
      </c>
      <c r="G353">
        <f t="shared" si="27"/>
        <v>0</v>
      </c>
      <c r="H353">
        <f t="shared" si="26"/>
        <v>30</v>
      </c>
      <c r="I353" s="13">
        <f t="shared" si="29"/>
        <v>35400</v>
      </c>
      <c r="J353">
        <f t="shared" si="28"/>
        <v>3.0975148798333336</v>
      </c>
      <c r="L353" s="13"/>
      <c r="N353" s="14"/>
    </row>
    <row r="354" spans="4:14" x14ac:dyDescent="0.25">
      <c r="D354" s="11">
        <v>35096</v>
      </c>
      <c r="E354" s="30">
        <v>3.278044833</v>
      </c>
      <c r="F354">
        <f t="shared" si="25"/>
        <v>30</v>
      </c>
      <c r="G354">
        <f t="shared" si="27"/>
        <v>30</v>
      </c>
      <c r="H354">
        <f t="shared" si="26"/>
        <v>30</v>
      </c>
      <c r="I354" s="13">
        <f t="shared" si="29"/>
        <v>35400</v>
      </c>
      <c r="J354">
        <f t="shared" si="28"/>
        <v>3.0975148798333336</v>
      </c>
      <c r="L354" s="13"/>
      <c r="N354" s="14"/>
    </row>
    <row r="355" spans="4:14" x14ac:dyDescent="0.25">
      <c r="D355" s="11">
        <v>35125</v>
      </c>
      <c r="E355" s="30">
        <v>3.1512329600000002</v>
      </c>
      <c r="F355">
        <f t="shared" si="25"/>
        <v>60</v>
      </c>
      <c r="G355">
        <f t="shared" si="27"/>
        <v>60</v>
      </c>
      <c r="H355">
        <f t="shared" si="26"/>
        <v>30</v>
      </c>
      <c r="I355" s="13">
        <f t="shared" si="29"/>
        <v>35400</v>
      </c>
      <c r="J355">
        <f t="shared" si="28"/>
        <v>3.0975148798333336</v>
      </c>
      <c r="L355" s="13"/>
      <c r="N355" s="14"/>
    </row>
    <row r="356" spans="4:14" x14ac:dyDescent="0.25">
      <c r="D356" s="11">
        <v>35156</v>
      </c>
      <c r="E356" s="30">
        <v>3.0214190420000002</v>
      </c>
      <c r="F356">
        <f t="shared" si="25"/>
        <v>90</v>
      </c>
      <c r="G356">
        <f t="shared" si="27"/>
        <v>90</v>
      </c>
      <c r="H356">
        <f t="shared" si="26"/>
        <v>30</v>
      </c>
      <c r="I356" s="13">
        <f t="shared" si="29"/>
        <v>35400</v>
      </c>
      <c r="J356">
        <f t="shared" si="28"/>
        <v>3.0975148798333336</v>
      </c>
      <c r="L356" s="13"/>
      <c r="N356" s="14"/>
    </row>
    <row r="357" spans="4:14" x14ac:dyDescent="0.25">
      <c r="D357" s="11">
        <v>35186</v>
      </c>
      <c r="E357" s="30">
        <v>3.065009249</v>
      </c>
      <c r="F357">
        <f t="shared" si="25"/>
        <v>120</v>
      </c>
      <c r="G357">
        <f t="shared" si="27"/>
        <v>120</v>
      </c>
      <c r="H357">
        <f t="shared" si="26"/>
        <v>30</v>
      </c>
      <c r="I357" s="13">
        <f t="shared" si="29"/>
        <v>35400</v>
      </c>
      <c r="J357">
        <f t="shared" si="28"/>
        <v>3.0975148798333336</v>
      </c>
      <c r="L357" s="13"/>
      <c r="N357" s="14"/>
    </row>
    <row r="358" spans="4:14" x14ac:dyDescent="0.25">
      <c r="D358" s="11">
        <v>35217</v>
      </c>
      <c r="E358" s="30">
        <v>3.0665103980000001</v>
      </c>
      <c r="F358">
        <f t="shared" si="25"/>
        <v>150</v>
      </c>
      <c r="G358">
        <f t="shared" si="27"/>
        <v>150</v>
      </c>
      <c r="H358">
        <f t="shared" si="26"/>
        <v>30</v>
      </c>
      <c r="I358" s="13">
        <f t="shared" si="29"/>
        <v>35400</v>
      </c>
      <c r="J358">
        <f t="shared" si="28"/>
        <v>3.0975148798333336</v>
      </c>
      <c r="L358" s="13"/>
      <c r="N358" s="14"/>
    </row>
    <row r="359" spans="4:14" x14ac:dyDescent="0.25">
      <c r="D359" s="11">
        <v>35247</v>
      </c>
      <c r="E359" s="30">
        <v>3.1031348639999998</v>
      </c>
      <c r="F359">
        <f t="shared" si="25"/>
        <v>180</v>
      </c>
      <c r="G359">
        <f t="shared" si="27"/>
        <v>180</v>
      </c>
      <c r="H359">
        <f t="shared" si="26"/>
        <v>30</v>
      </c>
      <c r="I359" s="13">
        <f t="shared" si="29"/>
        <v>35400</v>
      </c>
      <c r="J359">
        <f t="shared" si="28"/>
        <v>3.0975148798333336</v>
      </c>
      <c r="L359" s="13"/>
      <c r="N359" s="14"/>
    </row>
    <row r="360" spans="4:14" x14ac:dyDescent="0.25">
      <c r="D360" s="11">
        <v>35278</v>
      </c>
      <c r="E360" s="30">
        <v>3.0962431339999998</v>
      </c>
      <c r="F360">
        <f t="shared" si="25"/>
        <v>210</v>
      </c>
      <c r="G360">
        <f t="shared" si="27"/>
        <v>210</v>
      </c>
      <c r="H360">
        <f t="shared" si="26"/>
        <v>30</v>
      </c>
      <c r="I360" s="13">
        <f t="shared" si="29"/>
        <v>35400</v>
      </c>
      <c r="J360">
        <f t="shared" si="28"/>
        <v>3.0975148798333336</v>
      </c>
      <c r="L360" s="13"/>
      <c r="N360" s="14"/>
    </row>
    <row r="361" spans="4:14" x14ac:dyDescent="0.25">
      <c r="D361" s="11">
        <v>35309</v>
      </c>
      <c r="E361" s="30">
        <v>3.0767095719999999</v>
      </c>
      <c r="F361">
        <f t="shared" si="25"/>
        <v>240</v>
      </c>
      <c r="G361">
        <f t="shared" si="27"/>
        <v>240</v>
      </c>
      <c r="H361">
        <f t="shared" si="26"/>
        <v>30</v>
      </c>
      <c r="I361" s="13">
        <f t="shared" si="29"/>
        <v>35400</v>
      </c>
      <c r="J361">
        <f t="shared" si="28"/>
        <v>3.0975148798333336</v>
      </c>
      <c r="L361" s="13"/>
      <c r="N361" s="14"/>
    </row>
    <row r="362" spans="4:14" x14ac:dyDescent="0.25">
      <c r="D362" s="11">
        <v>35339</v>
      </c>
      <c r="E362" s="30">
        <v>2.9573286240000001</v>
      </c>
      <c r="F362">
        <f t="shared" si="25"/>
        <v>270</v>
      </c>
      <c r="G362">
        <f t="shared" si="27"/>
        <v>270</v>
      </c>
      <c r="H362">
        <f t="shared" si="26"/>
        <v>30</v>
      </c>
      <c r="I362" s="13">
        <f t="shared" si="29"/>
        <v>35400</v>
      </c>
      <c r="J362">
        <f t="shared" si="28"/>
        <v>3.0975148798333336</v>
      </c>
      <c r="L362" s="13"/>
      <c r="N362" s="14"/>
    </row>
    <row r="363" spans="4:14" x14ac:dyDescent="0.25">
      <c r="D363" s="11">
        <v>35370</v>
      </c>
      <c r="E363" s="30">
        <v>2.99348831</v>
      </c>
      <c r="F363">
        <f t="shared" si="25"/>
        <v>300</v>
      </c>
      <c r="G363">
        <f t="shared" si="27"/>
        <v>300</v>
      </c>
      <c r="H363">
        <f t="shared" si="26"/>
        <v>30</v>
      </c>
      <c r="I363" s="13">
        <f t="shared" si="29"/>
        <v>35400</v>
      </c>
      <c r="J363">
        <f t="shared" si="28"/>
        <v>3.0975148798333336</v>
      </c>
      <c r="L363" s="13"/>
      <c r="N363" s="14"/>
    </row>
    <row r="364" spans="4:14" x14ac:dyDescent="0.25">
      <c r="D364" s="11">
        <v>35400</v>
      </c>
      <c r="E364" s="30">
        <v>3.0667608670000002</v>
      </c>
      <c r="F364">
        <f t="shared" si="25"/>
        <v>330</v>
      </c>
      <c r="G364">
        <f t="shared" si="27"/>
        <v>330</v>
      </c>
      <c r="H364">
        <f t="shared" si="26"/>
        <v>30</v>
      </c>
      <c r="I364" s="13">
        <f t="shared" si="29"/>
        <v>35400</v>
      </c>
      <c r="J364">
        <f t="shared" si="28"/>
        <v>3.0975148798333336</v>
      </c>
      <c r="L364" s="13"/>
      <c r="N364" s="14"/>
    </row>
    <row r="365" spans="4:14" x14ac:dyDescent="0.25">
      <c r="D365" s="11">
        <v>35431</v>
      </c>
      <c r="E365" s="30">
        <v>2.9248529579999998</v>
      </c>
      <c r="F365">
        <f t="shared" si="25"/>
        <v>0</v>
      </c>
      <c r="G365">
        <f t="shared" si="27"/>
        <v>0</v>
      </c>
      <c r="H365">
        <f t="shared" si="26"/>
        <v>31</v>
      </c>
      <c r="I365" s="13">
        <f t="shared" si="29"/>
        <v>35765</v>
      </c>
      <c r="J365">
        <f t="shared" si="28"/>
        <v>2.7571370443333336</v>
      </c>
      <c r="L365" s="13"/>
      <c r="N365" s="14"/>
    </row>
    <row r="366" spans="4:14" x14ac:dyDescent="0.25">
      <c r="D366" s="11">
        <v>35462</v>
      </c>
      <c r="E366" s="30">
        <v>2.8154920489999999</v>
      </c>
      <c r="F366">
        <f t="shared" si="25"/>
        <v>30</v>
      </c>
      <c r="G366">
        <f t="shared" si="27"/>
        <v>30</v>
      </c>
      <c r="H366">
        <f t="shared" si="26"/>
        <v>31</v>
      </c>
      <c r="I366" s="13">
        <f t="shared" si="29"/>
        <v>35765</v>
      </c>
      <c r="J366">
        <f t="shared" si="28"/>
        <v>2.7571370443333336</v>
      </c>
      <c r="L366" s="13"/>
      <c r="N366" s="14"/>
    </row>
    <row r="367" spans="4:14" x14ac:dyDescent="0.25">
      <c r="D367" s="11">
        <v>35490</v>
      </c>
      <c r="E367" s="30">
        <v>2.8684481609999999</v>
      </c>
      <c r="F367">
        <f t="shared" si="25"/>
        <v>60</v>
      </c>
      <c r="G367">
        <f t="shared" si="27"/>
        <v>60</v>
      </c>
      <c r="H367">
        <f t="shared" si="26"/>
        <v>31</v>
      </c>
      <c r="I367" s="13">
        <f t="shared" si="29"/>
        <v>35765</v>
      </c>
      <c r="J367">
        <f t="shared" si="28"/>
        <v>2.7571370443333336</v>
      </c>
      <c r="L367" s="13"/>
      <c r="N367" s="14"/>
    </row>
    <row r="368" spans="4:14" x14ac:dyDescent="0.25">
      <c r="D368" s="11">
        <v>35521</v>
      </c>
      <c r="E368" s="30">
        <v>2.9248815160000001</v>
      </c>
      <c r="F368">
        <f t="shared" si="25"/>
        <v>90</v>
      </c>
      <c r="G368">
        <f t="shared" si="27"/>
        <v>90</v>
      </c>
      <c r="H368">
        <f t="shared" si="26"/>
        <v>31</v>
      </c>
      <c r="I368" s="13">
        <f t="shared" si="29"/>
        <v>35765</v>
      </c>
      <c r="J368">
        <f t="shared" si="28"/>
        <v>2.7571370443333336</v>
      </c>
      <c r="L368" s="13"/>
      <c r="N368" s="14"/>
    </row>
    <row r="369" spans="4:14" x14ac:dyDescent="0.25">
      <c r="D369" s="11">
        <v>35551</v>
      </c>
      <c r="E369" s="30">
        <v>2.883239208</v>
      </c>
      <c r="F369">
        <f t="shared" si="25"/>
        <v>120</v>
      </c>
      <c r="G369">
        <f t="shared" si="27"/>
        <v>120</v>
      </c>
      <c r="H369">
        <f t="shared" si="26"/>
        <v>31</v>
      </c>
      <c r="I369" s="13">
        <f t="shared" si="29"/>
        <v>35765</v>
      </c>
      <c r="J369">
        <f t="shared" si="28"/>
        <v>2.7571370443333336</v>
      </c>
      <c r="L369" s="13"/>
      <c r="N369" s="14"/>
    </row>
    <row r="370" spans="4:14" x14ac:dyDescent="0.25">
      <c r="D370" s="11">
        <v>35582</v>
      </c>
      <c r="E370" s="30">
        <v>2.8415075559999998</v>
      </c>
      <c r="F370">
        <f t="shared" si="25"/>
        <v>150</v>
      </c>
      <c r="G370">
        <f t="shared" si="27"/>
        <v>150</v>
      </c>
      <c r="H370">
        <f t="shared" si="26"/>
        <v>31</v>
      </c>
      <c r="I370" s="13">
        <f t="shared" si="29"/>
        <v>35765</v>
      </c>
      <c r="J370">
        <f t="shared" si="28"/>
        <v>2.7571370443333336</v>
      </c>
      <c r="L370" s="13"/>
      <c r="N370" s="14"/>
    </row>
    <row r="371" spans="4:14" x14ac:dyDescent="0.25">
      <c r="D371" s="11">
        <v>35612</v>
      </c>
      <c r="E371" s="30">
        <v>2.7643113669999999</v>
      </c>
      <c r="F371">
        <f t="shared" si="25"/>
        <v>180</v>
      </c>
      <c r="G371">
        <f t="shared" si="27"/>
        <v>180</v>
      </c>
      <c r="H371">
        <f t="shared" si="26"/>
        <v>31</v>
      </c>
      <c r="I371" s="13">
        <f t="shared" si="29"/>
        <v>35765</v>
      </c>
      <c r="J371">
        <f t="shared" si="28"/>
        <v>2.7571370443333336</v>
      </c>
      <c r="L371" s="13"/>
      <c r="N371" s="14"/>
    </row>
    <row r="372" spans="4:14" x14ac:dyDescent="0.25">
      <c r="D372" s="11">
        <v>35643</v>
      </c>
      <c r="E372" s="30">
        <v>2.6686607009999999</v>
      </c>
      <c r="F372">
        <f t="shared" si="25"/>
        <v>210</v>
      </c>
      <c r="G372">
        <f t="shared" si="27"/>
        <v>210</v>
      </c>
      <c r="H372">
        <f t="shared" si="26"/>
        <v>31</v>
      </c>
      <c r="I372" s="13">
        <f t="shared" si="29"/>
        <v>35765</v>
      </c>
      <c r="J372">
        <f t="shared" si="28"/>
        <v>2.7571370443333336</v>
      </c>
      <c r="L372" s="13"/>
      <c r="N372" s="14"/>
    </row>
    <row r="373" spans="4:14" x14ac:dyDescent="0.25">
      <c r="D373" s="11">
        <v>35674</v>
      </c>
      <c r="E373" s="30">
        <v>2.5588931449999999</v>
      </c>
      <c r="F373">
        <f t="shared" ref="F373:F436" si="30">FLOOR(DAYS360(DATE(YEAR(D373),1,1),D373),30)</f>
        <v>240</v>
      </c>
      <c r="G373">
        <f t="shared" si="27"/>
        <v>240</v>
      </c>
      <c r="H373">
        <f t="shared" ref="H373:H436" si="31">IF(G373&gt;G372,H372,H372+1)</f>
        <v>31</v>
      </c>
      <c r="I373" s="13">
        <f t="shared" si="29"/>
        <v>35765</v>
      </c>
      <c r="J373">
        <f t="shared" si="28"/>
        <v>2.7571370443333336</v>
      </c>
      <c r="L373" s="13"/>
      <c r="N373" s="14"/>
    </row>
    <row r="374" spans="4:14" x14ac:dyDescent="0.25">
      <c r="D374" s="11">
        <v>35704</v>
      </c>
      <c r="E374" s="30">
        <v>2.6338840370000001</v>
      </c>
      <c r="F374">
        <f t="shared" si="30"/>
        <v>270</v>
      </c>
      <c r="G374">
        <f t="shared" si="27"/>
        <v>270</v>
      </c>
      <c r="H374">
        <f t="shared" si="31"/>
        <v>31</v>
      </c>
      <c r="I374" s="13">
        <f t="shared" si="29"/>
        <v>35765</v>
      </c>
      <c r="J374">
        <f t="shared" si="28"/>
        <v>2.7571370443333336</v>
      </c>
      <c r="L374" s="13"/>
      <c r="N374" s="14"/>
    </row>
    <row r="375" spans="4:14" x14ac:dyDescent="0.25">
      <c r="D375" s="11">
        <v>35735</v>
      </c>
      <c r="E375" s="30">
        <v>2.5648882020000001</v>
      </c>
      <c r="F375">
        <f t="shared" si="30"/>
        <v>300</v>
      </c>
      <c r="G375">
        <f t="shared" si="27"/>
        <v>300</v>
      </c>
      <c r="H375">
        <f t="shared" si="31"/>
        <v>31</v>
      </c>
      <c r="I375" s="13">
        <f t="shared" si="29"/>
        <v>35765</v>
      </c>
      <c r="J375">
        <f t="shared" si="28"/>
        <v>2.7571370443333336</v>
      </c>
      <c r="L375" s="13"/>
      <c r="N375" s="14"/>
    </row>
    <row r="376" spans="4:14" x14ac:dyDescent="0.25">
      <c r="D376" s="11">
        <v>35765</v>
      </c>
      <c r="E376" s="30">
        <v>2.6365856320000001</v>
      </c>
      <c r="F376">
        <f t="shared" si="30"/>
        <v>330</v>
      </c>
      <c r="G376">
        <f t="shared" si="27"/>
        <v>330</v>
      </c>
      <c r="H376">
        <f t="shared" si="31"/>
        <v>31</v>
      </c>
      <c r="I376" s="13">
        <f t="shared" si="29"/>
        <v>35765</v>
      </c>
      <c r="J376">
        <f t="shared" si="28"/>
        <v>2.7571370443333336</v>
      </c>
      <c r="L376" s="13"/>
      <c r="N376" s="14"/>
    </row>
    <row r="377" spans="4:14" x14ac:dyDescent="0.25">
      <c r="D377" s="11">
        <v>35796</v>
      </c>
      <c r="E377" s="30">
        <v>2.6863129969999999</v>
      </c>
      <c r="F377">
        <f t="shared" si="30"/>
        <v>0</v>
      </c>
      <c r="G377">
        <f t="shared" si="27"/>
        <v>0</v>
      </c>
      <c r="H377">
        <f t="shared" si="31"/>
        <v>32</v>
      </c>
      <c r="I377" s="13">
        <f t="shared" si="29"/>
        <v>36130</v>
      </c>
      <c r="J377">
        <f t="shared" si="28"/>
        <v>2.6113656545833339</v>
      </c>
      <c r="L377" s="13"/>
      <c r="N377" s="14"/>
    </row>
    <row r="378" spans="4:14" x14ac:dyDescent="0.25">
      <c r="D378" s="11">
        <v>35827</v>
      </c>
      <c r="E378" s="30">
        <v>2.7023556800000001</v>
      </c>
      <c r="F378">
        <f t="shared" si="30"/>
        <v>30</v>
      </c>
      <c r="G378">
        <f t="shared" si="27"/>
        <v>30</v>
      </c>
      <c r="H378">
        <f t="shared" si="31"/>
        <v>32</v>
      </c>
      <c r="I378" s="13">
        <f t="shared" si="29"/>
        <v>36130</v>
      </c>
      <c r="J378">
        <f t="shared" si="28"/>
        <v>2.6113656545833339</v>
      </c>
      <c r="L378" s="13"/>
      <c r="N378" s="14"/>
    </row>
    <row r="379" spans="4:14" x14ac:dyDescent="0.25">
      <c r="D379" s="11">
        <v>35855</v>
      </c>
      <c r="E379" s="30">
        <v>2.6827929410000002</v>
      </c>
      <c r="F379">
        <f t="shared" si="30"/>
        <v>60</v>
      </c>
      <c r="G379">
        <f t="shared" si="27"/>
        <v>60</v>
      </c>
      <c r="H379">
        <f t="shared" si="31"/>
        <v>32</v>
      </c>
      <c r="I379" s="13">
        <f t="shared" si="29"/>
        <v>36130</v>
      </c>
      <c r="J379">
        <f t="shared" si="28"/>
        <v>2.6113656545833339</v>
      </c>
      <c r="L379" s="13"/>
      <c r="N379" s="14"/>
    </row>
    <row r="380" spans="4:14" x14ac:dyDescent="0.25">
      <c r="D380" s="11">
        <v>35886</v>
      </c>
      <c r="E380" s="30">
        <v>2.6505509269999998</v>
      </c>
      <c r="F380">
        <f t="shared" si="30"/>
        <v>90</v>
      </c>
      <c r="G380">
        <f t="shared" si="27"/>
        <v>90</v>
      </c>
      <c r="H380">
        <f t="shared" si="31"/>
        <v>32</v>
      </c>
      <c r="I380" s="13">
        <f t="shared" si="29"/>
        <v>36130</v>
      </c>
      <c r="J380">
        <f t="shared" si="28"/>
        <v>2.6113656545833339</v>
      </c>
      <c r="L380" s="13"/>
      <c r="N380" s="14"/>
    </row>
    <row r="381" spans="4:14" x14ac:dyDescent="0.25">
      <c r="D381" s="11">
        <v>35916</v>
      </c>
      <c r="E381" s="30">
        <v>2.6211999459999999</v>
      </c>
      <c r="F381">
        <f t="shared" si="30"/>
        <v>120</v>
      </c>
      <c r="G381">
        <f t="shared" si="27"/>
        <v>120</v>
      </c>
      <c r="H381">
        <f t="shared" si="31"/>
        <v>32</v>
      </c>
      <c r="I381" s="13">
        <f t="shared" si="29"/>
        <v>36130</v>
      </c>
      <c r="J381">
        <f t="shared" si="28"/>
        <v>2.6113656545833339</v>
      </c>
      <c r="L381" s="13"/>
      <c r="N381" s="14"/>
    </row>
    <row r="382" spans="4:14" x14ac:dyDescent="0.25">
      <c r="D382" s="11">
        <v>35947</v>
      </c>
      <c r="E382" s="30">
        <v>2.610692088</v>
      </c>
      <c r="F382">
        <f t="shared" si="30"/>
        <v>150</v>
      </c>
      <c r="G382">
        <f t="shared" si="27"/>
        <v>150</v>
      </c>
      <c r="H382">
        <f t="shared" si="31"/>
        <v>32</v>
      </c>
      <c r="I382" s="13">
        <f t="shared" si="29"/>
        <v>36130</v>
      </c>
      <c r="J382">
        <f t="shared" si="28"/>
        <v>2.6113656545833339</v>
      </c>
      <c r="L382" s="13"/>
      <c r="N382" s="14"/>
    </row>
    <row r="383" spans="4:14" x14ac:dyDescent="0.25">
      <c r="D383" s="11">
        <v>35977</v>
      </c>
      <c r="E383" s="30">
        <v>2.613395599</v>
      </c>
      <c r="F383">
        <f t="shared" si="30"/>
        <v>180</v>
      </c>
      <c r="G383">
        <f t="shared" si="27"/>
        <v>180</v>
      </c>
      <c r="H383">
        <f t="shared" si="31"/>
        <v>32</v>
      </c>
      <c r="I383" s="13">
        <f t="shared" si="29"/>
        <v>36130</v>
      </c>
      <c r="J383">
        <f t="shared" si="28"/>
        <v>2.6113656545833339</v>
      </c>
      <c r="L383" s="13"/>
      <c r="N383" s="14"/>
    </row>
    <row r="384" spans="4:14" x14ac:dyDescent="0.25">
      <c r="D384" s="11">
        <v>36008</v>
      </c>
      <c r="E384" s="30">
        <v>2.643666793</v>
      </c>
      <c r="F384">
        <f t="shared" si="30"/>
        <v>210</v>
      </c>
      <c r="G384">
        <f t="shared" si="27"/>
        <v>210</v>
      </c>
      <c r="H384">
        <f t="shared" si="31"/>
        <v>32</v>
      </c>
      <c r="I384" s="13">
        <f t="shared" si="29"/>
        <v>36130</v>
      </c>
      <c r="J384">
        <f t="shared" si="28"/>
        <v>2.6113656545833339</v>
      </c>
      <c r="L384" s="13"/>
      <c r="N384" s="14"/>
    </row>
    <row r="385" spans="4:14" x14ac:dyDescent="0.25">
      <c r="D385" s="11">
        <v>36039</v>
      </c>
      <c r="E385" s="30">
        <v>2.603431515</v>
      </c>
      <c r="F385">
        <f t="shared" si="30"/>
        <v>240</v>
      </c>
      <c r="G385">
        <f t="shared" si="27"/>
        <v>240</v>
      </c>
      <c r="H385">
        <f t="shared" si="31"/>
        <v>32</v>
      </c>
      <c r="I385" s="13">
        <f t="shared" si="29"/>
        <v>36130</v>
      </c>
      <c r="J385">
        <f t="shared" si="28"/>
        <v>2.6113656545833339</v>
      </c>
      <c r="L385" s="13"/>
      <c r="N385" s="14"/>
    </row>
    <row r="386" spans="4:14" x14ac:dyDescent="0.25">
      <c r="D386" s="11">
        <v>36069</v>
      </c>
      <c r="E386" s="30">
        <v>2.5443529100000002</v>
      </c>
      <c r="F386">
        <f t="shared" si="30"/>
        <v>270</v>
      </c>
      <c r="G386">
        <f t="shared" si="27"/>
        <v>270</v>
      </c>
      <c r="H386">
        <f t="shared" si="31"/>
        <v>32</v>
      </c>
      <c r="I386" s="13">
        <f t="shared" si="29"/>
        <v>36130</v>
      </c>
      <c r="J386">
        <f t="shared" si="28"/>
        <v>2.6113656545833339</v>
      </c>
      <c r="L386" s="13"/>
      <c r="N386" s="14"/>
    </row>
    <row r="387" spans="4:14" x14ac:dyDescent="0.25">
      <c r="D387" s="11">
        <v>36100</v>
      </c>
      <c r="E387" s="30">
        <v>2.5314469270000002</v>
      </c>
      <c r="F387">
        <f t="shared" si="30"/>
        <v>300</v>
      </c>
      <c r="G387">
        <f t="shared" si="27"/>
        <v>300</v>
      </c>
      <c r="H387">
        <f t="shared" si="31"/>
        <v>32</v>
      </c>
      <c r="I387" s="13">
        <f t="shared" si="29"/>
        <v>36130</v>
      </c>
      <c r="J387">
        <f t="shared" si="28"/>
        <v>2.6113656545833339</v>
      </c>
      <c r="L387" s="13"/>
      <c r="N387" s="14"/>
    </row>
    <row r="388" spans="4:14" x14ac:dyDescent="0.25">
      <c r="D388" s="11">
        <v>36130</v>
      </c>
      <c r="E388" s="30">
        <v>2.446189532</v>
      </c>
      <c r="F388">
        <f t="shared" si="30"/>
        <v>330</v>
      </c>
      <c r="G388">
        <f t="shared" si="27"/>
        <v>330</v>
      </c>
      <c r="H388">
        <f t="shared" si="31"/>
        <v>32</v>
      </c>
      <c r="I388" s="13">
        <f t="shared" si="29"/>
        <v>36130</v>
      </c>
      <c r="J388">
        <f t="shared" si="28"/>
        <v>2.6113656545833339</v>
      </c>
      <c r="L388" s="13"/>
      <c r="N388" s="14"/>
    </row>
    <row r="389" spans="4:14" x14ac:dyDescent="0.25">
      <c r="D389" s="11">
        <v>36161</v>
      </c>
      <c r="E389" s="30">
        <v>2.3907588</v>
      </c>
      <c r="F389">
        <f t="shared" si="30"/>
        <v>0</v>
      </c>
      <c r="G389">
        <f t="shared" si="27"/>
        <v>0</v>
      </c>
      <c r="H389">
        <f t="shared" si="31"/>
        <v>33</v>
      </c>
      <c r="I389" s="13">
        <f t="shared" si="29"/>
        <v>36495</v>
      </c>
      <c r="J389">
        <f t="shared" si="28"/>
        <v>2.1803319249999999</v>
      </c>
      <c r="L389" s="13"/>
      <c r="N389" s="14"/>
    </row>
    <row r="390" spans="4:14" x14ac:dyDescent="0.25">
      <c r="D390" s="11">
        <v>36192</v>
      </c>
      <c r="E390" s="30">
        <v>2.3238316000000001</v>
      </c>
      <c r="F390">
        <f t="shared" si="30"/>
        <v>30</v>
      </c>
      <c r="G390">
        <f t="shared" si="27"/>
        <v>30</v>
      </c>
      <c r="H390">
        <f t="shared" si="31"/>
        <v>33</v>
      </c>
      <c r="I390" s="13">
        <f t="shared" si="29"/>
        <v>36495</v>
      </c>
      <c r="J390">
        <f t="shared" si="28"/>
        <v>2.1803319249999999</v>
      </c>
      <c r="L390" s="13"/>
      <c r="N390" s="14"/>
    </row>
    <row r="391" spans="4:14" x14ac:dyDescent="0.25">
      <c r="D391" s="11">
        <v>36220</v>
      </c>
      <c r="E391" s="30">
        <v>2.2464618999999999</v>
      </c>
      <c r="F391">
        <f t="shared" si="30"/>
        <v>60</v>
      </c>
      <c r="G391">
        <f t="shared" si="27"/>
        <v>60</v>
      </c>
      <c r="H391">
        <f t="shared" si="31"/>
        <v>33</v>
      </c>
      <c r="I391" s="13">
        <f t="shared" si="29"/>
        <v>36495</v>
      </c>
      <c r="J391">
        <f t="shared" si="28"/>
        <v>2.1803319249999999</v>
      </c>
      <c r="L391" s="13"/>
      <c r="N391" s="14"/>
    </row>
    <row r="392" spans="4:14" x14ac:dyDescent="0.25">
      <c r="D392" s="11">
        <v>36251</v>
      </c>
      <c r="E392" s="30">
        <v>2.2358612999999998</v>
      </c>
      <c r="F392">
        <f t="shared" si="30"/>
        <v>90</v>
      </c>
      <c r="G392">
        <f t="shared" si="27"/>
        <v>90</v>
      </c>
      <c r="H392">
        <f t="shared" si="31"/>
        <v>33</v>
      </c>
      <c r="I392" s="13">
        <f t="shared" si="29"/>
        <v>36495</v>
      </c>
      <c r="J392">
        <f t="shared" si="28"/>
        <v>2.1803319249999999</v>
      </c>
      <c r="L392" s="13"/>
      <c r="N392" s="14"/>
    </row>
    <row r="393" spans="4:14" x14ac:dyDescent="0.25">
      <c r="D393" s="11">
        <v>36281</v>
      </c>
      <c r="E393" s="30">
        <v>2.1625266999999999</v>
      </c>
      <c r="F393">
        <f t="shared" si="30"/>
        <v>120</v>
      </c>
      <c r="G393">
        <f t="shared" si="27"/>
        <v>120</v>
      </c>
      <c r="H393">
        <f t="shared" si="31"/>
        <v>33</v>
      </c>
      <c r="I393" s="13">
        <f t="shared" si="29"/>
        <v>36495</v>
      </c>
      <c r="J393">
        <f t="shared" si="28"/>
        <v>2.1803319249999999</v>
      </c>
      <c r="L393" s="13"/>
      <c r="N393" s="14"/>
    </row>
    <row r="394" spans="4:14" x14ac:dyDescent="0.25">
      <c r="D394" s="11">
        <v>36312</v>
      </c>
      <c r="E394" s="30">
        <v>2.0812547000000001</v>
      </c>
      <c r="F394">
        <f t="shared" si="30"/>
        <v>150</v>
      </c>
      <c r="G394">
        <f t="shared" si="27"/>
        <v>150</v>
      </c>
      <c r="H394">
        <f t="shared" si="31"/>
        <v>33</v>
      </c>
      <c r="I394" s="13">
        <f t="shared" si="29"/>
        <v>36495</v>
      </c>
      <c r="J394">
        <f t="shared" si="28"/>
        <v>2.1803319249999999</v>
      </c>
      <c r="L394" s="13"/>
      <c r="N394" s="14"/>
    </row>
    <row r="395" spans="4:14" x14ac:dyDescent="0.25">
      <c r="D395" s="11">
        <v>36342</v>
      </c>
      <c r="E395" s="30">
        <v>2.1244532999999999</v>
      </c>
      <c r="F395">
        <f t="shared" si="30"/>
        <v>180</v>
      </c>
      <c r="G395">
        <f t="shared" si="27"/>
        <v>180</v>
      </c>
      <c r="H395">
        <f t="shared" si="31"/>
        <v>33</v>
      </c>
      <c r="I395" s="13">
        <f t="shared" si="29"/>
        <v>36495</v>
      </c>
      <c r="J395">
        <f t="shared" si="28"/>
        <v>2.1803319249999999</v>
      </c>
      <c r="L395" s="13"/>
      <c r="N395" s="14"/>
    </row>
    <row r="396" spans="4:14" x14ac:dyDescent="0.25">
      <c r="D396" s="11">
        <v>36373</v>
      </c>
      <c r="E396" s="30">
        <v>2.1074136999999999</v>
      </c>
      <c r="F396">
        <f t="shared" si="30"/>
        <v>210</v>
      </c>
      <c r="G396">
        <f t="shared" si="27"/>
        <v>210</v>
      </c>
      <c r="H396">
        <f t="shared" si="31"/>
        <v>33</v>
      </c>
      <c r="I396" s="13">
        <f t="shared" si="29"/>
        <v>36495</v>
      </c>
      <c r="J396">
        <f t="shared" si="28"/>
        <v>2.1803319249999999</v>
      </c>
      <c r="L396" s="13"/>
      <c r="N396" s="14"/>
    </row>
    <row r="397" spans="4:14" x14ac:dyDescent="0.25">
      <c r="D397" s="11">
        <v>36404</v>
      </c>
      <c r="E397" s="30">
        <v>2.0832918999999999</v>
      </c>
      <c r="F397">
        <f t="shared" si="30"/>
        <v>240</v>
      </c>
      <c r="G397">
        <f t="shared" si="27"/>
        <v>240</v>
      </c>
      <c r="H397">
        <f t="shared" si="31"/>
        <v>33</v>
      </c>
      <c r="I397" s="13">
        <f t="shared" si="29"/>
        <v>36495</v>
      </c>
      <c r="J397">
        <f t="shared" si="28"/>
        <v>2.1803319249999999</v>
      </c>
      <c r="L397" s="13"/>
      <c r="N397" s="14"/>
    </row>
    <row r="398" spans="4:14" x14ac:dyDescent="0.25">
      <c r="D398" s="11">
        <v>36434</v>
      </c>
      <c r="E398" s="30">
        <v>2.0639533000000001</v>
      </c>
      <c r="F398">
        <f t="shared" si="30"/>
        <v>270</v>
      </c>
      <c r="G398">
        <f t="shared" si="27"/>
        <v>270</v>
      </c>
      <c r="H398">
        <f t="shared" si="31"/>
        <v>33</v>
      </c>
      <c r="I398" s="13">
        <f t="shared" si="29"/>
        <v>36495</v>
      </c>
      <c r="J398">
        <f t="shared" si="28"/>
        <v>2.1803319249999999</v>
      </c>
      <c r="L398" s="13"/>
      <c r="N398" s="14"/>
    </row>
    <row r="399" spans="4:14" x14ac:dyDescent="0.25">
      <c r="D399" s="11">
        <v>36465</v>
      </c>
      <c r="E399" s="30">
        <v>2.1623250999999999</v>
      </c>
      <c r="F399">
        <f t="shared" si="30"/>
        <v>300</v>
      </c>
      <c r="G399">
        <f t="shared" si="27"/>
        <v>300</v>
      </c>
      <c r="H399">
        <f t="shared" si="31"/>
        <v>33</v>
      </c>
      <c r="I399" s="13">
        <f t="shared" si="29"/>
        <v>36495</v>
      </c>
      <c r="J399">
        <f t="shared" si="28"/>
        <v>2.1803319249999999</v>
      </c>
      <c r="L399" s="13"/>
      <c r="N399" s="14"/>
    </row>
    <row r="400" spans="4:14" x14ac:dyDescent="0.25">
      <c r="D400" s="11">
        <v>36495</v>
      </c>
      <c r="E400" s="30">
        <v>2.1818507999999999</v>
      </c>
      <c r="F400">
        <f t="shared" si="30"/>
        <v>330</v>
      </c>
      <c r="G400">
        <f t="shared" si="27"/>
        <v>330</v>
      </c>
      <c r="H400">
        <f t="shared" si="31"/>
        <v>33</v>
      </c>
      <c r="I400" s="13">
        <f t="shared" si="29"/>
        <v>36495</v>
      </c>
      <c r="J400">
        <f t="shared" si="28"/>
        <v>2.1803319249999999</v>
      </c>
      <c r="L400" s="13"/>
      <c r="N400" s="14"/>
    </row>
    <row r="401" spans="4:14" x14ac:dyDescent="0.25">
      <c r="D401" s="11">
        <v>36526</v>
      </c>
      <c r="E401" s="30">
        <v>2.3501949999999998</v>
      </c>
      <c r="F401">
        <f t="shared" si="30"/>
        <v>0</v>
      </c>
      <c r="G401">
        <f t="shared" ref="G401:G464" si="32">MOD(F401, 360/$G$11)</f>
        <v>0</v>
      </c>
      <c r="H401">
        <f t="shared" si="31"/>
        <v>34</v>
      </c>
      <c r="I401" s="13">
        <f t="shared" si="29"/>
        <v>36861</v>
      </c>
      <c r="J401">
        <f t="shared" ref="J401:J464" si="33">AVERAGEIF($H$16:$H$674,H401,$E$16:$E$674)</f>
        <v>2.6893860833333325</v>
      </c>
      <c r="L401" s="13"/>
      <c r="N401" s="14"/>
    </row>
    <row r="402" spans="4:14" x14ac:dyDescent="0.25">
      <c r="D402" s="11">
        <v>36557</v>
      </c>
      <c r="E402" s="30">
        <v>2.3950909</v>
      </c>
      <c r="F402">
        <f t="shared" si="30"/>
        <v>30</v>
      </c>
      <c r="G402">
        <f t="shared" si="32"/>
        <v>30</v>
      </c>
      <c r="H402">
        <f t="shared" si="31"/>
        <v>34</v>
      </c>
      <c r="I402" s="13">
        <f t="shared" ref="I402:I465" si="34">EDATE(I401,(H402-H401)*(12/$G$11))</f>
        <v>36861</v>
      </c>
      <c r="J402">
        <f t="shared" si="33"/>
        <v>2.6893860833333325</v>
      </c>
      <c r="L402" s="13"/>
      <c r="N402" s="14"/>
    </row>
    <row r="403" spans="4:14" x14ac:dyDescent="0.25">
      <c r="D403" s="11">
        <v>36586</v>
      </c>
      <c r="E403" s="30">
        <v>2.4989588999999999</v>
      </c>
      <c r="F403">
        <f t="shared" si="30"/>
        <v>60</v>
      </c>
      <c r="G403">
        <f t="shared" si="32"/>
        <v>60</v>
      </c>
      <c r="H403">
        <f t="shared" si="31"/>
        <v>34</v>
      </c>
      <c r="I403" s="13">
        <f t="shared" si="34"/>
        <v>36861</v>
      </c>
      <c r="J403">
        <f t="shared" si="33"/>
        <v>2.6893860833333325</v>
      </c>
      <c r="L403" s="13"/>
      <c r="N403" s="14"/>
    </row>
    <row r="404" spans="4:14" x14ac:dyDescent="0.25">
      <c r="D404" s="11">
        <v>36617</v>
      </c>
      <c r="E404" s="30">
        <v>2.4247193999999999</v>
      </c>
      <c r="F404">
        <f t="shared" si="30"/>
        <v>90</v>
      </c>
      <c r="G404">
        <f t="shared" si="32"/>
        <v>90</v>
      </c>
      <c r="H404">
        <f t="shared" si="31"/>
        <v>34</v>
      </c>
      <c r="I404" s="13">
        <f t="shared" si="34"/>
        <v>36861</v>
      </c>
      <c r="J404">
        <f t="shared" si="33"/>
        <v>2.6893860833333325</v>
      </c>
      <c r="L404" s="13"/>
      <c r="N404" s="14"/>
    </row>
    <row r="405" spans="4:14" x14ac:dyDescent="0.25">
      <c r="D405" s="11">
        <v>36647</v>
      </c>
      <c r="E405" s="30">
        <v>2.5736327000000001</v>
      </c>
      <c r="F405">
        <f t="shared" si="30"/>
        <v>120</v>
      </c>
      <c r="G405">
        <f t="shared" si="32"/>
        <v>120</v>
      </c>
      <c r="H405">
        <f t="shared" si="31"/>
        <v>34</v>
      </c>
      <c r="I405" s="13">
        <f t="shared" si="34"/>
        <v>36861</v>
      </c>
      <c r="J405">
        <f t="shared" si="33"/>
        <v>2.6893860833333325</v>
      </c>
      <c r="L405" s="13"/>
      <c r="N405" s="14"/>
    </row>
    <row r="406" spans="4:14" x14ac:dyDescent="0.25">
      <c r="D406" s="11">
        <v>36678</v>
      </c>
      <c r="E406" s="30">
        <v>2.7153641999999998</v>
      </c>
      <c r="F406">
        <f t="shared" si="30"/>
        <v>150</v>
      </c>
      <c r="G406">
        <f t="shared" si="32"/>
        <v>150</v>
      </c>
      <c r="H406">
        <f t="shared" si="31"/>
        <v>34</v>
      </c>
      <c r="I406" s="13">
        <f t="shared" si="34"/>
        <v>36861</v>
      </c>
      <c r="J406">
        <f t="shared" si="33"/>
        <v>2.6893860833333325</v>
      </c>
      <c r="L406" s="13"/>
      <c r="N406" s="14"/>
    </row>
    <row r="407" spans="4:14" x14ac:dyDescent="0.25">
      <c r="D407" s="11">
        <v>36708</v>
      </c>
      <c r="E407" s="30">
        <v>2.7240004999999998</v>
      </c>
      <c r="F407">
        <f t="shared" si="30"/>
        <v>180</v>
      </c>
      <c r="G407">
        <f t="shared" si="32"/>
        <v>180</v>
      </c>
      <c r="H407">
        <f t="shared" si="31"/>
        <v>34</v>
      </c>
      <c r="I407" s="13">
        <f t="shared" si="34"/>
        <v>36861</v>
      </c>
      <c r="J407">
        <f t="shared" si="33"/>
        <v>2.6893860833333325</v>
      </c>
      <c r="L407" s="13"/>
      <c r="N407" s="14"/>
    </row>
    <row r="408" spans="4:14" x14ac:dyDescent="0.25">
      <c r="D408" s="11">
        <v>36739</v>
      </c>
      <c r="E408" s="30">
        <v>2.8853852</v>
      </c>
      <c r="F408">
        <f t="shared" si="30"/>
        <v>210</v>
      </c>
      <c r="G408">
        <f t="shared" si="32"/>
        <v>210</v>
      </c>
      <c r="H408">
        <f t="shared" si="31"/>
        <v>34</v>
      </c>
      <c r="I408" s="13">
        <f t="shared" si="34"/>
        <v>36861</v>
      </c>
      <c r="J408">
        <f t="shared" si="33"/>
        <v>2.6893860833333325</v>
      </c>
      <c r="L408" s="13"/>
      <c r="N408" s="14"/>
    </row>
    <row r="409" spans="4:14" x14ac:dyDescent="0.25">
      <c r="D409" s="11">
        <v>36770</v>
      </c>
      <c r="E409" s="30">
        <v>2.9087960000000002</v>
      </c>
      <c r="F409">
        <f t="shared" si="30"/>
        <v>240</v>
      </c>
      <c r="G409">
        <f t="shared" si="32"/>
        <v>240</v>
      </c>
      <c r="H409">
        <f t="shared" si="31"/>
        <v>34</v>
      </c>
      <c r="I409" s="13">
        <f t="shared" si="34"/>
        <v>36861</v>
      </c>
      <c r="J409">
        <f t="shared" si="33"/>
        <v>2.6893860833333325</v>
      </c>
      <c r="L409" s="13"/>
      <c r="N409" s="14"/>
    </row>
    <row r="410" spans="4:14" x14ac:dyDescent="0.25">
      <c r="D410" s="11">
        <v>36800</v>
      </c>
      <c r="E410" s="30">
        <v>2.9310364999999998</v>
      </c>
      <c r="F410">
        <f t="shared" si="30"/>
        <v>270</v>
      </c>
      <c r="G410">
        <f t="shared" si="32"/>
        <v>270</v>
      </c>
      <c r="H410">
        <f t="shared" si="31"/>
        <v>34</v>
      </c>
      <c r="I410" s="13">
        <f t="shared" si="34"/>
        <v>36861</v>
      </c>
      <c r="J410">
        <f t="shared" si="33"/>
        <v>2.6893860833333325</v>
      </c>
      <c r="L410" s="13"/>
      <c r="N410" s="14"/>
    </row>
    <row r="411" spans="4:14" x14ac:dyDescent="0.25">
      <c r="D411" s="11">
        <v>36831</v>
      </c>
      <c r="E411" s="30">
        <v>2.8816134</v>
      </c>
      <c r="F411">
        <f t="shared" si="30"/>
        <v>300</v>
      </c>
      <c r="G411">
        <f t="shared" si="32"/>
        <v>300</v>
      </c>
      <c r="H411">
        <f t="shared" si="31"/>
        <v>34</v>
      </c>
      <c r="I411" s="13">
        <f t="shared" si="34"/>
        <v>36861</v>
      </c>
      <c r="J411">
        <f t="shared" si="33"/>
        <v>2.6893860833333325</v>
      </c>
      <c r="L411" s="13"/>
      <c r="N411" s="14"/>
    </row>
    <row r="412" spans="4:14" x14ac:dyDescent="0.25">
      <c r="D412" s="11">
        <v>36861</v>
      </c>
      <c r="E412" s="30">
        <v>2.9838402999999998</v>
      </c>
      <c r="F412">
        <f t="shared" si="30"/>
        <v>330</v>
      </c>
      <c r="G412">
        <f t="shared" si="32"/>
        <v>330</v>
      </c>
      <c r="H412">
        <f t="shared" si="31"/>
        <v>34</v>
      </c>
      <c r="I412" s="13">
        <f t="shared" si="34"/>
        <v>36861</v>
      </c>
      <c r="J412">
        <f t="shared" si="33"/>
        <v>2.6893860833333325</v>
      </c>
      <c r="L412" s="13"/>
      <c r="N412" s="14"/>
    </row>
    <row r="413" spans="4:14" x14ac:dyDescent="0.25">
      <c r="D413" s="11">
        <v>36892</v>
      </c>
      <c r="E413" s="30">
        <v>2.8896430999999998</v>
      </c>
      <c r="F413">
        <f t="shared" si="30"/>
        <v>0</v>
      </c>
      <c r="G413">
        <f t="shared" si="32"/>
        <v>0</v>
      </c>
      <c r="H413">
        <f t="shared" si="31"/>
        <v>35</v>
      </c>
      <c r="I413" s="13">
        <f t="shared" si="34"/>
        <v>37226</v>
      </c>
      <c r="J413">
        <f t="shared" si="33"/>
        <v>3.2341506916666671</v>
      </c>
      <c r="L413" s="13"/>
      <c r="N413" s="14"/>
    </row>
    <row r="414" spans="4:14" x14ac:dyDescent="0.25">
      <c r="D414" s="11">
        <v>36923</v>
      </c>
      <c r="E414" s="30">
        <v>2.9893325000000002</v>
      </c>
      <c r="F414">
        <f t="shared" si="30"/>
        <v>30</v>
      </c>
      <c r="G414">
        <f t="shared" si="32"/>
        <v>30</v>
      </c>
      <c r="H414">
        <f t="shared" si="31"/>
        <v>35</v>
      </c>
      <c r="I414" s="13">
        <f t="shared" si="34"/>
        <v>37226</v>
      </c>
      <c r="J414">
        <f t="shared" si="33"/>
        <v>3.2341506916666671</v>
      </c>
      <c r="L414" s="13"/>
      <c r="N414" s="14"/>
    </row>
    <row r="415" spans="4:14" x14ac:dyDescent="0.25">
      <c r="D415" s="11">
        <v>36951</v>
      </c>
      <c r="E415" s="30">
        <v>2.9711853000000001</v>
      </c>
      <c r="F415">
        <f t="shared" si="30"/>
        <v>60</v>
      </c>
      <c r="G415">
        <f t="shared" si="32"/>
        <v>60</v>
      </c>
      <c r="H415">
        <f t="shared" si="31"/>
        <v>35</v>
      </c>
      <c r="I415" s="13">
        <f t="shared" si="34"/>
        <v>37226</v>
      </c>
      <c r="J415">
        <f t="shared" si="33"/>
        <v>3.2341506916666671</v>
      </c>
      <c r="L415" s="13"/>
      <c r="N415" s="14"/>
    </row>
    <row r="416" spans="4:14" x14ac:dyDescent="0.25">
      <c r="D416" s="11">
        <v>36982</v>
      </c>
      <c r="E416" s="30">
        <v>3.1007641000000001</v>
      </c>
      <c r="F416">
        <f t="shared" si="30"/>
        <v>90</v>
      </c>
      <c r="G416">
        <f t="shared" si="32"/>
        <v>90</v>
      </c>
      <c r="H416">
        <f t="shared" si="31"/>
        <v>35</v>
      </c>
      <c r="I416" s="13">
        <f t="shared" si="34"/>
        <v>37226</v>
      </c>
      <c r="J416">
        <f t="shared" si="33"/>
        <v>3.2341506916666671</v>
      </c>
      <c r="L416" s="13"/>
      <c r="N416" s="14"/>
    </row>
    <row r="417" spans="4:14" x14ac:dyDescent="0.25">
      <c r="D417" s="11">
        <v>37012</v>
      </c>
      <c r="E417" s="30">
        <v>3.0843327</v>
      </c>
      <c r="F417">
        <f t="shared" si="30"/>
        <v>120</v>
      </c>
      <c r="G417">
        <f t="shared" si="32"/>
        <v>120</v>
      </c>
      <c r="H417">
        <f t="shared" si="31"/>
        <v>35</v>
      </c>
      <c r="I417" s="13">
        <f t="shared" si="34"/>
        <v>37226</v>
      </c>
      <c r="J417">
        <f t="shared" si="33"/>
        <v>3.2341506916666671</v>
      </c>
      <c r="L417" s="13"/>
      <c r="N417" s="14"/>
    </row>
    <row r="418" spans="4:14" x14ac:dyDescent="0.25">
      <c r="D418" s="11">
        <v>37043</v>
      </c>
      <c r="E418" s="30">
        <v>3.2118098000000002</v>
      </c>
      <c r="F418">
        <f t="shared" si="30"/>
        <v>150</v>
      </c>
      <c r="G418">
        <f t="shared" si="32"/>
        <v>150</v>
      </c>
      <c r="H418">
        <f t="shared" si="31"/>
        <v>35</v>
      </c>
      <c r="I418" s="13">
        <f t="shared" si="34"/>
        <v>37226</v>
      </c>
      <c r="J418">
        <f t="shared" si="33"/>
        <v>3.2341506916666671</v>
      </c>
      <c r="L418" s="13"/>
      <c r="N418" s="14"/>
    </row>
    <row r="419" spans="4:14" x14ac:dyDescent="0.25">
      <c r="D419" s="11">
        <v>37073</v>
      </c>
      <c r="E419" s="30">
        <v>3.2190557000000002</v>
      </c>
      <c r="F419">
        <f t="shared" si="30"/>
        <v>180</v>
      </c>
      <c r="G419">
        <f t="shared" si="32"/>
        <v>180</v>
      </c>
      <c r="H419">
        <f t="shared" si="31"/>
        <v>35</v>
      </c>
      <c r="I419" s="13">
        <f t="shared" si="34"/>
        <v>37226</v>
      </c>
      <c r="J419">
        <f t="shared" si="33"/>
        <v>3.2341506916666671</v>
      </c>
      <c r="L419" s="13"/>
      <c r="N419" s="14"/>
    </row>
    <row r="420" spans="4:14" x14ac:dyDescent="0.25">
      <c r="D420" s="11">
        <v>37104</v>
      </c>
      <c r="E420" s="30">
        <v>3.2635089000000002</v>
      </c>
      <c r="F420">
        <f t="shared" si="30"/>
        <v>210</v>
      </c>
      <c r="G420">
        <f t="shared" si="32"/>
        <v>210</v>
      </c>
      <c r="H420">
        <f t="shared" si="31"/>
        <v>35</v>
      </c>
      <c r="I420" s="13">
        <f t="shared" si="34"/>
        <v>37226</v>
      </c>
      <c r="J420">
        <f t="shared" si="33"/>
        <v>3.2341506916666671</v>
      </c>
      <c r="L420" s="13"/>
      <c r="N420" s="14"/>
    </row>
    <row r="421" spans="4:14" x14ac:dyDescent="0.25">
      <c r="D421" s="11">
        <v>37135</v>
      </c>
      <c r="E421" s="30">
        <v>3.3990087</v>
      </c>
      <c r="F421">
        <f t="shared" si="30"/>
        <v>240</v>
      </c>
      <c r="G421">
        <f t="shared" si="32"/>
        <v>240</v>
      </c>
      <c r="H421">
        <f t="shared" si="31"/>
        <v>35</v>
      </c>
      <c r="I421" s="13">
        <f t="shared" si="34"/>
        <v>37226</v>
      </c>
      <c r="J421">
        <f t="shared" si="33"/>
        <v>3.2341506916666671</v>
      </c>
      <c r="L421" s="13"/>
      <c r="N421" s="14"/>
    </row>
    <row r="422" spans="4:14" x14ac:dyDescent="0.25">
      <c r="D422" s="11">
        <v>37165</v>
      </c>
      <c r="E422" s="30">
        <v>3.4934371</v>
      </c>
      <c r="F422">
        <f t="shared" si="30"/>
        <v>270</v>
      </c>
      <c r="G422">
        <f t="shared" si="32"/>
        <v>270</v>
      </c>
      <c r="H422">
        <f t="shared" si="31"/>
        <v>35</v>
      </c>
      <c r="I422" s="13">
        <f t="shared" si="34"/>
        <v>37226</v>
      </c>
      <c r="J422">
        <f t="shared" si="33"/>
        <v>3.2341506916666671</v>
      </c>
      <c r="L422" s="13"/>
      <c r="N422" s="14"/>
    </row>
    <row r="423" spans="4:14" x14ac:dyDescent="0.25">
      <c r="D423" s="11">
        <v>37196</v>
      </c>
      <c r="E423" s="30">
        <v>3.6122717</v>
      </c>
      <c r="F423">
        <f t="shared" si="30"/>
        <v>300</v>
      </c>
      <c r="G423">
        <f t="shared" si="32"/>
        <v>300</v>
      </c>
      <c r="H423">
        <f t="shared" si="31"/>
        <v>35</v>
      </c>
      <c r="I423" s="13">
        <f t="shared" si="34"/>
        <v>37226</v>
      </c>
      <c r="J423">
        <f t="shared" si="33"/>
        <v>3.2341506916666671</v>
      </c>
      <c r="L423" s="13"/>
      <c r="N423" s="14"/>
    </row>
    <row r="424" spans="4:14" x14ac:dyDescent="0.25">
      <c r="D424" s="11">
        <v>37226</v>
      </c>
      <c r="E424" s="30">
        <v>3.5754587</v>
      </c>
      <c r="F424">
        <f t="shared" si="30"/>
        <v>330</v>
      </c>
      <c r="G424">
        <f t="shared" si="32"/>
        <v>330</v>
      </c>
      <c r="H424">
        <f t="shared" si="31"/>
        <v>35</v>
      </c>
      <c r="I424" s="13">
        <f t="shared" si="34"/>
        <v>37226</v>
      </c>
      <c r="J424">
        <f t="shared" si="33"/>
        <v>3.2341506916666671</v>
      </c>
      <c r="L424" s="13"/>
      <c r="N424" s="14"/>
    </row>
    <row r="425" spans="4:14" x14ac:dyDescent="0.25">
      <c r="D425" s="11">
        <v>37257</v>
      </c>
      <c r="E425" s="30">
        <v>3.5684398000000002</v>
      </c>
      <c r="F425">
        <f t="shared" si="30"/>
        <v>0</v>
      </c>
      <c r="G425">
        <f t="shared" si="32"/>
        <v>0</v>
      </c>
      <c r="H425">
        <f t="shared" si="31"/>
        <v>36</v>
      </c>
      <c r="I425" s="13">
        <f t="shared" si="34"/>
        <v>37591</v>
      </c>
      <c r="J425">
        <f t="shared" si="33"/>
        <v>3.2359565583333332</v>
      </c>
      <c r="L425" s="13"/>
      <c r="N425" s="14"/>
    </row>
    <row r="426" spans="4:14" x14ac:dyDescent="0.25">
      <c r="D426" s="11">
        <v>37288</v>
      </c>
      <c r="E426" s="30">
        <v>3.5387816999999999</v>
      </c>
      <c r="F426">
        <f t="shared" si="30"/>
        <v>30</v>
      </c>
      <c r="G426">
        <f t="shared" si="32"/>
        <v>30</v>
      </c>
      <c r="H426">
        <f t="shared" si="31"/>
        <v>36</v>
      </c>
      <c r="I426" s="13">
        <f t="shared" si="34"/>
        <v>37591</v>
      </c>
      <c r="J426">
        <f t="shared" si="33"/>
        <v>3.2359565583333332</v>
      </c>
      <c r="L426" s="13"/>
      <c r="N426" s="14"/>
    </row>
    <row r="427" spans="4:14" x14ac:dyDescent="0.25">
      <c r="D427" s="11">
        <v>37316</v>
      </c>
      <c r="E427" s="30">
        <v>3.4801449999999998</v>
      </c>
      <c r="F427">
        <f t="shared" si="30"/>
        <v>60</v>
      </c>
      <c r="G427">
        <f t="shared" si="32"/>
        <v>60</v>
      </c>
      <c r="H427">
        <f t="shared" si="31"/>
        <v>36</v>
      </c>
      <c r="I427" s="13">
        <f t="shared" si="34"/>
        <v>37591</v>
      </c>
      <c r="J427">
        <f t="shared" si="33"/>
        <v>3.2359565583333332</v>
      </c>
      <c r="L427" s="13"/>
      <c r="N427" s="14"/>
    </row>
    <row r="428" spans="4:14" x14ac:dyDescent="0.25">
      <c r="D428" s="11">
        <v>37347</v>
      </c>
      <c r="E428" s="30">
        <v>3.4775060999999998</v>
      </c>
      <c r="F428">
        <f t="shared" si="30"/>
        <v>90</v>
      </c>
      <c r="G428">
        <f t="shared" si="32"/>
        <v>90</v>
      </c>
      <c r="H428">
        <f t="shared" si="31"/>
        <v>36</v>
      </c>
      <c r="I428" s="13">
        <f t="shared" si="34"/>
        <v>37591</v>
      </c>
      <c r="J428">
        <f t="shared" si="33"/>
        <v>3.2359565583333332</v>
      </c>
      <c r="L428" s="13"/>
      <c r="N428" s="14"/>
    </row>
    <row r="429" spans="4:14" x14ac:dyDescent="0.25">
      <c r="D429" s="11">
        <v>37377</v>
      </c>
      <c r="E429" s="30">
        <v>3.4632676999999998</v>
      </c>
      <c r="F429">
        <f t="shared" si="30"/>
        <v>120</v>
      </c>
      <c r="G429">
        <f t="shared" si="32"/>
        <v>120</v>
      </c>
      <c r="H429">
        <f t="shared" si="31"/>
        <v>36</v>
      </c>
      <c r="I429" s="13">
        <f t="shared" si="34"/>
        <v>37591</v>
      </c>
      <c r="J429">
        <f t="shared" si="33"/>
        <v>3.2359565583333332</v>
      </c>
      <c r="L429" s="13"/>
      <c r="N429" s="14"/>
    </row>
    <row r="430" spans="4:14" x14ac:dyDescent="0.25">
      <c r="D430" s="11">
        <v>37408</v>
      </c>
      <c r="E430" s="30">
        <v>3.2512148999999999</v>
      </c>
      <c r="F430">
        <f t="shared" si="30"/>
        <v>150</v>
      </c>
      <c r="G430">
        <f t="shared" si="32"/>
        <v>150</v>
      </c>
      <c r="H430">
        <f t="shared" si="31"/>
        <v>36</v>
      </c>
      <c r="I430" s="13">
        <f t="shared" si="34"/>
        <v>37591</v>
      </c>
      <c r="J430">
        <f t="shared" si="33"/>
        <v>3.2359565583333332</v>
      </c>
      <c r="L430" s="13"/>
      <c r="N430" s="14"/>
    </row>
    <row r="431" spans="4:14" x14ac:dyDescent="0.25">
      <c r="D431" s="11">
        <v>37438</v>
      </c>
      <c r="E431" s="30">
        <v>3.2740984000000002</v>
      </c>
      <c r="F431">
        <f t="shared" si="30"/>
        <v>180</v>
      </c>
      <c r="G431">
        <f t="shared" si="32"/>
        <v>180</v>
      </c>
      <c r="H431">
        <f t="shared" si="31"/>
        <v>36</v>
      </c>
      <c r="I431" s="13">
        <f t="shared" si="34"/>
        <v>37591</v>
      </c>
      <c r="J431">
        <f t="shared" si="33"/>
        <v>3.2359565583333332</v>
      </c>
      <c r="L431" s="13"/>
      <c r="N431" s="14"/>
    </row>
    <row r="432" spans="4:14" x14ac:dyDescent="0.25">
      <c r="D432" s="11">
        <v>37469</v>
      </c>
      <c r="E432" s="30">
        <v>3.1567968999999998</v>
      </c>
      <c r="F432">
        <f t="shared" si="30"/>
        <v>210</v>
      </c>
      <c r="G432">
        <f t="shared" si="32"/>
        <v>210</v>
      </c>
      <c r="H432">
        <f t="shared" si="31"/>
        <v>36</v>
      </c>
      <c r="I432" s="13">
        <f t="shared" si="34"/>
        <v>37591</v>
      </c>
      <c r="J432">
        <f t="shared" si="33"/>
        <v>3.2359565583333332</v>
      </c>
      <c r="L432" s="13"/>
      <c r="N432" s="14"/>
    </row>
    <row r="433" spans="4:14" x14ac:dyDescent="0.25">
      <c r="D433" s="11">
        <v>37500</v>
      </c>
      <c r="E433" s="30">
        <v>3.0374650999999999</v>
      </c>
      <c r="F433">
        <f t="shared" si="30"/>
        <v>240</v>
      </c>
      <c r="G433">
        <f t="shared" si="32"/>
        <v>240</v>
      </c>
      <c r="H433">
        <f t="shared" si="31"/>
        <v>36</v>
      </c>
      <c r="I433" s="13">
        <f t="shared" si="34"/>
        <v>37591</v>
      </c>
      <c r="J433">
        <f t="shared" si="33"/>
        <v>3.2359565583333332</v>
      </c>
      <c r="L433" s="13"/>
      <c r="N433" s="14"/>
    </row>
    <row r="434" spans="4:14" x14ac:dyDescent="0.25">
      <c r="D434" s="11">
        <v>37530</v>
      </c>
      <c r="E434" s="30">
        <v>2.9477484999999999</v>
      </c>
      <c r="F434">
        <f t="shared" si="30"/>
        <v>270</v>
      </c>
      <c r="G434">
        <f t="shared" si="32"/>
        <v>270</v>
      </c>
      <c r="H434">
        <f t="shared" si="31"/>
        <v>36</v>
      </c>
      <c r="I434" s="13">
        <f t="shared" si="34"/>
        <v>37591</v>
      </c>
      <c r="J434">
        <f t="shared" si="33"/>
        <v>3.2359565583333332</v>
      </c>
      <c r="L434" s="13"/>
      <c r="N434" s="14"/>
    </row>
    <row r="435" spans="4:14" x14ac:dyDescent="0.25">
      <c r="D435" s="11">
        <v>37561</v>
      </c>
      <c r="E435" s="30">
        <v>2.8341831000000002</v>
      </c>
      <c r="F435">
        <f t="shared" si="30"/>
        <v>300</v>
      </c>
      <c r="G435">
        <f t="shared" si="32"/>
        <v>300</v>
      </c>
      <c r="H435">
        <f t="shared" si="31"/>
        <v>36</v>
      </c>
      <c r="I435" s="13">
        <f t="shared" si="34"/>
        <v>37591</v>
      </c>
      <c r="J435">
        <f t="shared" si="33"/>
        <v>3.2359565583333332</v>
      </c>
      <c r="L435" s="13"/>
      <c r="N435" s="14"/>
    </row>
    <row r="436" spans="4:14" x14ac:dyDescent="0.25">
      <c r="D436" s="11">
        <v>37591</v>
      </c>
      <c r="E436" s="30">
        <v>2.8018315</v>
      </c>
      <c r="F436">
        <f t="shared" si="30"/>
        <v>330</v>
      </c>
      <c r="G436">
        <f t="shared" si="32"/>
        <v>330</v>
      </c>
      <c r="H436">
        <f t="shared" si="31"/>
        <v>36</v>
      </c>
      <c r="I436" s="13">
        <f t="shared" si="34"/>
        <v>37591</v>
      </c>
      <c r="J436">
        <f t="shared" si="33"/>
        <v>3.2359565583333332</v>
      </c>
      <c r="L436" s="13"/>
      <c r="N436" s="14"/>
    </row>
    <row r="437" spans="4:14" x14ac:dyDescent="0.25">
      <c r="D437" s="11">
        <v>37622</v>
      </c>
      <c r="E437" s="30">
        <v>2.7875530999999998</v>
      </c>
      <c r="F437">
        <f t="shared" ref="F437:F500" si="35">FLOOR(DAYS360(DATE(YEAR(D437),1,1),D437),30)</f>
        <v>0</v>
      </c>
      <c r="G437">
        <f t="shared" si="32"/>
        <v>0</v>
      </c>
      <c r="H437">
        <f t="shared" ref="H437:H500" si="36">IF(G437&gt;G436,H436,H436+1)</f>
        <v>37</v>
      </c>
      <c r="I437" s="13">
        <f t="shared" si="34"/>
        <v>37956</v>
      </c>
      <c r="J437">
        <f t="shared" si="33"/>
        <v>2.3300123500000001</v>
      </c>
      <c r="L437" s="13"/>
      <c r="N437" s="14"/>
    </row>
    <row r="438" spans="4:14" x14ac:dyDescent="0.25">
      <c r="D438" s="11">
        <v>37653</v>
      </c>
      <c r="E438" s="30">
        <v>2.7046594000000002</v>
      </c>
      <c r="F438">
        <f t="shared" si="35"/>
        <v>30</v>
      </c>
      <c r="G438">
        <f t="shared" si="32"/>
        <v>30</v>
      </c>
      <c r="H438">
        <f t="shared" si="36"/>
        <v>37</v>
      </c>
      <c r="I438" s="13">
        <f t="shared" si="34"/>
        <v>37956</v>
      </c>
      <c r="J438">
        <f t="shared" si="33"/>
        <v>2.3300123500000001</v>
      </c>
      <c r="L438" s="13"/>
      <c r="N438" s="14"/>
    </row>
    <row r="439" spans="4:14" x14ac:dyDescent="0.25">
      <c r="D439" s="11">
        <v>37681</v>
      </c>
      <c r="E439" s="30">
        <v>2.6277872000000002</v>
      </c>
      <c r="F439">
        <f t="shared" si="35"/>
        <v>60</v>
      </c>
      <c r="G439">
        <f t="shared" si="32"/>
        <v>60</v>
      </c>
      <c r="H439">
        <f t="shared" si="36"/>
        <v>37</v>
      </c>
      <c r="I439" s="13">
        <f t="shared" si="34"/>
        <v>37956</v>
      </c>
      <c r="J439">
        <f t="shared" si="33"/>
        <v>2.3300123500000001</v>
      </c>
      <c r="L439" s="13"/>
      <c r="N439" s="14"/>
    </row>
    <row r="440" spans="4:14" x14ac:dyDescent="0.25">
      <c r="D440" s="11">
        <v>37712</v>
      </c>
      <c r="E440" s="30">
        <v>2.4593490999999998</v>
      </c>
      <c r="F440">
        <f t="shared" si="35"/>
        <v>90</v>
      </c>
      <c r="G440">
        <f t="shared" si="32"/>
        <v>90</v>
      </c>
      <c r="H440">
        <f t="shared" si="36"/>
        <v>37</v>
      </c>
      <c r="I440" s="13">
        <f t="shared" si="34"/>
        <v>37956</v>
      </c>
      <c r="J440">
        <f t="shared" si="33"/>
        <v>2.3300123500000001</v>
      </c>
      <c r="L440" s="13"/>
      <c r="N440" s="14"/>
    </row>
    <row r="441" spans="4:14" x14ac:dyDescent="0.25">
      <c r="D441" s="11">
        <v>37742</v>
      </c>
      <c r="E441" s="30">
        <v>2.3483407000000001</v>
      </c>
      <c r="F441">
        <f t="shared" si="35"/>
        <v>120</v>
      </c>
      <c r="G441">
        <f t="shared" si="32"/>
        <v>120</v>
      </c>
      <c r="H441">
        <f t="shared" si="36"/>
        <v>37</v>
      </c>
      <c r="I441" s="13">
        <f t="shared" si="34"/>
        <v>37956</v>
      </c>
      <c r="J441">
        <f t="shared" si="33"/>
        <v>2.3300123500000001</v>
      </c>
      <c r="L441" s="13"/>
      <c r="N441" s="14"/>
    </row>
    <row r="442" spans="4:14" x14ac:dyDescent="0.25">
      <c r="D442" s="11">
        <v>37773</v>
      </c>
      <c r="E442" s="30">
        <v>2.27155</v>
      </c>
      <c r="F442">
        <f t="shared" si="35"/>
        <v>150</v>
      </c>
      <c r="G442">
        <f t="shared" si="32"/>
        <v>150</v>
      </c>
      <c r="H442">
        <f t="shared" si="36"/>
        <v>37</v>
      </c>
      <c r="I442" s="13">
        <f t="shared" si="34"/>
        <v>37956</v>
      </c>
      <c r="J442">
        <f t="shared" si="33"/>
        <v>2.3300123500000001</v>
      </c>
      <c r="L442" s="13"/>
      <c r="N442" s="14"/>
    </row>
    <row r="443" spans="4:14" x14ac:dyDescent="0.25">
      <c r="D443" s="11">
        <v>37803</v>
      </c>
      <c r="E443" s="30">
        <v>2.2372079999999999</v>
      </c>
      <c r="F443">
        <f t="shared" si="35"/>
        <v>180</v>
      </c>
      <c r="G443">
        <f t="shared" si="32"/>
        <v>180</v>
      </c>
      <c r="H443">
        <f t="shared" si="36"/>
        <v>37</v>
      </c>
      <c r="I443" s="13">
        <f t="shared" si="34"/>
        <v>37956</v>
      </c>
      <c r="J443">
        <f t="shared" si="33"/>
        <v>2.3300123500000001</v>
      </c>
      <c r="L443" s="13"/>
      <c r="N443" s="14"/>
    </row>
    <row r="444" spans="4:14" x14ac:dyDescent="0.25">
      <c r="D444" s="11">
        <v>37834</v>
      </c>
      <c r="E444" s="30">
        <v>2.1655338</v>
      </c>
      <c r="F444">
        <f t="shared" si="35"/>
        <v>210</v>
      </c>
      <c r="G444">
        <f t="shared" si="32"/>
        <v>210</v>
      </c>
      <c r="H444">
        <f t="shared" si="36"/>
        <v>37</v>
      </c>
      <c r="I444" s="13">
        <f t="shared" si="34"/>
        <v>37956</v>
      </c>
      <c r="J444">
        <f t="shared" si="33"/>
        <v>2.3300123500000001</v>
      </c>
      <c r="L444" s="13"/>
      <c r="N444" s="14"/>
    </row>
    <row r="445" spans="4:14" x14ac:dyDescent="0.25">
      <c r="D445" s="11">
        <v>37865</v>
      </c>
      <c r="E445" s="30">
        <v>2.1842475000000001</v>
      </c>
      <c r="F445">
        <f t="shared" si="35"/>
        <v>240</v>
      </c>
      <c r="G445">
        <f t="shared" si="32"/>
        <v>240</v>
      </c>
      <c r="H445">
        <f t="shared" si="36"/>
        <v>37</v>
      </c>
      <c r="I445" s="13">
        <f t="shared" si="34"/>
        <v>37956</v>
      </c>
      <c r="J445">
        <f t="shared" si="33"/>
        <v>2.3300123500000001</v>
      </c>
      <c r="L445" s="13"/>
      <c r="N445" s="14"/>
    </row>
    <row r="446" spans="4:14" x14ac:dyDescent="0.25">
      <c r="D446" s="11">
        <v>37895</v>
      </c>
      <c r="E446" s="30">
        <v>2.1611132999999998</v>
      </c>
      <c r="F446">
        <f t="shared" si="35"/>
        <v>270</v>
      </c>
      <c r="G446">
        <f t="shared" si="32"/>
        <v>270</v>
      </c>
      <c r="H446">
        <f t="shared" si="36"/>
        <v>37</v>
      </c>
      <c r="I446" s="13">
        <f t="shared" si="34"/>
        <v>37956</v>
      </c>
      <c r="J446">
        <f t="shared" si="33"/>
        <v>2.3300123500000001</v>
      </c>
      <c r="L446" s="13"/>
      <c r="N446" s="14"/>
    </row>
    <row r="447" spans="4:14" x14ac:dyDescent="0.25">
      <c r="D447" s="11">
        <v>37926</v>
      </c>
      <c r="E447" s="30">
        <v>2.0365931000000002</v>
      </c>
      <c r="F447">
        <f t="shared" si="35"/>
        <v>300</v>
      </c>
      <c r="G447">
        <f t="shared" si="32"/>
        <v>300</v>
      </c>
      <c r="H447">
        <f t="shared" si="36"/>
        <v>37</v>
      </c>
      <c r="I447" s="13">
        <f t="shared" si="34"/>
        <v>37956</v>
      </c>
      <c r="J447">
        <f t="shared" si="33"/>
        <v>2.3300123500000001</v>
      </c>
      <c r="L447" s="13"/>
      <c r="N447" s="14"/>
    </row>
    <row r="448" spans="4:14" x14ac:dyDescent="0.25">
      <c r="D448" s="11">
        <v>37956</v>
      </c>
      <c r="E448" s="30">
        <v>1.976213</v>
      </c>
      <c r="F448">
        <f t="shared" si="35"/>
        <v>330</v>
      </c>
      <c r="G448">
        <f t="shared" si="32"/>
        <v>330</v>
      </c>
      <c r="H448">
        <f t="shared" si="36"/>
        <v>37</v>
      </c>
      <c r="I448" s="13">
        <f t="shared" si="34"/>
        <v>37956</v>
      </c>
      <c r="J448">
        <f t="shared" si="33"/>
        <v>2.3300123500000001</v>
      </c>
      <c r="L448" s="13"/>
      <c r="N448" s="14"/>
    </row>
    <row r="449" spans="4:14" x14ac:dyDescent="0.25">
      <c r="D449" s="11">
        <v>37987</v>
      </c>
      <c r="E449" s="30">
        <v>1.9607228999999999</v>
      </c>
      <c r="F449">
        <f t="shared" si="35"/>
        <v>0</v>
      </c>
      <c r="G449">
        <f t="shared" si="32"/>
        <v>0</v>
      </c>
      <c r="H449">
        <f t="shared" si="36"/>
        <v>38</v>
      </c>
      <c r="I449" s="13">
        <f t="shared" si="34"/>
        <v>38322</v>
      </c>
      <c r="J449">
        <f t="shared" si="33"/>
        <v>2.2195945999999998</v>
      </c>
      <c r="L449" s="13"/>
      <c r="N449" s="14"/>
    </row>
    <row r="450" spans="4:14" x14ac:dyDescent="0.25">
      <c r="D450" s="11">
        <v>38018</v>
      </c>
      <c r="E450" s="30">
        <v>2.0481367000000001</v>
      </c>
      <c r="F450">
        <f t="shared" si="35"/>
        <v>30</v>
      </c>
      <c r="G450">
        <f t="shared" si="32"/>
        <v>30</v>
      </c>
      <c r="H450">
        <f t="shared" si="36"/>
        <v>38</v>
      </c>
      <c r="I450" s="13">
        <f t="shared" si="34"/>
        <v>38322</v>
      </c>
      <c r="J450">
        <f t="shared" si="33"/>
        <v>2.2195945999999998</v>
      </c>
      <c r="L450" s="13"/>
      <c r="N450" s="14"/>
    </row>
    <row r="451" spans="4:14" x14ac:dyDescent="0.25">
      <c r="D451" s="11">
        <v>38047</v>
      </c>
      <c r="E451" s="30">
        <v>2.1370610999999999</v>
      </c>
      <c r="F451">
        <f t="shared" si="35"/>
        <v>60</v>
      </c>
      <c r="G451">
        <f t="shared" si="32"/>
        <v>60</v>
      </c>
      <c r="H451">
        <f t="shared" si="36"/>
        <v>38</v>
      </c>
      <c r="I451" s="13">
        <f t="shared" si="34"/>
        <v>38322</v>
      </c>
      <c r="J451">
        <f t="shared" si="33"/>
        <v>2.2195945999999998</v>
      </c>
      <c r="L451" s="13"/>
      <c r="N451" s="14"/>
    </row>
    <row r="452" spans="4:14" x14ac:dyDescent="0.25">
      <c r="D452" s="11">
        <v>38078</v>
      </c>
      <c r="E452" s="30">
        <v>2.2577612999999999</v>
      </c>
      <c r="F452">
        <f t="shared" si="35"/>
        <v>90</v>
      </c>
      <c r="G452">
        <f t="shared" si="32"/>
        <v>90</v>
      </c>
      <c r="H452">
        <f t="shared" si="36"/>
        <v>38</v>
      </c>
      <c r="I452" s="13">
        <f t="shared" si="34"/>
        <v>38322</v>
      </c>
      <c r="J452">
        <f t="shared" si="33"/>
        <v>2.2195945999999998</v>
      </c>
      <c r="L452" s="13"/>
      <c r="N452" s="14"/>
    </row>
    <row r="453" spans="4:14" x14ac:dyDescent="0.25">
      <c r="D453" s="11">
        <v>38108</v>
      </c>
      <c r="E453" s="30">
        <v>2.2378638</v>
      </c>
      <c r="F453">
        <f t="shared" si="35"/>
        <v>120</v>
      </c>
      <c r="G453">
        <f t="shared" si="32"/>
        <v>120</v>
      </c>
      <c r="H453">
        <f t="shared" si="36"/>
        <v>38</v>
      </c>
      <c r="I453" s="13">
        <f t="shared" si="34"/>
        <v>38322</v>
      </c>
      <c r="J453">
        <f t="shared" si="33"/>
        <v>2.2195945999999998</v>
      </c>
      <c r="L453" s="13"/>
      <c r="N453" s="14"/>
    </row>
    <row r="454" spans="4:14" x14ac:dyDescent="0.25">
      <c r="D454" s="11">
        <v>38139</v>
      </c>
      <c r="E454" s="30">
        <v>2.3794884000000001</v>
      </c>
      <c r="F454">
        <f t="shared" si="35"/>
        <v>150</v>
      </c>
      <c r="G454">
        <f t="shared" si="32"/>
        <v>150</v>
      </c>
      <c r="H454">
        <f t="shared" si="36"/>
        <v>38</v>
      </c>
      <c r="I454" s="13">
        <f t="shared" si="34"/>
        <v>38322</v>
      </c>
      <c r="J454">
        <f t="shared" si="33"/>
        <v>2.2195945999999998</v>
      </c>
      <c r="L454" s="13"/>
      <c r="N454" s="14"/>
    </row>
    <row r="455" spans="4:14" x14ac:dyDescent="0.25">
      <c r="D455" s="11">
        <v>38169</v>
      </c>
      <c r="E455" s="30">
        <v>2.2638524000000002</v>
      </c>
      <c r="F455">
        <f t="shared" si="35"/>
        <v>180</v>
      </c>
      <c r="G455">
        <f t="shared" si="32"/>
        <v>180</v>
      </c>
      <c r="H455">
        <f t="shared" si="36"/>
        <v>38</v>
      </c>
      <c r="I455" s="13">
        <f t="shared" si="34"/>
        <v>38322</v>
      </c>
      <c r="J455">
        <f t="shared" si="33"/>
        <v>2.2195945999999998</v>
      </c>
      <c r="L455" s="13"/>
      <c r="N455" s="14"/>
    </row>
    <row r="456" spans="4:14" x14ac:dyDescent="0.25">
      <c r="D456" s="11">
        <v>38200</v>
      </c>
      <c r="E456" s="30">
        <v>2.2577292</v>
      </c>
      <c r="F456">
        <f t="shared" si="35"/>
        <v>210</v>
      </c>
      <c r="G456">
        <f t="shared" si="32"/>
        <v>210</v>
      </c>
      <c r="H456">
        <f t="shared" si="36"/>
        <v>38</v>
      </c>
      <c r="I456" s="13">
        <f t="shared" si="34"/>
        <v>38322</v>
      </c>
      <c r="J456">
        <f t="shared" si="33"/>
        <v>2.2195945999999998</v>
      </c>
      <c r="L456" s="13"/>
      <c r="N456" s="14"/>
    </row>
    <row r="457" spans="4:14" x14ac:dyDescent="0.25">
      <c r="D457" s="11">
        <v>38231</v>
      </c>
      <c r="E457" s="30">
        <v>2.2402009999999999</v>
      </c>
      <c r="F457">
        <f t="shared" si="35"/>
        <v>240</v>
      </c>
      <c r="G457">
        <f t="shared" si="32"/>
        <v>240</v>
      </c>
      <c r="H457">
        <f t="shared" si="36"/>
        <v>38</v>
      </c>
      <c r="I457" s="13">
        <f t="shared" si="34"/>
        <v>38322</v>
      </c>
      <c r="J457">
        <f t="shared" si="33"/>
        <v>2.2195945999999998</v>
      </c>
      <c r="L457" s="13"/>
      <c r="N457" s="14"/>
    </row>
    <row r="458" spans="4:14" x14ac:dyDescent="0.25">
      <c r="D458" s="11">
        <v>38261</v>
      </c>
      <c r="E458" s="30">
        <v>2.2372193999999999</v>
      </c>
      <c r="F458">
        <f t="shared" si="35"/>
        <v>270</v>
      </c>
      <c r="G458">
        <f t="shared" si="32"/>
        <v>270</v>
      </c>
      <c r="H458">
        <f t="shared" si="36"/>
        <v>38</v>
      </c>
      <c r="I458" s="13">
        <f t="shared" si="34"/>
        <v>38322</v>
      </c>
      <c r="J458">
        <f t="shared" si="33"/>
        <v>2.2195945999999998</v>
      </c>
      <c r="L458" s="13"/>
      <c r="N458" s="14"/>
    </row>
    <row r="459" spans="4:14" x14ac:dyDescent="0.25">
      <c r="D459" s="11">
        <v>38292</v>
      </c>
      <c r="E459" s="30">
        <v>2.3012131</v>
      </c>
      <c r="F459">
        <f t="shared" si="35"/>
        <v>300</v>
      </c>
      <c r="G459">
        <f t="shared" si="32"/>
        <v>300</v>
      </c>
      <c r="H459">
        <f t="shared" si="36"/>
        <v>38</v>
      </c>
      <c r="I459" s="13">
        <f t="shared" si="34"/>
        <v>38322</v>
      </c>
      <c r="J459">
        <f t="shared" si="33"/>
        <v>2.2195945999999998</v>
      </c>
      <c r="L459" s="13"/>
      <c r="N459" s="14"/>
    </row>
    <row r="460" spans="4:14" x14ac:dyDescent="0.25">
      <c r="D460" s="11">
        <v>38322</v>
      </c>
      <c r="E460" s="30">
        <v>2.3138858999999998</v>
      </c>
      <c r="F460">
        <f t="shared" si="35"/>
        <v>330</v>
      </c>
      <c r="G460">
        <f t="shared" si="32"/>
        <v>330</v>
      </c>
      <c r="H460">
        <f t="shared" si="36"/>
        <v>38</v>
      </c>
      <c r="I460" s="13">
        <f t="shared" si="34"/>
        <v>38322</v>
      </c>
      <c r="J460">
        <f t="shared" si="33"/>
        <v>2.2195945999999998</v>
      </c>
      <c r="L460" s="13"/>
      <c r="N460" s="14"/>
    </row>
    <row r="461" spans="4:14" x14ac:dyDescent="0.25">
      <c r="D461" s="11">
        <v>38353</v>
      </c>
      <c r="E461" s="30">
        <v>2.3158903</v>
      </c>
      <c r="F461">
        <f t="shared" si="35"/>
        <v>0</v>
      </c>
      <c r="G461">
        <f t="shared" si="32"/>
        <v>0</v>
      </c>
      <c r="H461">
        <f t="shared" si="36"/>
        <v>39</v>
      </c>
      <c r="I461" s="13">
        <f t="shared" si="34"/>
        <v>38687</v>
      </c>
      <c r="J461">
        <f t="shared" si="33"/>
        <v>2.3142403083333334</v>
      </c>
      <c r="L461" s="13"/>
      <c r="N461" s="14"/>
    </row>
    <row r="462" spans="4:14" x14ac:dyDescent="0.25">
      <c r="D462" s="11">
        <v>38384</v>
      </c>
      <c r="E462" s="30">
        <v>2.2862448999999998</v>
      </c>
      <c r="F462">
        <f t="shared" si="35"/>
        <v>30</v>
      </c>
      <c r="G462">
        <f t="shared" si="32"/>
        <v>30</v>
      </c>
      <c r="H462">
        <f t="shared" si="36"/>
        <v>39</v>
      </c>
      <c r="I462" s="13">
        <f t="shared" si="34"/>
        <v>38687</v>
      </c>
      <c r="J462">
        <f t="shared" si="33"/>
        <v>2.3142403083333334</v>
      </c>
      <c r="L462" s="13"/>
      <c r="N462" s="14"/>
    </row>
    <row r="463" spans="4:14" x14ac:dyDescent="0.25">
      <c r="D463" s="11">
        <v>38412</v>
      </c>
      <c r="E463" s="30">
        <v>2.2461525999999998</v>
      </c>
      <c r="F463">
        <f t="shared" si="35"/>
        <v>60</v>
      </c>
      <c r="G463">
        <f t="shared" si="32"/>
        <v>60</v>
      </c>
      <c r="H463">
        <f t="shared" si="36"/>
        <v>39</v>
      </c>
      <c r="I463" s="13">
        <f t="shared" si="34"/>
        <v>38687</v>
      </c>
      <c r="J463">
        <f t="shared" si="33"/>
        <v>2.3142403083333334</v>
      </c>
      <c r="L463" s="13"/>
      <c r="N463" s="14"/>
    </row>
    <row r="464" spans="4:14" x14ac:dyDescent="0.25">
      <c r="D464" s="11">
        <v>38443</v>
      </c>
      <c r="E464" s="30">
        <v>2.2397222999999999</v>
      </c>
      <c r="F464">
        <f t="shared" si="35"/>
        <v>90</v>
      </c>
      <c r="G464">
        <f t="shared" si="32"/>
        <v>90</v>
      </c>
      <c r="H464">
        <f t="shared" si="36"/>
        <v>39</v>
      </c>
      <c r="I464" s="13">
        <f t="shared" si="34"/>
        <v>38687</v>
      </c>
      <c r="J464">
        <f t="shared" si="33"/>
        <v>2.3142403083333334</v>
      </c>
      <c r="L464" s="13"/>
      <c r="N464" s="14"/>
    </row>
    <row r="465" spans="4:14" x14ac:dyDescent="0.25">
      <c r="D465" s="11">
        <v>38473</v>
      </c>
      <c r="E465" s="30">
        <v>2.3579552000000001</v>
      </c>
      <c r="F465">
        <f t="shared" si="35"/>
        <v>120</v>
      </c>
      <c r="G465">
        <f t="shared" ref="G465:G528" si="37">MOD(F465, 360/$G$11)</f>
        <v>120</v>
      </c>
      <c r="H465">
        <f t="shared" si="36"/>
        <v>39</v>
      </c>
      <c r="I465" s="13">
        <f t="shared" si="34"/>
        <v>38687</v>
      </c>
      <c r="J465">
        <f t="shared" ref="J465:J528" si="38">AVERAGEIF($H$16:$H$674,H465,$E$16:$E$674)</f>
        <v>2.3142403083333334</v>
      </c>
      <c r="L465" s="13"/>
      <c r="N465" s="14"/>
    </row>
    <row r="466" spans="4:14" x14ac:dyDescent="0.25">
      <c r="D466" s="11">
        <v>38504</v>
      </c>
      <c r="E466" s="30">
        <v>2.1993551999999998</v>
      </c>
      <c r="F466">
        <f t="shared" si="35"/>
        <v>150</v>
      </c>
      <c r="G466">
        <f t="shared" si="37"/>
        <v>150</v>
      </c>
      <c r="H466">
        <f t="shared" si="36"/>
        <v>39</v>
      </c>
      <c r="I466" s="13">
        <f t="shared" ref="I466:I529" si="39">EDATE(I465,(H466-H465)*(12/$G$11))</f>
        <v>38687</v>
      </c>
      <c r="J466">
        <f t="shared" si="38"/>
        <v>2.3142403083333334</v>
      </c>
      <c r="L466" s="13"/>
      <c r="N466" s="14"/>
    </row>
    <row r="467" spans="4:14" x14ac:dyDescent="0.25">
      <c r="D467" s="11">
        <v>38534</v>
      </c>
      <c r="E467" s="30">
        <v>2.3010793999999999</v>
      </c>
      <c r="F467">
        <f t="shared" si="35"/>
        <v>180</v>
      </c>
      <c r="G467">
        <f t="shared" si="37"/>
        <v>180</v>
      </c>
      <c r="H467">
        <f t="shared" si="36"/>
        <v>39</v>
      </c>
      <c r="I467" s="13">
        <f t="shared" si="39"/>
        <v>38687</v>
      </c>
      <c r="J467">
        <f t="shared" si="38"/>
        <v>2.3142403083333334</v>
      </c>
      <c r="L467" s="13"/>
      <c r="N467" s="14"/>
    </row>
    <row r="468" spans="4:14" x14ac:dyDescent="0.25">
      <c r="D468" s="11">
        <v>38565</v>
      </c>
      <c r="E468" s="30">
        <v>2.2644058999999999</v>
      </c>
      <c r="F468">
        <f t="shared" si="35"/>
        <v>210</v>
      </c>
      <c r="G468">
        <f t="shared" si="37"/>
        <v>210</v>
      </c>
      <c r="H468">
        <f t="shared" si="36"/>
        <v>39</v>
      </c>
      <c r="I468" s="13">
        <f t="shared" si="39"/>
        <v>38687</v>
      </c>
      <c r="J468">
        <f t="shared" si="38"/>
        <v>2.3142403083333334</v>
      </c>
      <c r="L468" s="13"/>
      <c r="N468" s="14"/>
    </row>
    <row r="469" spans="4:14" x14ac:dyDescent="0.25">
      <c r="D469" s="11">
        <v>38596</v>
      </c>
      <c r="E469" s="30">
        <v>2.3340762000000002</v>
      </c>
      <c r="F469">
        <f t="shared" si="35"/>
        <v>240</v>
      </c>
      <c r="G469">
        <f t="shared" si="37"/>
        <v>240</v>
      </c>
      <c r="H469">
        <f t="shared" si="36"/>
        <v>39</v>
      </c>
      <c r="I469" s="13">
        <f t="shared" si="39"/>
        <v>38687</v>
      </c>
      <c r="J469">
        <f t="shared" si="38"/>
        <v>2.3142403083333334</v>
      </c>
      <c r="L469" s="13"/>
      <c r="N469" s="14"/>
    </row>
    <row r="470" spans="4:14" x14ac:dyDescent="0.25">
      <c r="D470" s="11">
        <v>38626</v>
      </c>
      <c r="E470" s="30">
        <v>2.3253024</v>
      </c>
      <c r="F470">
        <f t="shared" si="35"/>
        <v>270</v>
      </c>
      <c r="G470">
        <f t="shared" si="37"/>
        <v>270</v>
      </c>
      <c r="H470">
        <f t="shared" si="36"/>
        <v>39</v>
      </c>
      <c r="I470" s="13">
        <f t="shared" si="39"/>
        <v>38687</v>
      </c>
      <c r="J470">
        <f t="shared" si="38"/>
        <v>2.3142403083333334</v>
      </c>
      <c r="L470" s="13"/>
      <c r="N470" s="14"/>
    </row>
    <row r="471" spans="4:14" x14ac:dyDescent="0.25">
      <c r="D471" s="11">
        <v>38657</v>
      </c>
      <c r="E471" s="30">
        <v>2.4316658000000002</v>
      </c>
      <c r="F471">
        <f t="shared" si="35"/>
        <v>300</v>
      </c>
      <c r="G471">
        <f t="shared" si="37"/>
        <v>300</v>
      </c>
      <c r="H471">
        <f t="shared" si="36"/>
        <v>39</v>
      </c>
      <c r="I471" s="13">
        <f t="shared" si="39"/>
        <v>38687</v>
      </c>
      <c r="J471">
        <f t="shared" si="38"/>
        <v>2.3142403083333334</v>
      </c>
      <c r="L471" s="13"/>
      <c r="N471" s="14"/>
    </row>
    <row r="472" spans="4:14" x14ac:dyDescent="0.25">
      <c r="D472" s="11">
        <v>38687</v>
      </c>
      <c r="E472" s="30">
        <v>2.4690335000000001</v>
      </c>
      <c r="F472">
        <f t="shared" si="35"/>
        <v>330</v>
      </c>
      <c r="G472">
        <f t="shared" si="37"/>
        <v>330</v>
      </c>
      <c r="H472">
        <f t="shared" si="36"/>
        <v>39</v>
      </c>
      <c r="I472" s="13">
        <f t="shared" si="39"/>
        <v>38687</v>
      </c>
      <c r="J472">
        <f t="shared" si="38"/>
        <v>2.3142403083333334</v>
      </c>
      <c r="L472" s="13"/>
      <c r="N472" s="14"/>
    </row>
    <row r="473" spans="4:14" x14ac:dyDescent="0.25">
      <c r="D473" s="11">
        <v>38718</v>
      </c>
      <c r="E473" s="30">
        <v>2.4510190999999999</v>
      </c>
      <c r="F473">
        <f t="shared" si="35"/>
        <v>0</v>
      </c>
      <c r="G473">
        <f t="shared" si="37"/>
        <v>0</v>
      </c>
      <c r="H473">
        <f t="shared" si="36"/>
        <v>40</v>
      </c>
      <c r="I473" s="13">
        <f t="shared" si="39"/>
        <v>39052</v>
      </c>
      <c r="J473">
        <f t="shared" si="38"/>
        <v>2.9271037416666665</v>
      </c>
      <c r="L473" s="13"/>
      <c r="N473" s="14"/>
    </row>
    <row r="474" spans="4:14" x14ac:dyDescent="0.25">
      <c r="D474" s="11">
        <v>38749</v>
      </c>
      <c r="E474" s="30">
        <v>2.4992554</v>
      </c>
      <c r="F474">
        <f t="shared" si="35"/>
        <v>30</v>
      </c>
      <c r="G474">
        <f t="shared" si="37"/>
        <v>30</v>
      </c>
      <c r="H474">
        <f t="shared" si="36"/>
        <v>40</v>
      </c>
      <c r="I474" s="13">
        <f t="shared" si="39"/>
        <v>39052</v>
      </c>
      <c r="J474">
        <f t="shared" si="38"/>
        <v>2.9271037416666665</v>
      </c>
      <c r="L474" s="13"/>
      <c r="N474" s="14"/>
    </row>
    <row r="475" spans="4:14" x14ac:dyDescent="0.25">
      <c r="D475" s="11">
        <v>38777</v>
      </c>
      <c r="E475" s="30">
        <v>2.5812189999999999</v>
      </c>
      <c r="F475">
        <f t="shared" si="35"/>
        <v>60</v>
      </c>
      <c r="G475">
        <f t="shared" si="37"/>
        <v>60</v>
      </c>
      <c r="H475">
        <f t="shared" si="36"/>
        <v>40</v>
      </c>
      <c r="I475" s="13">
        <f t="shared" si="39"/>
        <v>39052</v>
      </c>
      <c r="J475">
        <f t="shared" si="38"/>
        <v>2.9271037416666665</v>
      </c>
      <c r="L475" s="13"/>
      <c r="N475" s="14"/>
    </row>
    <row r="476" spans="4:14" x14ac:dyDescent="0.25">
      <c r="D476" s="11">
        <v>38808</v>
      </c>
      <c r="E476" s="30">
        <v>2.6806926</v>
      </c>
      <c r="F476">
        <f t="shared" si="35"/>
        <v>90</v>
      </c>
      <c r="G476">
        <f t="shared" si="37"/>
        <v>90</v>
      </c>
      <c r="H476">
        <f t="shared" si="36"/>
        <v>40</v>
      </c>
      <c r="I476" s="13">
        <f t="shared" si="39"/>
        <v>39052</v>
      </c>
      <c r="J476">
        <f t="shared" si="38"/>
        <v>2.9271037416666665</v>
      </c>
      <c r="L476" s="13"/>
      <c r="N476" s="14"/>
    </row>
    <row r="477" spans="4:14" x14ac:dyDescent="0.25">
      <c r="D477" s="11">
        <v>38838</v>
      </c>
      <c r="E477" s="30">
        <v>2.7839594999999999</v>
      </c>
      <c r="F477">
        <f t="shared" si="35"/>
        <v>120</v>
      </c>
      <c r="G477">
        <f t="shared" si="37"/>
        <v>120</v>
      </c>
      <c r="H477">
        <f t="shared" si="36"/>
        <v>40</v>
      </c>
      <c r="I477" s="13">
        <f t="shared" si="39"/>
        <v>39052</v>
      </c>
      <c r="J477">
        <f t="shared" si="38"/>
        <v>2.9271037416666665</v>
      </c>
      <c r="L477" s="13"/>
      <c r="N477" s="14"/>
    </row>
    <row r="478" spans="4:14" x14ac:dyDescent="0.25">
      <c r="D478" s="11">
        <v>38869</v>
      </c>
      <c r="E478" s="30">
        <v>3.0344297999999998</v>
      </c>
      <c r="F478">
        <f t="shared" si="35"/>
        <v>150</v>
      </c>
      <c r="G478">
        <f t="shared" si="37"/>
        <v>150</v>
      </c>
      <c r="H478">
        <f t="shared" si="36"/>
        <v>40</v>
      </c>
      <c r="I478" s="13">
        <f t="shared" si="39"/>
        <v>39052</v>
      </c>
      <c r="J478">
        <f t="shared" si="38"/>
        <v>2.9271037416666665</v>
      </c>
      <c r="L478" s="13"/>
      <c r="N478" s="14"/>
    </row>
    <row r="479" spans="4:14" x14ac:dyDescent="0.25">
      <c r="D479" s="11">
        <v>38899</v>
      </c>
      <c r="E479" s="30">
        <v>3.0939988</v>
      </c>
      <c r="F479">
        <f t="shared" si="35"/>
        <v>180</v>
      </c>
      <c r="G479">
        <f t="shared" si="37"/>
        <v>180</v>
      </c>
      <c r="H479">
        <f t="shared" si="36"/>
        <v>40</v>
      </c>
      <c r="I479" s="13">
        <f t="shared" si="39"/>
        <v>39052</v>
      </c>
      <c r="J479">
        <f t="shared" si="38"/>
        <v>2.9271037416666665</v>
      </c>
      <c r="L479" s="13"/>
      <c r="N479" s="14"/>
    </row>
    <row r="480" spans="4:14" x14ac:dyDescent="0.25">
      <c r="D480" s="11">
        <v>38930</v>
      </c>
      <c r="E480" s="30">
        <v>3.2251143999999998</v>
      </c>
      <c r="F480">
        <f t="shared" si="35"/>
        <v>210</v>
      </c>
      <c r="G480">
        <f t="shared" si="37"/>
        <v>210</v>
      </c>
      <c r="H480">
        <f t="shared" si="36"/>
        <v>40</v>
      </c>
      <c r="I480" s="13">
        <f t="shared" si="39"/>
        <v>39052</v>
      </c>
      <c r="J480">
        <f t="shared" si="38"/>
        <v>2.9271037416666665</v>
      </c>
      <c r="L480" s="13"/>
      <c r="N480" s="14"/>
    </row>
    <row r="481" spans="4:14" x14ac:dyDescent="0.25">
      <c r="D481" s="11">
        <v>38961</v>
      </c>
      <c r="E481" s="30">
        <v>3.2120120000000001</v>
      </c>
      <c r="F481">
        <f t="shared" si="35"/>
        <v>240</v>
      </c>
      <c r="G481">
        <f t="shared" si="37"/>
        <v>240</v>
      </c>
      <c r="H481">
        <f t="shared" si="36"/>
        <v>40</v>
      </c>
      <c r="I481" s="13">
        <f t="shared" si="39"/>
        <v>39052</v>
      </c>
      <c r="J481">
        <f t="shared" si="38"/>
        <v>2.9271037416666665</v>
      </c>
      <c r="L481" s="13"/>
      <c r="N481" s="14"/>
    </row>
    <row r="482" spans="4:14" x14ac:dyDescent="0.25">
      <c r="D482" s="11">
        <v>38991</v>
      </c>
      <c r="E482" s="30">
        <v>3.2911245999999998</v>
      </c>
      <c r="F482">
        <f t="shared" si="35"/>
        <v>270</v>
      </c>
      <c r="G482">
        <f t="shared" si="37"/>
        <v>270</v>
      </c>
      <c r="H482">
        <f t="shared" si="36"/>
        <v>40</v>
      </c>
      <c r="I482" s="13">
        <f t="shared" si="39"/>
        <v>39052</v>
      </c>
      <c r="J482">
        <f t="shared" si="38"/>
        <v>2.9271037416666665</v>
      </c>
      <c r="L482" s="13"/>
      <c r="N482" s="14"/>
    </row>
    <row r="483" spans="4:14" x14ac:dyDescent="0.25">
      <c r="D483" s="11">
        <v>39022</v>
      </c>
      <c r="E483" s="30">
        <v>3.1482614</v>
      </c>
      <c r="F483">
        <f t="shared" si="35"/>
        <v>300</v>
      </c>
      <c r="G483">
        <f t="shared" si="37"/>
        <v>300</v>
      </c>
      <c r="H483">
        <f t="shared" si="36"/>
        <v>40</v>
      </c>
      <c r="I483" s="13">
        <f t="shared" si="39"/>
        <v>39052</v>
      </c>
      <c r="J483">
        <f t="shared" si="38"/>
        <v>2.9271037416666665</v>
      </c>
      <c r="L483" s="13"/>
      <c r="N483" s="14"/>
    </row>
    <row r="484" spans="4:14" x14ac:dyDescent="0.25">
      <c r="D484" s="11">
        <v>39052</v>
      </c>
      <c r="E484" s="30">
        <v>3.1241582999999999</v>
      </c>
      <c r="F484">
        <f t="shared" si="35"/>
        <v>330</v>
      </c>
      <c r="G484">
        <f t="shared" si="37"/>
        <v>330</v>
      </c>
      <c r="H484">
        <f t="shared" si="36"/>
        <v>40</v>
      </c>
      <c r="I484" s="13">
        <f t="shared" si="39"/>
        <v>39052</v>
      </c>
      <c r="J484">
        <f t="shared" si="38"/>
        <v>2.9271037416666665</v>
      </c>
      <c r="L484" s="13"/>
      <c r="N484" s="14"/>
    </row>
    <row r="485" spans="4:14" x14ac:dyDescent="0.25">
      <c r="D485" s="11">
        <v>39083</v>
      </c>
      <c r="E485" s="30">
        <v>3.1457342000000001</v>
      </c>
      <c r="F485">
        <f t="shared" si="35"/>
        <v>0</v>
      </c>
      <c r="G485">
        <f t="shared" si="37"/>
        <v>0</v>
      </c>
      <c r="H485">
        <f t="shared" si="36"/>
        <v>41</v>
      </c>
      <c r="I485" s="13">
        <f t="shared" si="39"/>
        <v>39417</v>
      </c>
      <c r="J485">
        <f t="shared" si="38"/>
        <v>2.7630326000000003</v>
      </c>
      <c r="L485" s="13"/>
      <c r="N485" s="14"/>
    </row>
    <row r="486" spans="4:14" x14ac:dyDescent="0.25">
      <c r="D486" s="11">
        <v>39114</v>
      </c>
      <c r="E486" s="30">
        <v>3.1615579999999999</v>
      </c>
      <c r="F486">
        <f t="shared" si="35"/>
        <v>30</v>
      </c>
      <c r="G486">
        <f t="shared" si="37"/>
        <v>30</v>
      </c>
      <c r="H486">
        <f t="shared" si="36"/>
        <v>41</v>
      </c>
      <c r="I486" s="13">
        <f t="shared" si="39"/>
        <v>39417</v>
      </c>
      <c r="J486">
        <f t="shared" si="38"/>
        <v>2.7630326000000003</v>
      </c>
      <c r="L486" s="13"/>
      <c r="N486" s="14"/>
    </row>
    <row r="487" spans="4:14" x14ac:dyDescent="0.25">
      <c r="D487" s="11">
        <v>39142</v>
      </c>
      <c r="E487" s="30">
        <v>3.1090013999999999</v>
      </c>
      <c r="F487">
        <f t="shared" si="35"/>
        <v>60</v>
      </c>
      <c r="G487">
        <f t="shared" si="37"/>
        <v>60</v>
      </c>
      <c r="H487">
        <f t="shared" si="36"/>
        <v>41</v>
      </c>
      <c r="I487" s="13">
        <f t="shared" si="39"/>
        <v>39417</v>
      </c>
      <c r="J487">
        <f t="shared" si="38"/>
        <v>2.7630326000000003</v>
      </c>
      <c r="L487" s="13"/>
      <c r="N487" s="14"/>
    </row>
    <row r="488" spans="4:14" x14ac:dyDescent="0.25">
      <c r="D488" s="11">
        <v>39173</v>
      </c>
      <c r="E488" s="30">
        <v>2.9667028000000002</v>
      </c>
      <c r="F488">
        <f t="shared" si="35"/>
        <v>90</v>
      </c>
      <c r="G488">
        <f t="shared" si="37"/>
        <v>90</v>
      </c>
      <c r="H488">
        <f t="shared" si="36"/>
        <v>41</v>
      </c>
      <c r="I488" s="13">
        <f t="shared" si="39"/>
        <v>39417</v>
      </c>
      <c r="J488">
        <f t="shared" si="38"/>
        <v>2.7630326000000003</v>
      </c>
      <c r="L488" s="13"/>
      <c r="N488" s="14"/>
    </row>
    <row r="489" spans="4:14" x14ac:dyDescent="0.25">
      <c r="D489" s="11">
        <v>39203</v>
      </c>
      <c r="E489" s="30">
        <v>2.7833239999999999</v>
      </c>
      <c r="F489">
        <f t="shared" si="35"/>
        <v>120</v>
      </c>
      <c r="G489">
        <f t="shared" si="37"/>
        <v>120</v>
      </c>
      <c r="H489">
        <f t="shared" si="36"/>
        <v>41</v>
      </c>
      <c r="I489" s="13">
        <f t="shared" si="39"/>
        <v>39417</v>
      </c>
      <c r="J489">
        <f t="shared" si="38"/>
        <v>2.7630326000000003</v>
      </c>
      <c r="L489" s="13"/>
      <c r="N489" s="14"/>
    </row>
    <row r="490" spans="4:14" x14ac:dyDescent="0.25">
      <c r="D490" s="11">
        <v>39234</v>
      </c>
      <c r="E490" s="30">
        <v>2.6305790999999998</v>
      </c>
      <c r="F490">
        <f t="shared" si="35"/>
        <v>150</v>
      </c>
      <c r="G490">
        <f t="shared" si="37"/>
        <v>150</v>
      </c>
      <c r="H490">
        <f t="shared" si="36"/>
        <v>41</v>
      </c>
      <c r="I490" s="13">
        <f t="shared" si="39"/>
        <v>39417</v>
      </c>
      <c r="J490">
        <f t="shared" si="38"/>
        <v>2.7630326000000003</v>
      </c>
      <c r="L490" s="13"/>
      <c r="N490" s="14"/>
    </row>
    <row r="491" spans="4:14" x14ac:dyDescent="0.25">
      <c r="D491" s="11">
        <v>39264</v>
      </c>
      <c r="E491" s="30">
        <v>2.5346411</v>
      </c>
      <c r="F491">
        <f t="shared" si="35"/>
        <v>180</v>
      </c>
      <c r="G491">
        <f t="shared" si="37"/>
        <v>180</v>
      </c>
      <c r="H491">
        <f t="shared" si="36"/>
        <v>41</v>
      </c>
      <c r="I491" s="13">
        <f t="shared" si="39"/>
        <v>39417</v>
      </c>
      <c r="J491">
        <f t="shared" si="38"/>
        <v>2.7630326000000003</v>
      </c>
      <c r="L491" s="13"/>
      <c r="N491" s="14"/>
    </row>
    <row r="492" spans="4:14" x14ac:dyDescent="0.25">
      <c r="D492" s="11">
        <v>39295</v>
      </c>
      <c r="E492" s="30">
        <v>2.4685402000000001</v>
      </c>
      <c r="F492">
        <f t="shared" si="35"/>
        <v>210</v>
      </c>
      <c r="G492">
        <f t="shared" si="37"/>
        <v>210</v>
      </c>
      <c r="H492">
        <f t="shared" si="36"/>
        <v>41</v>
      </c>
      <c r="I492" s="13">
        <f t="shared" si="39"/>
        <v>39417</v>
      </c>
      <c r="J492">
        <f t="shared" si="38"/>
        <v>2.7630326000000003</v>
      </c>
      <c r="L492" s="13"/>
      <c r="N492" s="14"/>
    </row>
    <row r="493" spans="4:14" x14ac:dyDescent="0.25">
      <c r="D493" s="11">
        <v>39326</v>
      </c>
      <c r="E493" s="30">
        <v>2.4838822999999999</v>
      </c>
      <c r="F493">
        <f t="shared" si="35"/>
        <v>240</v>
      </c>
      <c r="G493">
        <f t="shared" si="37"/>
        <v>240</v>
      </c>
      <c r="H493">
        <f t="shared" si="36"/>
        <v>41</v>
      </c>
      <c r="I493" s="13">
        <f t="shared" si="39"/>
        <v>39417</v>
      </c>
      <c r="J493">
        <f t="shared" si="38"/>
        <v>2.7630326000000003</v>
      </c>
      <c r="L493" s="13"/>
      <c r="N493" s="14"/>
    </row>
    <row r="494" spans="4:14" x14ac:dyDescent="0.25">
      <c r="D494" s="11">
        <v>39356</v>
      </c>
      <c r="E494" s="30">
        <v>2.5033248000000001</v>
      </c>
      <c r="F494">
        <f t="shared" si="35"/>
        <v>270</v>
      </c>
      <c r="G494">
        <f t="shared" si="37"/>
        <v>270</v>
      </c>
      <c r="H494">
        <f t="shared" si="36"/>
        <v>41</v>
      </c>
      <c r="I494" s="13">
        <f t="shared" si="39"/>
        <v>39417</v>
      </c>
      <c r="J494">
        <f t="shared" si="38"/>
        <v>2.7630326000000003</v>
      </c>
      <c r="L494" s="13"/>
      <c r="N494" s="14"/>
    </row>
    <row r="495" spans="4:14" x14ac:dyDescent="0.25">
      <c r="D495" s="11">
        <v>39387</v>
      </c>
      <c r="E495" s="30">
        <v>2.6563696999999999</v>
      </c>
      <c r="F495">
        <f t="shared" si="35"/>
        <v>300</v>
      </c>
      <c r="G495">
        <f t="shared" si="37"/>
        <v>300</v>
      </c>
      <c r="H495">
        <f t="shared" si="36"/>
        <v>41</v>
      </c>
      <c r="I495" s="13">
        <f t="shared" si="39"/>
        <v>39417</v>
      </c>
      <c r="J495">
        <f t="shared" si="38"/>
        <v>2.7630326000000003</v>
      </c>
      <c r="L495" s="13"/>
      <c r="N495" s="14"/>
    </row>
    <row r="496" spans="4:14" x14ac:dyDescent="0.25">
      <c r="D496" s="11">
        <v>39417</v>
      </c>
      <c r="E496" s="30">
        <v>2.7127336</v>
      </c>
      <c r="F496">
        <f t="shared" si="35"/>
        <v>330</v>
      </c>
      <c r="G496">
        <f t="shared" si="37"/>
        <v>330</v>
      </c>
      <c r="H496">
        <f t="shared" si="36"/>
        <v>41</v>
      </c>
      <c r="I496" s="13">
        <f t="shared" si="39"/>
        <v>39417</v>
      </c>
      <c r="J496">
        <f t="shared" si="38"/>
        <v>2.7630326000000003</v>
      </c>
      <c r="L496" s="13"/>
      <c r="N496" s="14"/>
    </row>
    <row r="497" spans="4:14" x14ac:dyDescent="0.25">
      <c r="D497" s="11">
        <v>39448</v>
      </c>
      <c r="E497" s="30">
        <v>2.7470403999999999</v>
      </c>
      <c r="F497">
        <f t="shared" si="35"/>
        <v>0</v>
      </c>
      <c r="G497">
        <f t="shared" si="37"/>
        <v>0</v>
      </c>
      <c r="H497">
        <f t="shared" si="36"/>
        <v>42</v>
      </c>
      <c r="I497" s="13">
        <f t="shared" si="39"/>
        <v>39783</v>
      </c>
      <c r="J497">
        <f t="shared" si="38"/>
        <v>2.8358705749999999</v>
      </c>
      <c r="L497" s="13"/>
      <c r="N497" s="14"/>
    </row>
    <row r="498" spans="4:14" x14ac:dyDescent="0.25">
      <c r="D498" s="11">
        <v>39479</v>
      </c>
      <c r="E498" s="30">
        <v>2.6165653</v>
      </c>
      <c r="F498">
        <f t="shared" si="35"/>
        <v>30</v>
      </c>
      <c r="G498">
        <f t="shared" si="37"/>
        <v>30</v>
      </c>
      <c r="H498">
        <f t="shared" si="36"/>
        <v>42</v>
      </c>
      <c r="I498" s="13">
        <f t="shared" si="39"/>
        <v>39783</v>
      </c>
      <c r="J498">
        <f t="shared" si="38"/>
        <v>2.8358705749999999</v>
      </c>
      <c r="L498" s="13"/>
      <c r="N498" s="14"/>
    </row>
    <row r="499" spans="4:14" x14ac:dyDescent="0.25">
      <c r="D499" s="11">
        <v>39508</v>
      </c>
      <c r="E499" s="30">
        <v>2.6887664</v>
      </c>
      <c r="F499">
        <f t="shared" si="35"/>
        <v>60</v>
      </c>
      <c r="G499">
        <f t="shared" si="37"/>
        <v>60</v>
      </c>
      <c r="H499">
        <f t="shared" si="36"/>
        <v>42</v>
      </c>
      <c r="I499" s="13">
        <f t="shared" si="39"/>
        <v>39783</v>
      </c>
      <c r="J499">
        <f t="shared" si="38"/>
        <v>2.8358705749999999</v>
      </c>
      <c r="L499" s="13"/>
      <c r="N499" s="14"/>
    </row>
    <row r="500" spans="4:14" x14ac:dyDescent="0.25">
      <c r="D500" s="11">
        <v>39539</v>
      </c>
      <c r="E500" s="30">
        <v>2.7251102999999999</v>
      </c>
      <c r="F500">
        <f t="shared" si="35"/>
        <v>90</v>
      </c>
      <c r="G500">
        <f t="shared" si="37"/>
        <v>90</v>
      </c>
      <c r="H500">
        <f t="shared" si="36"/>
        <v>42</v>
      </c>
      <c r="I500" s="13">
        <f t="shared" si="39"/>
        <v>39783</v>
      </c>
      <c r="J500">
        <f t="shared" si="38"/>
        <v>2.8358705749999999</v>
      </c>
      <c r="L500" s="13"/>
      <c r="N500" s="14"/>
    </row>
    <row r="501" spans="4:14" x14ac:dyDescent="0.25">
      <c r="D501" s="11">
        <v>39569</v>
      </c>
      <c r="E501" s="30">
        <v>2.7937419000000001</v>
      </c>
      <c r="F501">
        <f t="shared" ref="F501:F564" si="40">FLOOR(DAYS360(DATE(YEAR(D501),1,1),D501),30)</f>
        <v>120</v>
      </c>
      <c r="G501">
        <f t="shared" si="37"/>
        <v>120</v>
      </c>
      <c r="H501">
        <f t="shared" ref="H501:H564" si="41">IF(G501&gt;G500,H500,H500+1)</f>
        <v>42</v>
      </c>
      <c r="I501" s="13">
        <f t="shared" si="39"/>
        <v>39783</v>
      </c>
      <c r="J501">
        <f t="shared" si="38"/>
        <v>2.8358705749999999</v>
      </c>
      <c r="L501" s="13"/>
      <c r="N501" s="14"/>
    </row>
    <row r="502" spans="4:14" x14ac:dyDescent="0.25">
      <c r="D502" s="11">
        <v>39600</v>
      </c>
      <c r="E502" s="30">
        <v>2.9376962</v>
      </c>
      <c r="F502">
        <f t="shared" si="40"/>
        <v>150</v>
      </c>
      <c r="G502">
        <f t="shared" si="37"/>
        <v>150</v>
      </c>
      <c r="H502">
        <f t="shared" si="41"/>
        <v>42</v>
      </c>
      <c r="I502" s="13">
        <f t="shared" si="39"/>
        <v>39783</v>
      </c>
      <c r="J502">
        <f t="shared" si="38"/>
        <v>2.8358705749999999</v>
      </c>
      <c r="L502" s="13"/>
      <c r="N502" s="14"/>
    </row>
    <row r="503" spans="4:14" x14ac:dyDescent="0.25">
      <c r="D503" s="11">
        <v>39630</v>
      </c>
      <c r="E503" s="30">
        <v>3.0142541999999999</v>
      </c>
      <c r="F503">
        <f t="shared" si="40"/>
        <v>180</v>
      </c>
      <c r="G503">
        <f t="shared" si="37"/>
        <v>180</v>
      </c>
      <c r="H503">
        <f t="shared" si="41"/>
        <v>42</v>
      </c>
      <c r="I503" s="13">
        <f t="shared" si="39"/>
        <v>39783</v>
      </c>
      <c r="J503">
        <f t="shared" si="38"/>
        <v>2.8358705749999999</v>
      </c>
      <c r="L503" s="13"/>
      <c r="N503" s="14"/>
    </row>
    <row r="504" spans="4:14" x14ac:dyDescent="0.25">
      <c r="D504" s="11">
        <v>39661</v>
      </c>
      <c r="E504" s="30">
        <v>3.0845058999999999</v>
      </c>
      <c r="F504">
        <f t="shared" si="40"/>
        <v>210</v>
      </c>
      <c r="G504">
        <f t="shared" si="37"/>
        <v>210</v>
      </c>
      <c r="H504">
        <f t="shared" si="41"/>
        <v>42</v>
      </c>
      <c r="I504" s="13">
        <f t="shared" si="39"/>
        <v>39783</v>
      </c>
      <c r="J504">
        <f t="shared" si="38"/>
        <v>2.8358705749999999</v>
      </c>
      <c r="L504" s="13"/>
      <c r="N504" s="14"/>
    </row>
    <row r="505" spans="4:14" x14ac:dyDescent="0.25">
      <c r="D505" s="11">
        <v>39692</v>
      </c>
      <c r="E505" s="30">
        <v>3.0766784999999999</v>
      </c>
      <c r="F505">
        <f t="shared" si="40"/>
        <v>240</v>
      </c>
      <c r="G505">
        <f t="shared" si="37"/>
        <v>240</v>
      </c>
      <c r="H505">
        <f t="shared" si="41"/>
        <v>42</v>
      </c>
      <c r="I505" s="13">
        <f t="shared" si="39"/>
        <v>39783</v>
      </c>
      <c r="J505">
        <f t="shared" si="38"/>
        <v>2.8358705749999999</v>
      </c>
      <c r="L505" s="13"/>
      <c r="N505" s="14"/>
    </row>
    <row r="506" spans="4:14" x14ac:dyDescent="0.25">
      <c r="D506" s="11">
        <v>39722</v>
      </c>
      <c r="E506" s="30">
        <v>2.9291949000000002</v>
      </c>
      <c r="F506">
        <f t="shared" si="40"/>
        <v>270</v>
      </c>
      <c r="G506">
        <f t="shared" si="37"/>
        <v>270</v>
      </c>
      <c r="H506">
        <f t="shared" si="41"/>
        <v>42</v>
      </c>
      <c r="I506" s="13">
        <f t="shared" si="39"/>
        <v>39783</v>
      </c>
      <c r="J506">
        <f t="shared" si="38"/>
        <v>2.8358705749999999</v>
      </c>
      <c r="L506" s="13"/>
      <c r="N506" s="14"/>
    </row>
    <row r="507" spans="4:14" x14ac:dyDescent="0.25">
      <c r="D507" s="11">
        <v>39753</v>
      </c>
      <c r="E507" s="30">
        <v>2.7864624</v>
      </c>
      <c r="F507">
        <f t="shared" si="40"/>
        <v>300</v>
      </c>
      <c r="G507">
        <f t="shared" si="37"/>
        <v>300</v>
      </c>
      <c r="H507">
        <f t="shared" si="41"/>
        <v>42</v>
      </c>
      <c r="I507" s="13">
        <f t="shared" si="39"/>
        <v>39783</v>
      </c>
      <c r="J507">
        <f t="shared" si="38"/>
        <v>2.8358705749999999</v>
      </c>
      <c r="L507" s="13"/>
      <c r="N507" s="14"/>
    </row>
    <row r="508" spans="4:14" x14ac:dyDescent="0.25">
      <c r="D508" s="11">
        <v>39783</v>
      </c>
      <c r="E508" s="30">
        <v>2.6304305000000001</v>
      </c>
      <c r="F508">
        <f t="shared" si="40"/>
        <v>330</v>
      </c>
      <c r="G508">
        <f t="shared" si="37"/>
        <v>330</v>
      </c>
      <c r="H508">
        <f t="shared" si="41"/>
        <v>42</v>
      </c>
      <c r="I508" s="13">
        <f t="shared" si="39"/>
        <v>39783</v>
      </c>
      <c r="J508">
        <f t="shared" si="38"/>
        <v>2.8358705749999999</v>
      </c>
      <c r="L508" s="13"/>
      <c r="N508" s="14"/>
    </row>
    <row r="509" spans="4:14" x14ac:dyDescent="0.25">
      <c r="D509" s="11">
        <v>39814</v>
      </c>
      <c r="E509" s="30">
        <v>2.5522480999999999</v>
      </c>
      <c r="F509">
        <f t="shared" si="40"/>
        <v>0</v>
      </c>
      <c r="G509">
        <f t="shared" si="37"/>
        <v>0</v>
      </c>
      <c r="H509">
        <f t="shared" si="41"/>
        <v>43</v>
      </c>
      <c r="I509" s="13">
        <f t="shared" si="39"/>
        <v>40148</v>
      </c>
      <c r="J509">
        <f t="shared" si="38"/>
        <v>1.9872083500000002</v>
      </c>
      <c r="L509" s="13"/>
      <c r="N509" s="14"/>
    </row>
    <row r="510" spans="4:14" x14ac:dyDescent="0.25">
      <c r="D510" s="11">
        <v>39845</v>
      </c>
      <c r="E510" s="30">
        <v>2.5594948999999998</v>
      </c>
      <c r="F510">
        <f t="shared" si="40"/>
        <v>30</v>
      </c>
      <c r="G510">
        <f t="shared" si="37"/>
        <v>30</v>
      </c>
      <c r="H510">
        <f t="shared" si="41"/>
        <v>43</v>
      </c>
      <c r="I510" s="13">
        <f t="shared" si="39"/>
        <v>40148</v>
      </c>
      <c r="J510">
        <f t="shared" si="38"/>
        <v>1.9872083500000002</v>
      </c>
      <c r="L510" s="13"/>
      <c r="N510" s="14"/>
    </row>
    <row r="511" spans="4:14" x14ac:dyDescent="0.25">
      <c r="D511" s="11">
        <v>39873</v>
      </c>
      <c r="E511" s="30">
        <v>2.4535819000000001</v>
      </c>
      <c r="F511">
        <f t="shared" si="40"/>
        <v>60</v>
      </c>
      <c r="G511">
        <f t="shared" si="37"/>
        <v>60</v>
      </c>
      <c r="H511">
        <f t="shared" si="41"/>
        <v>43</v>
      </c>
      <c r="I511" s="13">
        <f t="shared" si="39"/>
        <v>40148</v>
      </c>
      <c r="J511">
        <f t="shared" si="38"/>
        <v>1.9872083500000002</v>
      </c>
      <c r="L511" s="13"/>
      <c r="N511" s="14"/>
    </row>
    <row r="512" spans="4:14" x14ac:dyDescent="0.25">
      <c r="D512" s="11">
        <v>39904</v>
      </c>
      <c r="E512" s="30">
        <v>2.3761456999999999</v>
      </c>
      <c r="F512">
        <f t="shared" si="40"/>
        <v>90</v>
      </c>
      <c r="G512">
        <f t="shared" si="37"/>
        <v>90</v>
      </c>
      <c r="H512">
        <f t="shared" si="41"/>
        <v>43</v>
      </c>
      <c r="I512" s="13">
        <f t="shared" si="39"/>
        <v>40148</v>
      </c>
      <c r="J512">
        <f t="shared" si="38"/>
        <v>1.9872083500000002</v>
      </c>
      <c r="L512" s="13"/>
      <c r="N512" s="14"/>
    </row>
    <row r="513" spans="4:14" x14ac:dyDescent="0.25">
      <c r="D513" s="11">
        <v>39934</v>
      </c>
      <c r="E513" s="30">
        <v>2.2888288000000001</v>
      </c>
      <c r="F513">
        <f t="shared" si="40"/>
        <v>120</v>
      </c>
      <c r="G513">
        <f t="shared" si="37"/>
        <v>120</v>
      </c>
      <c r="H513">
        <f t="shared" si="41"/>
        <v>43</v>
      </c>
      <c r="I513" s="13">
        <f t="shared" si="39"/>
        <v>40148</v>
      </c>
      <c r="J513">
        <f t="shared" si="38"/>
        <v>1.9872083500000002</v>
      </c>
      <c r="L513" s="13"/>
      <c r="N513" s="14"/>
    </row>
    <row r="514" spans="4:14" x14ac:dyDescent="0.25">
      <c r="D514" s="11">
        <v>39965</v>
      </c>
      <c r="E514" s="30">
        <v>2.0898948000000002</v>
      </c>
      <c r="F514">
        <f t="shared" si="40"/>
        <v>150</v>
      </c>
      <c r="G514">
        <f t="shared" si="37"/>
        <v>150</v>
      </c>
      <c r="H514">
        <f t="shared" si="41"/>
        <v>43</v>
      </c>
      <c r="I514" s="13">
        <f t="shared" si="39"/>
        <v>40148</v>
      </c>
      <c r="J514">
        <f t="shared" si="38"/>
        <v>1.9872083500000002</v>
      </c>
      <c r="L514" s="13"/>
      <c r="N514" s="14"/>
    </row>
    <row r="515" spans="4:14" x14ac:dyDescent="0.25">
      <c r="D515" s="11">
        <v>39995</v>
      </c>
      <c r="E515" s="30">
        <v>1.9228669</v>
      </c>
      <c r="F515">
        <f t="shared" si="40"/>
        <v>180</v>
      </c>
      <c r="G515">
        <f t="shared" si="37"/>
        <v>180</v>
      </c>
      <c r="H515">
        <f t="shared" si="41"/>
        <v>43</v>
      </c>
      <c r="I515" s="13">
        <f t="shared" si="39"/>
        <v>40148</v>
      </c>
      <c r="J515">
        <f t="shared" si="38"/>
        <v>1.9872083500000002</v>
      </c>
      <c r="L515" s="13"/>
      <c r="N515" s="14"/>
    </row>
    <row r="516" spans="4:14" x14ac:dyDescent="0.25">
      <c r="D516" s="11">
        <v>40026</v>
      </c>
      <c r="E516" s="30">
        <v>1.7701932</v>
      </c>
      <c r="F516">
        <f t="shared" si="40"/>
        <v>210</v>
      </c>
      <c r="G516">
        <f t="shared" si="37"/>
        <v>210</v>
      </c>
      <c r="H516">
        <f t="shared" si="41"/>
        <v>43</v>
      </c>
      <c r="I516" s="13">
        <f t="shared" si="39"/>
        <v>40148</v>
      </c>
      <c r="J516">
        <f t="shared" si="38"/>
        <v>1.9872083500000002</v>
      </c>
      <c r="L516" s="13"/>
      <c r="N516" s="14"/>
    </row>
    <row r="517" spans="4:14" x14ac:dyDescent="0.25">
      <c r="D517" s="11">
        <v>40057</v>
      </c>
      <c r="E517" s="30">
        <v>1.6158958000000001</v>
      </c>
      <c r="F517">
        <f t="shared" si="40"/>
        <v>240</v>
      </c>
      <c r="G517">
        <f t="shared" si="37"/>
        <v>240</v>
      </c>
      <c r="H517">
        <f t="shared" si="41"/>
        <v>43</v>
      </c>
      <c r="I517" s="13">
        <f t="shared" si="39"/>
        <v>40148</v>
      </c>
      <c r="J517">
        <f t="shared" si="38"/>
        <v>1.9872083500000002</v>
      </c>
      <c r="L517" s="13"/>
      <c r="N517" s="14"/>
    </row>
    <row r="518" spans="4:14" x14ac:dyDescent="0.25">
      <c r="D518" s="11">
        <v>40087</v>
      </c>
      <c r="E518" s="30">
        <v>1.5209969000000001</v>
      </c>
      <c r="F518">
        <f t="shared" si="40"/>
        <v>270</v>
      </c>
      <c r="G518">
        <f t="shared" si="37"/>
        <v>270</v>
      </c>
      <c r="H518">
        <f t="shared" si="41"/>
        <v>43</v>
      </c>
      <c r="I518" s="13">
        <f t="shared" si="39"/>
        <v>40148</v>
      </c>
      <c r="J518">
        <f t="shared" si="38"/>
        <v>1.9872083500000002</v>
      </c>
      <c r="L518" s="13"/>
      <c r="N518" s="14"/>
    </row>
    <row r="519" spans="4:14" x14ac:dyDescent="0.25">
      <c r="D519" s="11">
        <v>40118</v>
      </c>
      <c r="E519" s="30">
        <v>1.3714917</v>
      </c>
      <c r="F519">
        <f t="shared" si="40"/>
        <v>300</v>
      </c>
      <c r="G519">
        <f t="shared" si="37"/>
        <v>300</v>
      </c>
      <c r="H519">
        <f t="shared" si="41"/>
        <v>43</v>
      </c>
      <c r="I519" s="13">
        <f t="shared" si="39"/>
        <v>40148</v>
      </c>
      <c r="J519">
        <f t="shared" si="38"/>
        <v>1.9872083500000002</v>
      </c>
      <c r="L519" s="13"/>
      <c r="N519" s="14"/>
    </row>
    <row r="520" spans="4:14" x14ac:dyDescent="0.25">
      <c r="D520" s="11">
        <v>40148</v>
      </c>
      <c r="E520" s="30">
        <v>1.3248614999999999</v>
      </c>
      <c r="F520">
        <f t="shared" si="40"/>
        <v>330</v>
      </c>
      <c r="G520">
        <f t="shared" si="37"/>
        <v>330</v>
      </c>
      <c r="H520">
        <f t="shared" si="41"/>
        <v>43</v>
      </c>
      <c r="I520" s="13">
        <f t="shared" si="39"/>
        <v>40148</v>
      </c>
      <c r="J520">
        <f t="shared" si="38"/>
        <v>1.9872083500000002</v>
      </c>
      <c r="L520" s="13"/>
      <c r="N520" s="14"/>
    </row>
    <row r="521" spans="4:14" x14ac:dyDescent="0.25">
      <c r="D521" s="11">
        <v>40179</v>
      </c>
      <c r="E521" s="30">
        <v>1.1770019</v>
      </c>
      <c r="F521">
        <f t="shared" si="40"/>
        <v>0</v>
      </c>
      <c r="G521">
        <f t="shared" si="37"/>
        <v>0</v>
      </c>
      <c r="H521">
        <f t="shared" si="41"/>
        <v>44</v>
      </c>
      <c r="I521" s="13">
        <f t="shared" si="39"/>
        <v>40513</v>
      </c>
      <c r="J521">
        <f t="shared" si="38"/>
        <v>0.83963542833333349</v>
      </c>
      <c r="L521" s="13"/>
      <c r="N521" s="14"/>
    </row>
    <row r="522" spans="4:14" x14ac:dyDescent="0.25">
      <c r="D522" s="11">
        <v>40210</v>
      </c>
      <c r="E522" s="30">
        <v>1.0548474000000001</v>
      </c>
      <c r="F522">
        <f t="shared" si="40"/>
        <v>30</v>
      </c>
      <c r="G522">
        <f t="shared" si="37"/>
        <v>30</v>
      </c>
      <c r="H522">
        <f t="shared" si="41"/>
        <v>44</v>
      </c>
      <c r="I522" s="13">
        <f t="shared" si="39"/>
        <v>40513</v>
      </c>
      <c r="J522">
        <f t="shared" si="38"/>
        <v>0.83963542833333349</v>
      </c>
      <c r="L522" s="13"/>
      <c r="N522" s="14"/>
    </row>
    <row r="523" spans="4:14" x14ac:dyDescent="0.25">
      <c r="D523" s="11">
        <v>40238</v>
      </c>
      <c r="E523" s="30">
        <v>0.93183853000000005</v>
      </c>
      <c r="F523">
        <f t="shared" si="40"/>
        <v>60</v>
      </c>
      <c r="G523">
        <f t="shared" si="37"/>
        <v>60</v>
      </c>
      <c r="H523">
        <f t="shared" si="41"/>
        <v>44</v>
      </c>
      <c r="I523" s="13">
        <f t="shared" si="39"/>
        <v>40513</v>
      </c>
      <c r="J523">
        <f t="shared" si="38"/>
        <v>0.83963542833333349</v>
      </c>
      <c r="L523" s="13"/>
      <c r="N523" s="14"/>
    </row>
    <row r="524" spans="4:14" x14ac:dyDescent="0.25">
      <c r="D524" s="11">
        <v>40269</v>
      </c>
      <c r="E524" s="30">
        <v>0.87602977999999998</v>
      </c>
      <c r="F524">
        <f t="shared" si="40"/>
        <v>90</v>
      </c>
      <c r="G524">
        <f t="shared" si="37"/>
        <v>90</v>
      </c>
      <c r="H524">
        <f t="shared" si="41"/>
        <v>44</v>
      </c>
      <c r="I524" s="13">
        <f t="shared" si="39"/>
        <v>40513</v>
      </c>
      <c r="J524">
        <f t="shared" si="38"/>
        <v>0.83963542833333349</v>
      </c>
      <c r="L524" s="13"/>
      <c r="N524" s="14"/>
    </row>
    <row r="525" spans="4:14" x14ac:dyDescent="0.25">
      <c r="D525" s="11">
        <v>40299</v>
      </c>
      <c r="E525" s="30">
        <v>0.79986780000000002</v>
      </c>
      <c r="F525">
        <f t="shared" si="40"/>
        <v>120</v>
      </c>
      <c r="G525">
        <f t="shared" si="37"/>
        <v>120</v>
      </c>
      <c r="H525">
        <f t="shared" si="41"/>
        <v>44</v>
      </c>
      <c r="I525" s="13">
        <f t="shared" si="39"/>
        <v>40513</v>
      </c>
      <c r="J525">
        <f t="shared" si="38"/>
        <v>0.83963542833333349</v>
      </c>
      <c r="L525" s="13"/>
      <c r="N525" s="14"/>
    </row>
    <row r="526" spans="4:14" x14ac:dyDescent="0.25">
      <c r="D526" s="11">
        <v>40330</v>
      </c>
      <c r="E526" s="30">
        <v>0.78483473000000004</v>
      </c>
      <c r="F526">
        <f t="shared" si="40"/>
        <v>150</v>
      </c>
      <c r="G526">
        <f t="shared" si="37"/>
        <v>150</v>
      </c>
      <c r="H526">
        <f t="shared" si="41"/>
        <v>44</v>
      </c>
      <c r="I526" s="13">
        <f t="shared" si="39"/>
        <v>40513</v>
      </c>
      <c r="J526">
        <f t="shared" si="38"/>
        <v>0.83963542833333349</v>
      </c>
      <c r="L526" s="13"/>
      <c r="N526" s="14"/>
    </row>
    <row r="527" spans="4:14" x14ac:dyDescent="0.25">
      <c r="D527" s="11">
        <v>40360</v>
      </c>
      <c r="E527" s="30">
        <v>0.74959321999999995</v>
      </c>
      <c r="F527">
        <f t="shared" si="40"/>
        <v>180</v>
      </c>
      <c r="G527">
        <f t="shared" si="37"/>
        <v>180</v>
      </c>
      <c r="H527">
        <f t="shared" si="41"/>
        <v>44</v>
      </c>
      <c r="I527" s="13">
        <f t="shared" si="39"/>
        <v>40513</v>
      </c>
      <c r="J527">
        <f t="shared" si="38"/>
        <v>0.83963542833333349</v>
      </c>
      <c r="L527" s="13"/>
      <c r="N527" s="14"/>
    </row>
    <row r="528" spans="4:14" x14ac:dyDescent="0.25">
      <c r="D528" s="11">
        <v>40391</v>
      </c>
      <c r="E528" s="30">
        <v>0.69562860999999998</v>
      </c>
      <c r="F528">
        <f t="shared" si="40"/>
        <v>210</v>
      </c>
      <c r="G528">
        <f t="shared" si="37"/>
        <v>210</v>
      </c>
      <c r="H528">
        <f t="shared" si="41"/>
        <v>44</v>
      </c>
      <c r="I528" s="13">
        <f t="shared" si="39"/>
        <v>40513</v>
      </c>
      <c r="J528">
        <f t="shared" si="38"/>
        <v>0.83963542833333349</v>
      </c>
      <c r="L528" s="13"/>
      <c r="N528" s="14"/>
    </row>
    <row r="529" spans="4:14" x14ac:dyDescent="0.25">
      <c r="D529" s="11">
        <v>40422</v>
      </c>
      <c r="E529" s="30">
        <v>0.66761360000000003</v>
      </c>
      <c r="F529">
        <f t="shared" si="40"/>
        <v>240</v>
      </c>
      <c r="G529">
        <f t="shared" ref="G529:G592" si="42">MOD(F529, 360/$G$11)</f>
        <v>240</v>
      </c>
      <c r="H529">
        <f t="shared" si="41"/>
        <v>44</v>
      </c>
      <c r="I529" s="13">
        <f t="shared" si="39"/>
        <v>40513</v>
      </c>
      <c r="J529">
        <f t="shared" ref="J529:J592" si="43">AVERAGEIF($H$16:$H$674,H529,$E$16:$E$674)</f>
        <v>0.83963542833333349</v>
      </c>
      <c r="L529" s="13"/>
      <c r="N529" s="14"/>
    </row>
    <row r="530" spans="4:14" x14ac:dyDescent="0.25">
      <c r="D530" s="11">
        <v>40452</v>
      </c>
      <c r="E530" s="30">
        <v>0.67526624000000002</v>
      </c>
      <c r="F530">
        <f t="shared" si="40"/>
        <v>270</v>
      </c>
      <c r="G530">
        <f t="shared" si="42"/>
        <v>270</v>
      </c>
      <c r="H530">
        <f t="shared" si="41"/>
        <v>44</v>
      </c>
      <c r="I530" s="13">
        <f t="shared" ref="I530:I593" si="44">EDATE(I529,(H530-H529)*(12/$G$11))</f>
        <v>40513</v>
      </c>
      <c r="J530">
        <f t="shared" si="43"/>
        <v>0.83963542833333349</v>
      </c>
      <c r="L530" s="13"/>
      <c r="N530" s="14"/>
    </row>
    <row r="531" spans="4:14" x14ac:dyDescent="0.25">
      <c r="D531" s="11">
        <v>40483</v>
      </c>
      <c r="E531" s="30">
        <v>0.82600200999999995</v>
      </c>
      <c r="F531">
        <f t="shared" si="40"/>
        <v>300</v>
      </c>
      <c r="G531">
        <f t="shared" si="42"/>
        <v>300</v>
      </c>
      <c r="H531">
        <f t="shared" si="41"/>
        <v>44</v>
      </c>
      <c r="I531" s="13">
        <f t="shared" si="44"/>
        <v>40513</v>
      </c>
      <c r="J531">
        <f t="shared" si="43"/>
        <v>0.83963542833333349</v>
      </c>
      <c r="L531" s="13"/>
      <c r="N531" s="14"/>
    </row>
    <row r="532" spans="4:14" x14ac:dyDescent="0.25">
      <c r="D532" s="11">
        <v>40513</v>
      </c>
      <c r="E532" s="30">
        <v>0.83710132000000004</v>
      </c>
      <c r="F532">
        <f t="shared" si="40"/>
        <v>330</v>
      </c>
      <c r="G532">
        <f t="shared" si="42"/>
        <v>330</v>
      </c>
      <c r="H532">
        <f t="shared" si="41"/>
        <v>44</v>
      </c>
      <c r="I532" s="13">
        <f t="shared" si="44"/>
        <v>40513</v>
      </c>
      <c r="J532">
        <f t="shared" si="43"/>
        <v>0.83963542833333349</v>
      </c>
      <c r="L532" s="13"/>
      <c r="N532" s="14"/>
    </row>
    <row r="533" spans="4:14" x14ac:dyDescent="0.25">
      <c r="D533" s="11">
        <v>40544</v>
      </c>
      <c r="E533" s="30">
        <v>0.96003713000000002</v>
      </c>
      <c r="F533">
        <f t="shared" si="40"/>
        <v>0</v>
      </c>
      <c r="G533">
        <f t="shared" si="42"/>
        <v>0</v>
      </c>
      <c r="H533">
        <f t="shared" si="41"/>
        <v>45</v>
      </c>
      <c r="I533" s="13">
        <f t="shared" si="44"/>
        <v>40878</v>
      </c>
      <c r="J533">
        <f t="shared" si="43"/>
        <v>1.4652805608333332</v>
      </c>
      <c r="L533" s="13"/>
      <c r="N533" s="14"/>
    </row>
    <row r="534" spans="4:14" x14ac:dyDescent="0.25">
      <c r="D534" s="11">
        <v>40575</v>
      </c>
      <c r="E534" s="30">
        <v>1.1238816</v>
      </c>
      <c r="F534">
        <f t="shared" si="40"/>
        <v>30</v>
      </c>
      <c r="G534">
        <f t="shared" si="42"/>
        <v>30</v>
      </c>
      <c r="H534">
        <f t="shared" si="41"/>
        <v>45</v>
      </c>
      <c r="I534" s="13">
        <f t="shared" si="44"/>
        <v>40878</v>
      </c>
      <c r="J534">
        <f t="shared" si="43"/>
        <v>1.4652805608333332</v>
      </c>
      <c r="L534" s="13"/>
      <c r="N534" s="14"/>
    </row>
    <row r="535" spans="4:14" x14ac:dyDescent="0.25">
      <c r="D535" s="11">
        <v>40603</v>
      </c>
      <c r="E535" s="30">
        <v>1.1861014000000001</v>
      </c>
      <c r="F535">
        <f t="shared" si="40"/>
        <v>60</v>
      </c>
      <c r="G535">
        <f t="shared" si="42"/>
        <v>60</v>
      </c>
      <c r="H535">
        <f t="shared" si="41"/>
        <v>45</v>
      </c>
      <c r="I535" s="13">
        <f t="shared" si="44"/>
        <v>40878</v>
      </c>
      <c r="J535">
        <f t="shared" si="43"/>
        <v>1.4652805608333332</v>
      </c>
      <c r="L535" s="13"/>
      <c r="N535" s="14"/>
    </row>
    <row r="536" spans="4:14" x14ac:dyDescent="0.25">
      <c r="D536" s="11">
        <v>40634</v>
      </c>
      <c r="E536" s="30">
        <v>1.2155499999999999</v>
      </c>
      <c r="F536">
        <f t="shared" si="40"/>
        <v>90</v>
      </c>
      <c r="G536">
        <f t="shared" si="42"/>
        <v>90</v>
      </c>
      <c r="H536">
        <f t="shared" si="41"/>
        <v>45</v>
      </c>
      <c r="I536" s="13">
        <f t="shared" si="44"/>
        <v>40878</v>
      </c>
      <c r="J536">
        <f t="shared" si="43"/>
        <v>1.4652805608333332</v>
      </c>
      <c r="L536" s="13"/>
      <c r="N536" s="14"/>
    </row>
    <row r="537" spans="4:14" x14ac:dyDescent="0.25">
      <c r="D537" s="11">
        <v>40664</v>
      </c>
      <c r="E537" s="30">
        <v>1.2613949</v>
      </c>
      <c r="F537">
        <f t="shared" si="40"/>
        <v>120</v>
      </c>
      <c r="G537">
        <f t="shared" si="42"/>
        <v>120</v>
      </c>
      <c r="H537">
        <f t="shared" si="41"/>
        <v>45</v>
      </c>
      <c r="I537" s="13">
        <f t="shared" si="44"/>
        <v>40878</v>
      </c>
      <c r="J537">
        <f t="shared" si="43"/>
        <v>1.4652805608333332</v>
      </c>
      <c r="L537" s="13"/>
      <c r="N537" s="14"/>
    </row>
    <row r="538" spans="4:14" x14ac:dyDescent="0.25">
      <c r="D538" s="11">
        <v>40695</v>
      </c>
      <c r="E538" s="30">
        <v>1.2990531999999999</v>
      </c>
      <c r="F538">
        <f t="shared" si="40"/>
        <v>150</v>
      </c>
      <c r="G538">
        <f t="shared" si="42"/>
        <v>150</v>
      </c>
      <c r="H538">
        <f t="shared" si="41"/>
        <v>45</v>
      </c>
      <c r="I538" s="13">
        <f t="shared" si="44"/>
        <v>40878</v>
      </c>
      <c r="J538">
        <f t="shared" si="43"/>
        <v>1.4652805608333332</v>
      </c>
      <c r="L538" s="13"/>
      <c r="N538" s="14"/>
    </row>
    <row r="539" spans="4:14" x14ac:dyDescent="0.25">
      <c r="D539" s="11">
        <v>40725</v>
      </c>
      <c r="E539" s="30">
        <v>1.4236275</v>
      </c>
      <c r="F539">
        <f t="shared" si="40"/>
        <v>180</v>
      </c>
      <c r="G539">
        <f t="shared" si="42"/>
        <v>180</v>
      </c>
      <c r="H539">
        <f t="shared" si="41"/>
        <v>45</v>
      </c>
      <c r="I539" s="13">
        <f t="shared" si="44"/>
        <v>40878</v>
      </c>
      <c r="J539">
        <f t="shared" si="43"/>
        <v>1.4652805608333332</v>
      </c>
      <c r="L539" s="13"/>
      <c r="N539" s="14"/>
    </row>
    <row r="540" spans="4:14" x14ac:dyDescent="0.25">
      <c r="D540" s="11">
        <v>40756</v>
      </c>
      <c r="E540" s="30">
        <v>1.6569750999999999</v>
      </c>
      <c r="F540">
        <f t="shared" si="40"/>
        <v>210</v>
      </c>
      <c r="G540">
        <f t="shared" si="42"/>
        <v>210</v>
      </c>
      <c r="H540">
        <f t="shared" si="41"/>
        <v>45</v>
      </c>
      <c r="I540" s="13">
        <f t="shared" si="44"/>
        <v>40878</v>
      </c>
      <c r="J540">
        <f t="shared" si="43"/>
        <v>1.4652805608333332</v>
      </c>
      <c r="L540" s="13"/>
      <c r="N540" s="14"/>
    </row>
    <row r="541" spans="4:14" x14ac:dyDescent="0.25">
      <c r="D541" s="11">
        <v>40787</v>
      </c>
      <c r="E541" s="30">
        <v>1.7268144999999999</v>
      </c>
      <c r="F541">
        <f t="shared" si="40"/>
        <v>240</v>
      </c>
      <c r="G541">
        <f t="shared" si="42"/>
        <v>240</v>
      </c>
      <c r="H541">
        <f t="shared" si="41"/>
        <v>45</v>
      </c>
      <c r="I541" s="13">
        <f t="shared" si="44"/>
        <v>40878</v>
      </c>
      <c r="J541">
        <f t="shared" si="43"/>
        <v>1.4652805608333332</v>
      </c>
      <c r="L541" s="13"/>
      <c r="N541" s="14"/>
    </row>
    <row r="542" spans="4:14" x14ac:dyDescent="0.25">
      <c r="D542" s="11">
        <v>40817</v>
      </c>
      <c r="E542" s="30">
        <v>1.8413647</v>
      </c>
      <c r="F542">
        <f t="shared" si="40"/>
        <v>270</v>
      </c>
      <c r="G542">
        <f t="shared" si="42"/>
        <v>270</v>
      </c>
      <c r="H542">
        <f t="shared" si="41"/>
        <v>45</v>
      </c>
      <c r="I542" s="13">
        <f t="shared" si="44"/>
        <v>40878</v>
      </c>
      <c r="J542">
        <f t="shared" si="43"/>
        <v>1.4652805608333332</v>
      </c>
      <c r="L542" s="13"/>
      <c r="N542" s="14"/>
    </row>
    <row r="543" spans="4:14" x14ac:dyDescent="0.25">
      <c r="D543" s="11">
        <v>40848</v>
      </c>
      <c r="E543" s="30">
        <v>1.8407168</v>
      </c>
      <c r="F543">
        <f t="shared" si="40"/>
        <v>300</v>
      </c>
      <c r="G543">
        <f t="shared" si="42"/>
        <v>300</v>
      </c>
      <c r="H543">
        <f t="shared" si="41"/>
        <v>45</v>
      </c>
      <c r="I543" s="13">
        <f t="shared" si="44"/>
        <v>40878</v>
      </c>
      <c r="J543">
        <f t="shared" si="43"/>
        <v>1.4652805608333332</v>
      </c>
      <c r="L543" s="13"/>
      <c r="N543" s="14"/>
    </row>
    <row r="544" spans="4:14" x14ac:dyDescent="0.25">
      <c r="D544" s="11">
        <v>40878</v>
      </c>
      <c r="E544" s="30">
        <v>2.0478499000000001</v>
      </c>
      <c r="F544">
        <f t="shared" si="40"/>
        <v>330</v>
      </c>
      <c r="G544">
        <f t="shared" si="42"/>
        <v>330</v>
      </c>
      <c r="H544">
        <f t="shared" si="41"/>
        <v>45</v>
      </c>
      <c r="I544" s="13">
        <f t="shared" si="44"/>
        <v>40878</v>
      </c>
      <c r="J544">
        <f t="shared" si="43"/>
        <v>1.4652805608333332</v>
      </c>
      <c r="L544" s="13"/>
      <c r="N544" s="14"/>
    </row>
    <row r="545" spans="4:14" x14ac:dyDescent="0.25">
      <c r="D545" s="11">
        <v>40909</v>
      </c>
      <c r="E545" s="30">
        <v>2.1159284999999999</v>
      </c>
      <c r="F545">
        <f t="shared" si="40"/>
        <v>0</v>
      </c>
      <c r="G545">
        <f t="shared" si="42"/>
        <v>0</v>
      </c>
      <c r="H545">
        <f t="shared" si="41"/>
        <v>46</v>
      </c>
      <c r="I545" s="13">
        <f t="shared" si="44"/>
        <v>41244</v>
      </c>
      <c r="J545">
        <f t="shared" si="43"/>
        <v>2.1707786666666671</v>
      </c>
      <c r="L545" s="13"/>
      <c r="N545" s="14"/>
    </row>
    <row r="546" spans="4:14" x14ac:dyDescent="0.25">
      <c r="D546" s="11">
        <v>40940</v>
      </c>
      <c r="E546" s="30">
        <v>2.0181912</v>
      </c>
      <c r="F546">
        <f t="shared" si="40"/>
        <v>30</v>
      </c>
      <c r="G546">
        <f t="shared" si="42"/>
        <v>30</v>
      </c>
      <c r="H546">
        <f t="shared" si="41"/>
        <v>46</v>
      </c>
      <c r="I546" s="13">
        <f t="shared" si="44"/>
        <v>41244</v>
      </c>
      <c r="J546">
        <f t="shared" si="43"/>
        <v>2.1707786666666671</v>
      </c>
      <c r="L546" s="13"/>
      <c r="N546" s="14"/>
    </row>
    <row r="547" spans="4:14" x14ac:dyDescent="0.25">
      <c r="D547" s="11">
        <v>40969</v>
      </c>
      <c r="E547" s="30">
        <v>2.1247577</v>
      </c>
      <c r="F547">
        <f t="shared" si="40"/>
        <v>60</v>
      </c>
      <c r="G547">
        <f t="shared" si="42"/>
        <v>60</v>
      </c>
      <c r="H547">
        <f t="shared" si="41"/>
        <v>46</v>
      </c>
      <c r="I547" s="13">
        <f t="shared" si="44"/>
        <v>41244</v>
      </c>
      <c r="J547">
        <f t="shared" si="43"/>
        <v>2.1707786666666671</v>
      </c>
      <c r="L547" s="13"/>
      <c r="N547" s="14"/>
    </row>
    <row r="548" spans="4:14" x14ac:dyDescent="0.25">
      <c r="D548" s="11">
        <v>41000</v>
      </c>
      <c r="E548" s="30">
        <v>2.1937928000000002</v>
      </c>
      <c r="F548">
        <f t="shared" si="40"/>
        <v>90</v>
      </c>
      <c r="G548">
        <f t="shared" si="42"/>
        <v>90</v>
      </c>
      <c r="H548">
        <f t="shared" si="41"/>
        <v>46</v>
      </c>
      <c r="I548" s="13">
        <f t="shared" si="44"/>
        <v>41244</v>
      </c>
      <c r="J548">
        <f t="shared" si="43"/>
        <v>2.1707786666666671</v>
      </c>
      <c r="L548" s="13"/>
      <c r="N548" s="14"/>
    </row>
    <row r="549" spans="4:14" x14ac:dyDescent="0.25">
      <c r="D549" s="11">
        <v>41030</v>
      </c>
      <c r="E549" s="30">
        <v>2.1896843000000001</v>
      </c>
      <c r="F549">
        <f t="shared" si="40"/>
        <v>120</v>
      </c>
      <c r="G549">
        <f t="shared" si="42"/>
        <v>120</v>
      </c>
      <c r="H549">
        <f t="shared" si="41"/>
        <v>46</v>
      </c>
      <c r="I549" s="13">
        <f t="shared" si="44"/>
        <v>41244</v>
      </c>
      <c r="J549">
        <f t="shared" si="43"/>
        <v>2.1707786666666671</v>
      </c>
      <c r="L549" s="13"/>
      <c r="N549" s="14"/>
    </row>
    <row r="550" spans="4:14" x14ac:dyDescent="0.25">
      <c r="D550" s="11">
        <v>41061</v>
      </c>
      <c r="E550" s="30">
        <v>2.2407468000000001</v>
      </c>
      <c r="F550">
        <f t="shared" si="40"/>
        <v>150</v>
      </c>
      <c r="G550">
        <f t="shared" si="42"/>
        <v>150</v>
      </c>
      <c r="H550">
        <f t="shared" si="41"/>
        <v>46</v>
      </c>
      <c r="I550" s="13">
        <f t="shared" si="44"/>
        <v>41244</v>
      </c>
      <c r="J550">
        <f t="shared" si="43"/>
        <v>2.1707786666666671</v>
      </c>
      <c r="L550" s="13"/>
      <c r="N550" s="14"/>
    </row>
    <row r="551" spans="4:14" x14ac:dyDescent="0.25">
      <c r="D551" s="11">
        <v>41091</v>
      </c>
      <c r="E551" s="30">
        <v>2.2616531000000002</v>
      </c>
      <c r="F551">
        <f t="shared" si="40"/>
        <v>180</v>
      </c>
      <c r="G551">
        <f t="shared" si="42"/>
        <v>180</v>
      </c>
      <c r="H551">
        <f t="shared" si="41"/>
        <v>46</v>
      </c>
      <c r="I551" s="13">
        <f t="shared" si="44"/>
        <v>41244</v>
      </c>
      <c r="J551">
        <f t="shared" si="43"/>
        <v>2.1707786666666671</v>
      </c>
      <c r="L551" s="13"/>
      <c r="N551" s="14"/>
    </row>
    <row r="552" spans="4:14" x14ac:dyDescent="0.25">
      <c r="D552" s="11">
        <v>41122</v>
      </c>
      <c r="E552" s="30">
        <v>2.1718632000000002</v>
      </c>
      <c r="F552">
        <f t="shared" si="40"/>
        <v>210</v>
      </c>
      <c r="G552">
        <f t="shared" si="42"/>
        <v>210</v>
      </c>
      <c r="H552">
        <f t="shared" si="41"/>
        <v>46</v>
      </c>
      <c r="I552" s="13">
        <f t="shared" si="44"/>
        <v>41244</v>
      </c>
      <c r="J552">
        <f t="shared" si="43"/>
        <v>2.1707786666666671</v>
      </c>
      <c r="L552" s="13"/>
      <c r="N552" s="14"/>
    </row>
    <row r="553" spans="4:14" x14ac:dyDescent="0.25">
      <c r="D553" s="11">
        <v>41153</v>
      </c>
      <c r="E553" s="30">
        <v>2.2199385</v>
      </c>
      <c r="F553">
        <f t="shared" si="40"/>
        <v>240</v>
      </c>
      <c r="G553">
        <f t="shared" si="42"/>
        <v>240</v>
      </c>
      <c r="H553">
        <f t="shared" si="41"/>
        <v>46</v>
      </c>
      <c r="I553" s="13">
        <f t="shared" si="44"/>
        <v>41244</v>
      </c>
      <c r="J553">
        <f t="shared" si="43"/>
        <v>2.1707786666666671</v>
      </c>
      <c r="L553" s="13"/>
      <c r="N553" s="14"/>
    </row>
    <row r="554" spans="4:14" x14ac:dyDescent="0.25">
      <c r="D554" s="11">
        <v>41183</v>
      </c>
      <c r="E554" s="30">
        <v>2.2070704999999999</v>
      </c>
      <c r="F554">
        <f t="shared" si="40"/>
        <v>270</v>
      </c>
      <c r="G554">
        <f t="shared" si="42"/>
        <v>270</v>
      </c>
      <c r="H554">
        <f t="shared" si="41"/>
        <v>46</v>
      </c>
      <c r="I554" s="13">
        <f t="shared" si="44"/>
        <v>41244</v>
      </c>
      <c r="J554">
        <f t="shared" si="43"/>
        <v>2.1707786666666671</v>
      </c>
      <c r="L554" s="13"/>
      <c r="N554" s="14"/>
    </row>
    <row r="555" spans="4:14" x14ac:dyDescent="0.25">
      <c r="D555" s="11">
        <v>41214</v>
      </c>
      <c r="E555" s="30">
        <v>2.1959868999999999</v>
      </c>
      <c r="F555">
        <f t="shared" si="40"/>
        <v>300</v>
      </c>
      <c r="G555">
        <f t="shared" si="42"/>
        <v>300</v>
      </c>
      <c r="H555">
        <f t="shared" si="41"/>
        <v>46</v>
      </c>
      <c r="I555" s="13">
        <f t="shared" si="44"/>
        <v>41244</v>
      </c>
      <c r="J555">
        <f t="shared" si="43"/>
        <v>2.1707786666666671</v>
      </c>
      <c r="L555" s="13"/>
      <c r="N555" s="14"/>
    </row>
    <row r="556" spans="4:14" x14ac:dyDescent="0.25">
      <c r="D556" s="11">
        <v>41244</v>
      </c>
      <c r="E556" s="30">
        <v>2.1097305</v>
      </c>
      <c r="F556">
        <f t="shared" si="40"/>
        <v>330</v>
      </c>
      <c r="G556">
        <f t="shared" si="42"/>
        <v>330</v>
      </c>
      <c r="H556">
        <f t="shared" si="41"/>
        <v>46</v>
      </c>
      <c r="I556" s="13">
        <f t="shared" si="44"/>
        <v>41244</v>
      </c>
      <c r="J556">
        <f t="shared" si="43"/>
        <v>2.1707786666666671</v>
      </c>
      <c r="L556" s="13"/>
      <c r="N556" s="14"/>
    </row>
    <row r="557" spans="4:14" x14ac:dyDescent="0.25">
      <c r="D557" s="11">
        <v>41275</v>
      </c>
      <c r="E557" s="30">
        <v>2.0682971000000001</v>
      </c>
      <c r="F557">
        <f t="shared" si="40"/>
        <v>0</v>
      </c>
      <c r="G557">
        <f t="shared" si="42"/>
        <v>0</v>
      </c>
      <c r="H557">
        <f t="shared" si="41"/>
        <v>47</v>
      </c>
      <c r="I557" s="13">
        <f t="shared" si="44"/>
        <v>41609</v>
      </c>
      <c r="J557">
        <f t="shared" si="43"/>
        <v>1.9449664416666668</v>
      </c>
      <c r="L557" s="13"/>
      <c r="N557" s="14"/>
    </row>
    <row r="558" spans="4:14" x14ac:dyDescent="0.25">
      <c r="D558" s="11">
        <v>41306</v>
      </c>
      <c r="E558" s="30">
        <v>2.1460170000000001</v>
      </c>
      <c r="F558">
        <f t="shared" si="40"/>
        <v>30</v>
      </c>
      <c r="G558">
        <f t="shared" si="42"/>
        <v>30</v>
      </c>
      <c r="H558">
        <f t="shared" si="41"/>
        <v>47</v>
      </c>
      <c r="I558" s="13">
        <f t="shared" si="44"/>
        <v>41609</v>
      </c>
      <c r="J558">
        <f t="shared" si="43"/>
        <v>1.9449664416666668</v>
      </c>
      <c r="L558" s="13"/>
      <c r="N558" s="14"/>
    </row>
    <row r="559" spans="4:14" x14ac:dyDescent="0.25">
      <c r="D559" s="11">
        <v>41334</v>
      </c>
      <c r="E559" s="30">
        <v>2.0999024999999998</v>
      </c>
      <c r="F559">
        <f t="shared" si="40"/>
        <v>60</v>
      </c>
      <c r="G559">
        <f t="shared" si="42"/>
        <v>60</v>
      </c>
      <c r="H559">
        <f t="shared" si="41"/>
        <v>47</v>
      </c>
      <c r="I559" s="13">
        <f t="shared" si="44"/>
        <v>41609</v>
      </c>
      <c r="J559">
        <f t="shared" si="43"/>
        <v>1.9449664416666668</v>
      </c>
      <c r="L559" s="13"/>
      <c r="N559" s="14"/>
    </row>
    <row r="560" spans="4:14" x14ac:dyDescent="0.25">
      <c r="D560" s="11">
        <v>41365</v>
      </c>
      <c r="E560" s="30">
        <v>1.9354319</v>
      </c>
      <c r="F560">
        <f t="shared" si="40"/>
        <v>90</v>
      </c>
      <c r="G560">
        <f t="shared" si="42"/>
        <v>90</v>
      </c>
      <c r="H560">
        <f t="shared" si="41"/>
        <v>47</v>
      </c>
      <c r="I560" s="13">
        <f t="shared" si="44"/>
        <v>41609</v>
      </c>
      <c r="J560">
        <f t="shared" si="43"/>
        <v>1.9449664416666668</v>
      </c>
      <c r="L560" s="13"/>
      <c r="N560" s="14"/>
    </row>
    <row r="561" spans="4:14" x14ac:dyDescent="0.25">
      <c r="D561" s="11">
        <v>41395</v>
      </c>
      <c r="E561" s="30">
        <v>1.907797</v>
      </c>
      <c r="F561">
        <f t="shared" si="40"/>
        <v>120</v>
      </c>
      <c r="G561">
        <f t="shared" si="42"/>
        <v>120</v>
      </c>
      <c r="H561">
        <f t="shared" si="41"/>
        <v>47</v>
      </c>
      <c r="I561" s="13">
        <f t="shared" si="44"/>
        <v>41609</v>
      </c>
      <c r="J561">
        <f t="shared" si="43"/>
        <v>1.9449664416666668</v>
      </c>
      <c r="L561" s="13"/>
      <c r="N561" s="14"/>
    </row>
    <row r="562" spans="4:14" x14ac:dyDescent="0.25">
      <c r="D562" s="11">
        <v>41426</v>
      </c>
      <c r="E562" s="30">
        <v>1.8766189</v>
      </c>
      <c r="F562">
        <f t="shared" si="40"/>
        <v>150</v>
      </c>
      <c r="G562">
        <f t="shared" si="42"/>
        <v>150</v>
      </c>
      <c r="H562">
        <f t="shared" si="41"/>
        <v>47</v>
      </c>
      <c r="I562" s="13">
        <f t="shared" si="44"/>
        <v>41609</v>
      </c>
      <c r="J562">
        <f t="shared" si="43"/>
        <v>1.9449664416666668</v>
      </c>
      <c r="L562" s="13"/>
      <c r="N562" s="14"/>
    </row>
    <row r="563" spans="4:14" x14ac:dyDescent="0.25">
      <c r="D563" s="11">
        <v>41456</v>
      </c>
      <c r="E563" s="30">
        <v>1.8678790000000001</v>
      </c>
      <c r="F563">
        <f t="shared" si="40"/>
        <v>180</v>
      </c>
      <c r="G563">
        <f t="shared" si="42"/>
        <v>180</v>
      </c>
      <c r="H563">
        <f t="shared" si="41"/>
        <v>47</v>
      </c>
      <c r="I563" s="13">
        <f t="shared" si="44"/>
        <v>41609</v>
      </c>
      <c r="J563">
        <f t="shared" si="43"/>
        <v>1.9449664416666668</v>
      </c>
      <c r="L563" s="13"/>
      <c r="N563" s="14"/>
    </row>
    <row r="564" spans="4:14" x14ac:dyDescent="0.25">
      <c r="D564" s="11">
        <v>41487</v>
      </c>
      <c r="E564" s="30">
        <v>1.9142201999999999</v>
      </c>
      <c r="F564">
        <f t="shared" si="40"/>
        <v>210</v>
      </c>
      <c r="G564">
        <f t="shared" si="42"/>
        <v>210</v>
      </c>
      <c r="H564">
        <f t="shared" si="41"/>
        <v>47</v>
      </c>
      <c r="I564" s="13">
        <f t="shared" si="44"/>
        <v>41609</v>
      </c>
      <c r="J564">
        <f t="shared" si="43"/>
        <v>1.9449664416666668</v>
      </c>
      <c r="L564" s="13"/>
      <c r="N564" s="14"/>
    </row>
    <row r="565" spans="4:14" x14ac:dyDescent="0.25">
      <c r="D565" s="11">
        <v>41518</v>
      </c>
      <c r="E565" s="30">
        <v>1.8904211</v>
      </c>
      <c r="F565">
        <f t="shared" ref="F565:F628" si="45">FLOOR(DAYS360(DATE(YEAR(D565),1,1),D565),30)</f>
        <v>240</v>
      </c>
      <c r="G565">
        <f t="shared" si="42"/>
        <v>240</v>
      </c>
      <c r="H565">
        <f t="shared" ref="H565:H628" si="46">IF(G565&gt;G564,H564,H564+1)</f>
        <v>47</v>
      </c>
      <c r="I565" s="13">
        <f t="shared" si="44"/>
        <v>41609</v>
      </c>
      <c r="J565">
        <f t="shared" si="43"/>
        <v>1.9449664416666668</v>
      </c>
      <c r="L565" s="13"/>
      <c r="N565" s="14"/>
    </row>
    <row r="566" spans="4:14" x14ac:dyDescent="0.25">
      <c r="D566" s="11">
        <v>41548</v>
      </c>
      <c r="E566" s="30">
        <v>1.8687355999999999</v>
      </c>
      <c r="F566">
        <f t="shared" si="45"/>
        <v>270</v>
      </c>
      <c r="G566">
        <f t="shared" si="42"/>
        <v>270</v>
      </c>
      <c r="H566">
        <f t="shared" si="46"/>
        <v>47</v>
      </c>
      <c r="I566" s="13">
        <f t="shared" si="44"/>
        <v>41609</v>
      </c>
      <c r="J566">
        <f t="shared" si="43"/>
        <v>1.9449664416666668</v>
      </c>
      <c r="L566" s="13"/>
      <c r="N566" s="14"/>
    </row>
    <row r="567" spans="4:14" x14ac:dyDescent="0.25">
      <c r="D567" s="11">
        <v>41579</v>
      </c>
      <c r="E567" s="30">
        <v>1.8930866</v>
      </c>
      <c r="F567">
        <f t="shared" si="45"/>
        <v>300</v>
      </c>
      <c r="G567">
        <f t="shared" si="42"/>
        <v>300</v>
      </c>
      <c r="H567">
        <f t="shared" si="46"/>
        <v>47</v>
      </c>
      <c r="I567" s="13">
        <f t="shared" si="44"/>
        <v>41609</v>
      </c>
      <c r="J567">
        <f t="shared" si="43"/>
        <v>1.9449664416666668</v>
      </c>
      <c r="L567" s="13"/>
      <c r="N567" s="14"/>
    </row>
    <row r="568" spans="4:14" x14ac:dyDescent="0.25">
      <c r="D568" s="11">
        <v>41609</v>
      </c>
      <c r="E568" s="30">
        <v>1.8711903999999999</v>
      </c>
      <c r="F568">
        <f t="shared" si="45"/>
        <v>330</v>
      </c>
      <c r="G568">
        <f t="shared" si="42"/>
        <v>330</v>
      </c>
      <c r="H568">
        <f t="shared" si="46"/>
        <v>47</v>
      </c>
      <c r="I568" s="13">
        <f t="shared" si="44"/>
        <v>41609</v>
      </c>
      <c r="J568">
        <f t="shared" si="43"/>
        <v>1.9449664416666668</v>
      </c>
      <c r="L568" s="13"/>
      <c r="N568" s="14"/>
    </row>
    <row r="569" spans="4:14" x14ac:dyDescent="0.25">
      <c r="D569" s="11">
        <v>41640</v>
      </c>
      <c r="E569" s="30">
        <v>1.8218144999999999</v>
      </c>
      <c r="F569">
        <f t="shared" si="45"/>
        <v>0</v>
      </c>
      <c r="G569">
        <f t="shared" si="42"/>
        <v>0</v>
      </c>
      <c r="H569">
        <f t="shared" si="46"/>
        <v>48</v>
      </c>
      <c r="I569" s="13">
        <f t="shared" si="44"/>
        <v>41974</v>
      </c>
      <c r="J569">
        <f t="shared" si="43"/>
        <v>1.9772887499999998</v>
      </c>
      <c r="L569" s="13"/>
      <c r="N569" s="14"/>
    </row>
    <row r="570" spans="4:14" x14ac:dyDescent="0.25">
      <c r="D570" s="11">
        <v>41671</v>
      </c>
      <c r="E570" s="30">
        <v>1.7891862999999999</v>
      </c>
      <c r="F570">
        <f t="shared" si="45"/>
        <v>30</v>
      </c>
      <c r="G570">
        <f t="shared" si="42"/>
        <v>30</v>
      </c>
      <c r="H570">
        <f t="shared" si="46"/>
        <v>48</v>
      </c>
      <c r="I570" s="13">
        <f t="shared" si="44"/>
        <v>41974</v>
      </c>
      <c r="J570">
        <f t="shared" si="43"/>
        <v>1.9772887499999998</v>
      </c>
      <c r="L570" s="13"/>
      <c r="N570" s="14"/>
    </row>
    <row r="571" spans="4:14" x14ac:dyDescent="0.25">
      <c r="D571" s="11">
        <v>41699</v>
      </c>
      <c r="E571" s="30">
        <v>1.8208567</v>
      </c>
      <c r="F571">
        <f t="shared" si="45"/>
        <v>60</v>
      </c>
      <c r="G571">
        <f t="shared" si="42"/>
        <v>60</v>
      </c>
      <c r="H571">
        <f t="shared" si="46"/>
        <v>48</v>
      </c>
      <c r="I571" s="13">
        <f t="shared" si="44"/>
        <v>41974</v>
      </c>
      <c r="J571">
        <f t="shared" si="43"/>
        <v>1.9772887499999998</v>
      </c>
      <c r="L571" s="13"/>
      <c r="N571" s="14"/>
    </row>
    <row r="572" spans="4:14" x14ac:dyDescent="0.25">
      <c r="D572" s="11">
        <v>41730</v>
      </c>
      <c r="E572" s="30">
        <v>2.0251611999999999</v>
      </c>
      <c r="F572">
        <f t="shared" si="45"/>
        <v>90</v>
      </c>
      <c r="G572">
        <f t="shared" si="42"/>
        <v>90</v>
      </c>
      <c r="H572">
        <f t="shared" si="46"/>
        <v>48</v>
      </c>
      <c r="I572" s="13">
        <f t="shared" si="44"/>
        <v>41974</v>
      </c>
      <c r="J572">
        <f t="shared" si="43"/>
        <v>1.9772887499999998</v>
      </c>
      <c r="L572" s="13"/>
      <c r="N572" s="14"/>
    </row>
    <row r="573" spans="4:14" x14ac:dyDescent="0.25">
      <c r="D573" s="11">
        <v>41760</v>
      </c>
      <c r="E573" s="30">
        <v>2.1282345</v>
      </c>
      <c r="F573">
        <f t="shared" si="45"/>
        <v>120</v>
      </c>
      <c r="G573">
        <f t="shared" si="42"/>
        <v>120</v>
      </c>
      <c r="H573">
        <f t="shared" si="46"/>
        <v>48</v>
      </c>
      <c r="I573" s="13">
        <f t="shared" si="44"/>
        <v>41974</v>
      </c>
      <c r="J573">
        <f t="shared" si="43"/>
        <v>1.9772887499999998</v>
      </c>
      <c r="L573" s="13"/>
      <c r="N573" s="14"/>
    </row>
    <row r="574" spans="4:14" x14ac:dyDescent="0.25">
      <c r="D574" s="11">
        <v>41791</v>
      </c>
      <c r="E574" s="30">
        <v>2.1433409000000001</v>
      </c>
      <c r="F574">
        <f t="shared" si="45"/>
        <v>150</v>
      </c>
      <c r="G574">
        <f t="shared" si="42"/>
        <v>150</v>
      </c>
      <c r="H574">
        <f t="shared" si="46"/>
        <v>48</v>
      </c>
      <c r="I574" s="13">
        <f t="shared" si="44"/>
        <v>41974</v>
      </c>
      <c r="J574">
        <f t="shared" si="43"/>
        <v>1.9772887499999998</v>
      </c>
      <c r="L574" s="13"/>
      <c r="N574" s="14"/>
    </row>
    <row r="575" spans="4:14" x14ac:dyDescent="0.25">
      <c r="D575" s="11">
        <v>41821</v>
      </c>
      <c r="E575" s="30">
        <v>2.1008094000000002</v>
      </c>
      <c r="F575">
        <f t="shared" si="45"/>
        <v>180</v>
      </c>
      <c r="G575">
        <f t="shared" si="42"/>
        <v>180</v>
      </c>
      <c r="H575">
        <f t="shared" si="46"/>
        <v>48</v>
      </c>
      <c r="I575" s="13">
        <f t="shared" si="44"/>
        <v>41974</v>
      </c>
      <c r="J575">
        <f t="shared" si="43"/>
        <v>1.9772887499999998</v>
      </c>
      <c r="L575" s="13"/>
      <c r="N575" s="14"/>
    </row>
    <row r="576" spans="4:14" x14ac:dyDescent="0.25">
      <c r="D576" s="11">
        <v>41852</v>
      </c>
      <c r="E576" s="30">
        <v>1.9625041999999999</v>
      </c>
      <c r="F576">
        <f t="shared" si="45"/>
        <v>210</v>
      </c>
      <c r="G576">
        <f t="shared" si="42"/>
        <v>210</v>
      </c>
      <c r="H576">
        <f t="shared" si="46"/>
        <v>48</v>
      </c>
      <c r="I576" s="13">
        <f t="shared" si="44"/>
        <v>41974</v>
      </c>
      <c r="J576">
        <f t="shared" si="43"/>
        <v>1.9772887499999998</v>
      </c>
      <c r="L576" s="13"/>
      <c r="N576" s="14"/>
    </row>
    <row r="577" spans="4:14" x14ac:dyDescent="0.25">
      <c r="D577" s="11">
        <v>41883</v>
      </c>
      <c r="E577" s="30">
        <v>1.9540470000000001</v>
      </c>
      <c r="F577">
        <f t="shared" si="45"/>
        <v>240</v>
      </c>
      <c r="G577">
        <f t="shared" si="42"/>
        <v>240</v>
      </c>
      <c r="H577">
        <f t="shared" si="46"/>
        <v>48</v>
      </c>
      <c r="I577" s="13">
        <f t="shared" si="44"/>
        <v>41974</v>
      </c>
      <c r="J577">
        <f t="shared" si="43"/>
        <v>1.9772887499999998</v>
      </c>
      <c r="L577" s="13"/>
      <c r="N577" s="14"/>
    </row>
    <row r="578" spans="4:14" x14ac:dyDescent="0.25">
      <c r="D578" s="11">
        <v>41913</v>
      </c>
      <c r="E578" s="30">
        <v>2.0060186999999998</v>
      </c>
      <c r="F578">
        <f t="shared" si="45"/>
        <v>270</v>
      </c>
      <c r="G578">
        <f t="shared" si="42"/>
        <v>270</v>
      </c>
      <c r="H578">
        <f t="shared" si="46"/>
        <v>48</v>
      </c>
      <c r="I578" s="13">
        <f t="shared" si="44"/>
        <v>41974</v>
      </c>
      <c r="J578">
        <f t="shared" si="43"/>
        <v>1.9772887499999998</v>
      </c>
      <c r="L578" s="13"/>
      <c r="N578" s="14"/>
    </row>
    <row r="579" spans="4:14" x14ac:dyDescent="0.25">
      <c r="D579" s="11">
        <v>41944</v>
      </c>
      <c r="E579" s="30">
        <v>2.0043657000000001</v>
      </c>
      <c r="F579">
        <f t="shared" si="45"/>
        <v>300</v>
      </c>
      <c r="G579">
        <f t="shared" si="42"/>
        <v>300</v>
      </c>
      <c r="H579">
        <f t="shared" si="46"/>
        <v>48</v>
      </c>
      <c r="I579" s="13">
        <f t="shared" si="44"/>
        <v>41974</v>
      </c>
      <c r="J579">
        <f t="shared" si="43"/>
        <v>1.9772887499999998</v>
      </c>
      <c r="L579" s="13"/>
      <c r="N579" s="14"/>
    </row>
    <row r="580" spans="4:14" x14ac:dyDescent="0.25">
      <c r="D580" s="11">
        <v>41974</v>
      </c>
      <c r="E580" s="30">
        <v>1.9711259000000001</v>
      </c>
      <c r="F580">
        <f t="shared" si="45"/>
        <v>330</v>
      </c>
      <c r="G580">
        <f t="shared" si="42"/>
        <v>330</v>
      </c>
      <c r="H580">
        <f t="shared" si="46"/>
        <v>48</v>
      </c>
      <c r="I580" s="13">
        <f t="shared" si="44"/>
        <v>41974</v>
      </c>
      <c r="J580">
        <f t="shared" si="43"/>
        <v>1.9772887499999998</v>
      </c>
      <c r="L580" s="13"/>
      <c r="N580" s="14"/>
    </row>
    <row r="581" spans="4:14" x14ac:dyDescent="0.25">
      <c r="D581" s="11">
        <v>42005</v>
      </c>
      <c r="E581" s="30">
        <v>1.9856529999999999</v>
      </c>
      <c r="F581">
        <f t="shared" si="45"/>
        <v>0</v>
      </c>
      <c r="G581">
        <f t="shared" si="42"/>
        <v>0</v>
      </c>
      <c r="H581">
        <f t="shared" si="46"/>
        <v>49</v>
      </c>
      <c r="I581" s="13">
        <f t="shared" si="44"/>
        <v>42339</v>
      </c>
      <c r="J581">
        <f t="shared" si="43"/>
        <v>2.1673172916666665</v>
      </c>
      <c r="L581" s="13"/>
      <c r="N581" s="14"/>
    </row>
    <row r="582" spans="4:14" x14ac:dyDescent="0.25">
      <c r="D582" s="11">
        <v>42036</v>
      </c>
      <c r="E582" s="30">
        <v>1.9819969</v>
      </c>
      <c r="F582">
        <f t="shared" si="45"/>
        <v>30</v>
      </c>
      <c r="G582">
        <f t="shared" si="42"/>
        <v>30</v>
      </c>
      <c r="H582">
        <f t="shared" si="46"/>
        <v>49</v>
      </c>
      <c r="I582" s="13">
        <f t="shared" si="44"/>
        <v>42339</v>
      </c>
      <c r="J582">
        <f t="shared" si="43"/>
        <v>2.1673172916666665</v>
      </c>
      <c r="L582" s="13"/>
      <c r="N582" s="14"/>
    </row>
    <row r="583" spans="4:14" x14ac:dyDescent="0.25">
      <c r="D583" s="11">
        <v>42064</v>
      </c>
      <c r="E583" s="30">
        <v>1.9991371</v>
      </c>
      <c r="F583">
        <f t="shared" si="45"/>
        <v>60</v>
      </c>
      <c r="G583">
        <f t="shared" si="42"/>
        <v>60</v>
      </c>
      <c r="H583">
        <f t="shared" si="46"/>
        <v>49</v>
      </c>
      <c r="I583" s="13">
        <f t="shared" si="44"/>
        <v>42339</v>
      </c>
      <c r="J583">
        <f t="shared" si="43"/>
        <v>2.1673172916666665</v>
      </c>
      <c r="L583" s="13"/>
      <c r="N583" s="14"/>
    </row>
    <row r="584" spans="4:14" x14ac:dyDescent="0.25">
      <c r="D584" s="11">
        <v>42095</v>
      </c>
      <c r="E584" s="30">
        <v>2.0631235999999999</v>
      </c>
      <c r="F584">
        <f t="shared" si="45"/>
        <v>90</v>
      </c>
      <c r="G584">
        <f t="shared" si="42"/>
        <v>90</v>
      </c>
      <c r="H584">
        <f t="shared" si="46"/>
        <v>49</v>
      </c>
      <c r="I584" s="13">
        <f t="shared" si="44"/>
        <v>42339</v>
      </c>
      <c r="J584">
        <f t="shared" si="43"/>
        <v>2.1673172916666665</v>
      </c>
      <c r="L584" s="13"/>
      <c r="N584" s="14"/>
    </row>
    <row r="585" spans="4:14" x14ac:dyDescent="0.25">
      <c r="D585" s="11">
        <v>42125</v>
      </c>
      <c r="E585" s="30">
        <v>2.0668869000000001</v>
      </c>
      <c r="F585">
        <f t="shared" si="45"/>
        <v>120</v>
      </c>
      <c r="G585">
        <f t="shared" si="42"/>
        <v>120</v>
      </c>
      <c r="H585">
        <f t="shared" si="46"/>
        <v>49</v>
      </c>
      <c r="I585" s="13">
        <f t="shared" si="44"/>
        <v>42339</v>
      </c>
      <c r="J585">
        <f t="shared" si="43"/>
        <v>2.1673172916666665</v>
      </c>
      <c r="L585" s="13"/>
      <c r="N585" s="14"/>
    </row>
    <row r="586" spans="4:14" x14ac:dyDescent="0.25">
      <c r="D586" s="11">
        <v>42156</v>
      </c>
      <c r="E586" s="30">
        <v>2.1147326</v>
      </c>
      <c r="F586">
        <f t="shared" si="45"/>
        <v>150</v>
      </c>
      <c r="G586">
        <f t="shared" si="42"/>
        <v>150</v>
      </c>
      <c r="H586">
        <f t="shared" si="46"/>
        <v>49</v>
      </c>
      <c r="I586" s="13">
        <f t="shared" si="44"/>
        <v>42339</v>
      </c>
      <c r="J586">
        <f t="shared" si="43"/>
        <v>2.1673172916666665</v>
      </c>
      <c r="L586" s="13"/>
      <c r="N586" s="14"/>
    </row>
    <row r="587" spans="4:14" x14ac:dyDescent="0.25">
      <c r="D587" s="11">
        <v>42186</v>
      </c>
      <c r="E587" s="30">
        <v>2.1414477000000001</v>
      </c>
      <c r="F587">
        <f t="shared" si="45"/>
        <v>180</v>
      </c>
      <c r="G587">
        <f t="shared" si="42"/>
        <v>180</v>
      </c>
      <c r="H587">
        <f t="shared" si="46"/>
        <v>49</v>
      </c>
      <c r="I587" s="13">
        <f t="shared" si="44"/>
        <v>42339</v>
      </c>
      <c r="J587">
        <f t="shared" si="43"/>
        <v>2.1673172916666665</v>
      </c>
      <c r="L587" s="13"/>
      <c r="N587" s="14"/>
    </row>
    <row r="588" spans="4:14" x14ac:dyDescent="0.25">
      <c r="D588" s="11">
        <v>42217</v>
      </c>
      <c r="E588" s="30">
        <v>2.1802397999999998</v>
      </c>
      <c r="F588">
        <f t="shared" si="45"/>
        <v>210</v>
      </c>
      <c r="G588">
        <f t="shared" si="42"/>
        <v>210</v>
      </c>
      <c r="H588">
        <f t="shared" si="46"/>
        <v>49</v>
      </c>
      <c r="I588" s="13">
        <f t="shared" si="44"/>
        <v>42339</v>
      </c>
      <c r="J588">
        <f t="shared" si="43"/>
        <v>2.1673172916666665</v>
      </c>
      <c r="L588" s="13"/>
      <c r="N588" s="14"/>
    </row>
    <row r="589" spans="4:14" x14ac:dyDescent="0.25">
      <c r="D589" s="11">
        <v>42248</v>
      </c>
      <c r="E589" s="30">
        <v>2.2794310000000002</v>
      </c>
      <c r="F589">
        <f t="shared" si="45"/>
        <v>240</v>
      </c>
      <c r="G589">
        <f t="shared" si="42"/>
        <v>240</v>
      </c>
      <c r="H589">
        <f t="shared" si="46"/>
        <v>49</v>
      </c>
      <c r="I589" s="13">
        <f t="shared" si="44"/>
        <v>42339</v>
      </c>
      <c r="J589">
        <f t="shared" si="43"/>
        <v>2.1673172916666665</v>
      </c>
      <c r="L589" s="13"/>
      <c r="N589" s="14"/>
    </row>
    <row r="590" spans="4:14" x14ac:dyDescent="0.25">
      <c r="D590" s="11">
        <v>42278</v>
      </c>
      <c r="E590" s="30">
        <v>2.3462109</v>
      </c>
      <c r="F590">
        <f t="shared" si="45"/>
        <v>270</v>
      </c>
      <c r="G590">
        <f t="shared" si="42"/>
        <v>270</v>
      </c>
      <c r="H590">
        <f t="shared" si="46"/>
        <v>49</v>
      </c>
      <c r="I590" s="13">
        <f t="shared" si="44"/>
        <v>42339</v>
      </c>
      <c r="J590">
        <f t="shared" si="43"/>
        <v>2.1673172916666665</v>
      </c>
      <c r="L590" s="13"/>
      <c r="N590" s="14"/>
    </row>
    <row r="591" spans="4:14" x14ac:dyDescent="0.25">
      <c r="D591" s="11">
        <v>42309</v>
      </c>
      <c r="E591" s="30">
        <v>2.4052606000000001</v>
      </c>
      <c r="F591">
        <f t="shared" si="45"/>
        <v>300</v>
      </c>
      <c r="G591">
        <f t="shared" si="42"/>
        <v>300</v>
      </c>
      <c r="H591">
        <f t="shared" si="46"/>
        <v>49</v>
      </c>
      <c r="I591" s="13">
        <f t="shared" si="44"/>
        <v>42339</v>
      </c>
      <c r="J591">
        <f t="shared" si="43"/>
        <v>2.1673172916666665</v>
      </c>
      <c r="L591" s="13"/>
      <c r="N591" s="14"/>
    </row>
    <row r="592" spans="4:14" x14ac:dyDescent="0.25">
      <c r="D592" s="11">
        <v>42339</v>
      </c>
      <c r="E592" s="30">
        <v>2.4436874</v>
      </c>
      <c r="F592">
        <f t="shared" si="45"/>
        <v>330</v>
      </c>
      <c r="G592">
        <f t="shared" si="42"/>
        <v>330</v>
      </c>
      <c r="H592">
        <f t="shared" si="46"/>
        <v>49</v>
      </c>
      <c r="I592" s="13">
        <f t="shared" si="44"/>
        <v>42339</v>
      </c>
      <c r="J592">
        <f t="shared" si="43"/>
        <v>2.1673172916666665</v>
      </c>
      <c r="L592" s="13"/>
      <c r="N592" s="14"/>
    </row>
    <row r="593" spans="4:14" x14ac:dyDescent="0.25">
      <c r="D593" s="11">
        <v>42370</v>
      </c>
      <c r="E593" s="30">
        <v>2.4667222</v>
      </c>
      <c r="F593">
        <f t="shared" si="45"/>
        <v>0</v>
      </c>
      <c r="G593">
        <f t="shared" ref="G593:G656" si="47">MOD(F593, 360/$G$11)</f>
        <v>0</v>
      </c>
      <c r="H593">
        <f t="shared" si="46"/>
        <v>50</v>
      </c>
      <c r="I593" s="13">
        <f t="shared" si="44"/>
        <v>42705</v>
      </c>
      <c r="J593">
        <f t="shared" ref="J593:J656" si="48">AVERAGEIF($H$16:$H$674,H593,$E$16:$E$674)</f>
        <v>2.5651574416666669</v>
      </c>
      <c r="L593" s="13"/>
      <c r="N593" s="14"/>
    </row>
    <row r="594" spans="4:14" x14ac:dyDescent="0.25">
      <c r="D594" s="11">
        <v>42401</v>
      </c>
      <c r="E594" s="30">
        <v>2.5442092000000001</v>
      </c>
      <c r="F594">
        <f t="shared" si="45"/>
        <v>30</v>
      </c>
      <c r="G594">
        <f t="shared" si="47"/>
        <v>30</v>
      </c>
      <c r="H594">
        <f t="shared" si="46"/>
        <v>50</v>
      </c>
      <c r="I594" s="13">
        <f t="shared" ref="I594:I657" si="49">EDATE(I593,(H594-H593)*(12/$G$11))</f>
        <v>42705</v>
      </c>
      <c r="J594">
        <f t="shared" si="48"/>
        <v>2.5651574416666669</v>
      </c>
      <c r="L594" s="13"/>
      <c r="N594" s="14"/>
    </row>
    <row r="595" spans="4:14" x14ac:dyDescent="0.25">
      <c r="D595" s="11">
        <v>42430</v>
      </c>
      <c r="E595" s="30">
        <v>2.5318779999999999</v>
      </c>
      <c r="F595">
        <f t="shared" si="45"/>
        <v>60</v>
      </c>
      <c r="G595">
        <f t="shared" si="47"/>
        <v>60</v>
      </c>
      <c r="H595">
        <f t="shared" si="46"/>
        <v>50</v>
      </c>
      <c r="I595" s="13">
        <f t="shared" si="49"/>
        <v>42705</v>
      </c>
      <c r="J595">
        <f t="shared" si="48"/>
        <v>2.5651574416666669</v>
      </c>
      <c r="L595" s="13"/>
      <c r="N595" s="14"/>
    </row>
    <row r="596" spans="4:14" x14ac:dyDescent="0.25">
      <c r="D596" s="11">
        <v>42461</v>
      </c>
      <c r="E596" s="30">
        <v>2.5379960000000001</v>
      </c>
      <c r="F596">
        <f t="shared" si="45"/>
        <v>90</v>
      </c>
      <c r="G596">
        <f t="shared" si="47"/>
        <v>90</v>
      </c>
      <c r="H596">
        <f t="shared" si="46"/>
        <v>50</v>
      </c>
      <c r="I596" s="13">
        <f t="shared" si="49"/>
        <v>42705</v>
      </c>
      <c r="J596">
        <f t="shared" si="48"/>
        <v>2.5651574416666669</v>
      </c>
      <c r="L596" s="13"/>
      <c r="N596" s="14"/>
    </row>
    <row r="597" spans="4:14" x14ac:dyDescent="0.25">
      <c r="D597" s="11">
        <v>42491</v>
      </c>
      <c r="E597" s="30">
        <v>2.5711572</v>
      </c>
      <c r="F597">
        <f t="shared" si="45"/>
        <v>120</v>
      </c>
      <c r="G597">
        <f t="shared" si="47"/>
        <v>120</v>
      </c>
      <c r="H597">
        <f t="shared" si="46"/>
        <v>50</v>
      </c>
      <c r="I597" s="13">
        <f t="shared" si="49"/>
        <v>42705</v>
      </c>
      <c r="J597">
        <f t="shared" si="48"/>
        <v>2.5651574416666669</v>
      </c>
      <c r="L597" s="13"/>
      <c r="N597" s="14"/>
    </row>
    <row r="598" spans="4:14" x14ac:dyDescent="0.25">
      <c r="D598" s="11">
        <v>42522</v>
      </c>
      <c r="E598" s="30">
        <v>2.5689022000000001</v>
      </c>
      <c r="F598">
        <f t="shared" si="45"/>
        <v>150</v>
      </c>
      <c r="G598">
        <f t="shared" si="47"/>
        <v>150</v>
      </c>
      <c r="H598">
        <f t="shared" si="46"/>
        <v>50</v>
      </c>
      <c r="I598" s="13">
        <f t="shared" si="49"/>
        <v>42705</v>
      </c>
      <c r="J598">
        <f t="shared" si="48"/>
        <v>2.5651574416666669</v>
      </c>
      <c r="L598" s="13"/>
      <c r="N598" s="14"/>
    </row>
    <row r="599" spans="4:14" x14ac:dyDescent="0.25">
      <c r="D599" s="11">
        <v>42552</v>
      </c>
      <c r="E599" s="30">
        <v>2.5758511999999998</v>
      </c>
      <c r="F599">
        <f t="shared" si="45"/>
        <v>180</v>
      </c>
      <c r="G599">
        <f t="shared" si="47"/>
        <v>180</v>
      </c>
      <c r="H599">
        <f t="shared" si="46"/>
        <v>50</v>
      </c>
      <c r="I599" s="13">
        <f t="shared" si="49"/>
        <v>42705</v>
      </c>
      <c r="J599">
        <f t="shared" si="48"/>
        <v>2.5651574416666669</v>
      </c>
      <c r="L599" s="13"/>
      <c r="N599" s="14"/>
    </row>
    <row r="600" spans="4:14" x14ac:dyDescent="0.25">
      <c r="D600" s="11">
        <v>42583</v>
      </c>
      <c r="E600" s="30">
        <v>2.7228064000000001</v>
      </c>
      <c r="F600">
        <f t="shared" si="45"/>
        <v>210</v>
      </c>
      <c r="G600">
        <f t="shared" si="47"/>
        <v>210</v>
      </c>
      <c r="H600">
        <f t="shared" si="46"/>
        <v>50</v>
      </c>
      <c r="I600" s="13">
        <f t="shared" si="49"/>
        <v>42705</v>
      </c>
      <c r="J600">
        <f t="shared" si="48"/>
        <v>2.5651574416666669</v>
      </c>
      <c r="L600" s="13"/>
      <c r="N600" s="14"/>
    </row>
    <row r="601" spans="4:14" x14ac:dyDescent="0.25">
      <c r="D601" s="11">
        <v>42614</v>
      </c>
      <c r="E601" s="30">
        <v>2.6321032</v>
      </c>
      <c r="F601">
        <f t="shared" si="45"/>
        <v>240</v>
      </c>
      <c r="G601">
        <f t="shared" si="47"/>
        <v>240</v>
      </c>
      <c r="H601">
        <f t="shared" si="46"/>
        <v>50</v>
      </c>
      <c r="I601" s="13">
        <f t="shared" si="49"/>
        <v>42705</v>
      </c>
      <c r="J601">
        <f t="shared" si="48"/>
        <v>2.5651574416666669</v>
      </c>
      <c r="L601" s="13"/>
      <c r="N601" s="14"/>
    </row>
    <row r="602" spans="4:14" x14ac:dyDescent="0.25">
      <c r="D602" s="11">
        <v>42644</v>
      </c>
      <c r="E602" s="30">
        <v>2.5095184000000001</v>
      </c>
      <c r="F602">
        <f t="shared" si="45"/>
        <v>270</v>
      </c>
      <c r="G602">
        <f t="shared" si="47"/>
        <v>270</v>
      </c>
      <c r="H602">
        <f t="shared" si="46"/>
        <v>50</v>
      </c>
      <c r="I602" s="13">
        <f t="shared" si="49"/>
        <v>42705</v>
      </c>
      <c r="J602">
        <f t="shared" si="48"/>
        <v>2.5651574416666669</v>
      </c>
      <c r="L602" s="13"/>
      <c r="N602" s="14"/>
    </row>
    <row r="603" spans="4:14" x14ac:dyDescent="0.25">
      <c r="D603" s="11">
        <v>42675</v>
      </c>
      <c r="E603" s="30">
        <v>2.5258012999999999</v>
      </c>
      <c r="F603">
        <f t="shared" si="45"/>
        <v>300</v>
      </c>
      <c r="G603">
        <f t="shared" si="47"/>
        <v>300</v>
      </c>
      <c r="H603">
        <f t="shared" si="46"/>
        <v>50</v>
      </c>
      <c r="I603" s="13">
        <f t="shared" si="49"/>
        <v>42705</v>
      </c>
      <c r="J603">
        <f t="shared" si="48"/>
        <v>2.5651574416666669</v>
      </c>
      <c r="L603" s="13"/>
      <c r="N603" s="14"/>
    </row>
    <row r="604" spans="4:14" x14ac:dyDescent="0.25">
      <c r="D604" s="11">
        <v>42705</v>
      </c>
      <c r="E604" s="30">
        <v>2.5949439999999999</v>
      </c>
      <c r="F604">
        <f t="shared" si="45"/>
        <v>330</v>
      </c>
      <c r="G604">
        <f t="shared" si="47"/>
        <v>330</v>
      </c>
      <c r="H604">
        <f t="shared" si="46"/>
        <v>50</v>
      </c>
      <c r="I604" s="13">
        <f t="shared" si="49"/>
        <v>42705</v>
      </c>
      <c r="J604">
        <f t="shared" si="48"/>
        <v>2.5651574416666669</v>
      </c>
      <c r="L604" s="13"/>
      <c r="N604" s="14"/>
    </row>
    <row r="605" spans="4:14" x14ac:dyDescent="0.25">
      <c r="D605" s="11">
        <v>42736</v>
      </c>
      <c r="E605" s="30">
        <v>2.661562</v>
      </c>
      <c r="F605">
        <f t="shared" si="45"/>
        <v>0</v>
      </c>
      <c r="G605">
        <f t="shared" si="47"/>
        <v>0</v>
      </c>
      <c r="H605">
        <f t="shared" si="46"/>
        <v>51</v>
      </c>
      <c r="I605" s="13">
        <f t="shared" si="49"/>
        <v>43070</v>
      </c>
      <c r="J605">
        <f t="shared" si="48"/>
        <v>2.2593830833333333</v>
      </c>
      <c r="L605" s="13"/>
      <c r="N605" s="14"/>
    </row>
    <row r="606" spans="4:14" x14ac:dyDescent="0.25">
      <c r="D606" s="11">
        <v>42767</v>
      </c>
      <c r="E606" s="30">
        <v>2.6744599999999998</v>
      </c>
      <c r="F606">
        <f t="shared" si="45"/>
        <v>30</v>
      </c>
      <c r="G606">
        <f t="shared" si="47"/>
        <v>30</v>
      </c>
      <c r="H606">
        <f t="shared" si="46"/>
        <v>51</v>
      </c>
      <c r="I606" s="13">
        <f t="shared" si="49"/>
        <v>43070</v>
      </c>
      <c r="J606">
        <f t="shared" si="48"/>
        <v>2.2593830833333333</v>
      </c>
      <c r="L606" s="13"/>
      <c r="N606" s="14"/>
    </row>
    <row r="607" spans="4:14" x14ac:dyDescent="0.25">
      <c r="D607" s="11">
        <v>42795</v>
      </c>
      <c r="E607" s="30">
        <v>2.453344</v>
      </c>
      <c r="F607">
        <f t="shared" si="45"/>
        <v>60</v>
      </c>
      <c r="G607">
        <f t="shared" si="47"/>
        <v>60</v>
      </c>
      <c r="H607">
        <f t="shared" si="46"/>
        <v>51</v>
      </c>
      <c r="I607" s="13">
        <f t="shared" si="49"/>
        <v>43070</v>
      </c>
      <c r="J607">
        <f t="shared" si="48"/>
        <v>2.2593830833333333</v>
      </c>
      <c r="L607" s="13"/>
      <c r="N607" s="14"/>
    </row>
    <row r="608" spans="4:14" x14ac:dyDescent="0.25">
      <c r="D608" s="11">
        <v>42826</v>
      </c>
      <c r="E608" s="30">
        <v>2.25217</v>
      </c>
      <c r="F608">
        <f t="shared" si="45"/>
        <v>90</v>
      </c>
      <c r="G608">
        <f t="shared" si="47"/>
        <v>90</v>
      </c>
      <c r="H608">
        <f t="shared" si="46"/>
        <v>51</v>
      </c>
      <c r="I608" s="13">
        <f t="shared" si="49"/>
        <v>43070</v>
      </c>
      <c r="J608">
        <f t="shared" si="48"/>
        <v>2.2593830833333333</v>
      </c>
      <c r="L608" s="13"/>
      <c r="N608" s="14"/>
    </row>
    <row r="609" spans="4:14" x14ac:dyDescent="0.25">
      <c r="D609" s="11">
        <v>42856</v>
      </c>
      <c r="E609" s="30">
        <v>2.1559110000000001</v>
      </c>
      <c r="F609">
        <f t="shared" si="45"/>
        <v>120</v>
      </c>
      <c r="G609">
        <f t="shared" si="47"/>
        <v>120</v>
      </c>
      <c r="H609">
        <f t="shared" si="46"/>
        <v>51</v>
      </c>
      <c r="I609" s="13">
        <f t="shared" si="49"/>
        <v>43070</v>
      </c>
      <c r="J609">
        <f t="shared" si="48"/>
        <v>2.2593830833333333</v>
      </c>
      <c r="L609" s="13"/>
      <c r="N609" s="14"/>
    </row>
    <row r="610" spans="4:14" x14ac:dyDescent="0.25">
      <c r="D610" s="11">
        <v>42887</v>
      </c>
      <c r="E610" s="30">
        <v>2.1385299999999998</v>
      </c>
      <c r="F610">
        <f t="shared" si="45"/>
        <v>150</v>
      </c>
      <c r="G610">
        <f t="shared" si="47"/>
        <v>150</v>
      </c>
      <c r="H610">
        <f t="shared" si="46"/>
        <v>51</v>
      </c>
      <c r="I610" s="13">
        <f t="shared" si="49"/>
        <v>43070</v>
      </c>
      <c r="J610">
        <f t="shared" si="48"/>
        <v>2.2593830833333333</v>
      </c>
      <c r="L610" s="13"/>
      <c r="N610" s="14"/>
    </row>
    <row r="611" spans="4:14" x14ac:dyDescent="0.25">
      <c r="D611" s="11">
        <v>42917</v>
      </c>
      <c r="E611" s="30">
        <v>2.1467689999999999</v>
      </c>
      <c r="F611">
        <f t="shared" si="45"/>
        <v>180</v>
      </c>
      <c r="G611">
        <f t="shared" si="47"/>
        <v>180</v>
      </c>
      <c r="H611">
        <f t="shared" si="46"/>
        <v>51</v>
      </c>
      <c r="I611" s="13">
        <f t="shared" si="49"/>
        <v>43070</v>
      </c>
      <c r="J611">
        <f t="shared" si="48"/>
        <v>2.2593830833333333</v>
      </c>
      <c r="L611" s="13"/>
      <c r="N611" s="14"/>
    </row>
    <row r="612" spans="4:14" x14ac:dyDescent="0.25">
      <c r="D612" s="11">
        <v>42948</v>
      </c>
      <c r="E612" s="30">
        <v>2.0898319999999999</v>
      </c>
      <c r="F612">
        <f t="shared" si="45"/>
        <v>210</v>
      </c>
      <c r="G612">
        <f t="shared" si="47"/>
        <v>210</v>
      </c>
      <c r="H612">
        <f t="shared" si="46"/>
        <v>51</v>
      </c>
      <c r="I612" s="13">
        <f t="shared" si="49"/>
        <v>43070</v>
      </c>
      <c r="J612">
        <f t="shared" si="48"/>
        <v>2.2593830833333333</v>
      </c>
      <c r="L612" s="13"/>
      <c r="N612" s="14"/>
    </row>
    <row r="613" spans="4:14" x14ac:dyDescent="0.25">
      <c r="D613" s="11">
        <v>42979</v>
      </c>
      <c r="E613" s="30">
        <v>2.106697</v>
      </c>
      <c r="F613">
        <f t="shared" si="45"/>
        <v>240</v>
      </c>
      <c r="G613">
        <f t="shared" si="47"/>
        <v>240</v>
      </c>
      <c r="H613">
        <f t="shared" si="46"/>
        <v>51</v>
      </c>
      <c r="I613" s="13">
        <f t="shared" si="49"/>
        <v>43070</v>
      </c>
      <c r="J613">
        <f t="shared" si="48"/>
        <v>2.2593830833333333</v>
      </c>
      <c r="L613" s="13"/>
      <c r="N613" s="14"/>
    </row>
    <row r="614" spans="4:14" x14ac:dyDescent="0.25">
      <c r="D614" s="11">
        <v>43009</v>
      </c>
      <c r="E614" s="30">
        <v>2.1928190000000001</v>
      </c>
      <c r="F614">
        <f t="shared" si="45"/>
        <v>270</v>
      </c>
      <c r="G614">
        <f t="shared" si="47"/>
        <v>270</v>
      </c>
      <c r="H614">
        <f t="shared" si="46"/>
        <v>51</v>
      </c>
      <c r="I614" s="13">
        <f t="shared" si="49"/>
        <v>43070</v>
      </c>
      <c r="J614">
        <f t="shared" si="48"/>
        <v>2.2593830833333333</v>
      </c>
      <c r="L614" s="13"/>
      <c r="N614" s="14"/>
    </row>
    <row r="615" spans="4:14" x14ac:dyDescent="0.25">
      <c r="D615" s="11">
        <v>43040</v>
      </c>
      <c r="E615" s="30">
        <v>2.1150310000000001</v>
      </c>
      <c r="F615">
        <f t="shared" si="45"/>
        <v>300</v>
      </c>
      <c r="G615">
        <f t="shared" si="47"/>
        <v>300</v>
      </c>
      <c r="H615">
        <f t="shared" si="46"/>
        <v>51</v>
      </c>
      <c r="I615" s="13">
        <f t="shared" si="49"/>
        <v>43070</v>
      </c>
      <c r="J615">
        <f t="shared" si="48"/>
        <v>2.2593830833333333</v>
      </c>
      <c r="L615" s="13"/>
      <c r="N615" s="14"/>
    </row>
    <row r="616" spans="4:14" x14ac:dyDescent="0.25">
      <c r="D616" s="11">
        <v>43070</v>
      </c>
      <c r="E616" s="30">
        <v>2.1254719999999998</v>
      </c>
      <c r="F616">
        <f t="shared" si="45"/>
        <v>330</v>
      </c>
      <c r="G616">
        <f t="shared" si="47"/>
        <v>330</v>
      </c>
      <c r="H616">
        <f t="shared" si="46"/>
        <v>51</v>
      </c>
      <c r="I616" s="13">
        <f t="shared" si="49"/>
        <v>43070</v>
      </c>
      <c r="J616">
        <f t="shared" si="48"/>
        <v>2.2593830833333333</v>
      </c>
      <c r="L616" s="13"/>
      <c r="N616" s="14"/>
    </row>
    <row r="617" spans="4:14" x14ac:dyDescent="0.25">
      <c r="D617" s="11">
        <v>43101</v>
      </c>
      <c r="E617" s="30">
        <v>2.1668289999999999</v>
      </c>
      <c r="F617">
        <f t="shared" si="45"/>
        <v>0</v>
      </c>
      <c r="G617">
        <f t="shared" si="47"/>
        <v>0</v>
      </c>
      <c r="H617">
        <f t="shared" si="46"/>
        <v>52</v>
      </c>
      <c r="I617" s="13">
        <f t="shared" si="49"/>
        <v>43435</v>
      </c>
      <c r="J617">
        <f t="shared" si="48"/>
        <v>2.41924275</v>
      </c>
      <c r="L617" s="13"/>
      <c r="N617" s="14"/>
    </row>
    <row r="618" spans="4:14" x14ac:dyDescent="0.25">
      <c r="D618" s="11">
        <v>43132</v>
      </c>
      <c r="E618" s="30">
        <v>2.129934</v>
      </c>
      <c r="F618">
        <f t="shared" si="45"/>
        <v>30</v>
      </c>
      <c r="G618">
        <f t="shared" si="47"/>
        <v>30</v>
      </c>
      <c r="H618">
        <f t="shared" si="46"/>
        <v>52</v>
      </c>
      <c r="I618" s="13">
        <f t="shared" si="49"/>
        <v>43435</v>
      </c>
      <c r="J618">
        <f t="shared" si="48"/>
        <v>2.41924275</v>
      </c>
      <c r="L618" s="13"/>
      <c r="N618" s="14"/>
    </row>
    <row r="619" spans="4:14" x14ac:dyDescent="0.25">
      <c r="D619" s="11">
        <v>43160</v>
      </c>
      <c r="E619" s="30">
        <v>2.3596110000000001</v>
      </c>
      <c r="F619">
        <f t="shared" si="45"/>
        <v>60</v>
      </c>
      <c r="G619">
        <f t="shared" si="47"/>
        <v>60</v>
      </c>
      <c r="H619">
        <f t="shared" si="46"/>
        <v>52</v>
      </c>
      <c r="I619" s="13">
        <f t="shared" si="49"/>
        <v>43435</v>
      </c>
      <c r="J619">
        <f t="shared" si="48"/>
        <v>2.41924275</v>
      </c>
      <c r="L619" s="13"/>
      <c r="N619" s="14"/>
    </row>
    <row r="620" spans="4:14" x14ac:dyDescent="0.25">
      <c r="D620" s="11">
        <v>43191</v>
      </c>
      <c r="E620" s="30">
        <v>2.4921470000000001</v>
      </c>
      <c r="F620">
        <f t="shared" si="45"/>
        <v>90</v>
      </c>
      <c r="G620">
        <f t="shared" si="47"/>
        <v>90</v>
      </c>
      <c r="H620">
        <f t="shared" si="46"/>
        <v>52</v>
      </c>
      <c r="I620" s="13">
        <f t="shared" si="49"/>
        <v>43435</v>
      </c>
      <c r="J620">
        <f t="shared" si="48"/>
        <v>2.41924275</v>
      </c>
      <c r="L620" s="13"/>
      <c r="N620" s="14"/>
    </row>
    <row r="621" spans="4:14" x14ac:dyDescent="0.25">
      <c r="D621" s="11">
        <v>43221</v>
      </c>
      <c r="E621" s="30">
        <v>2.5449639999999998</v>
      </c>
      <c r="F621">
        <f t="shared" si="45"/>
        <v>120</v>
      </c>
      <c r="G621">
        <f t="shared" si="47"/>
        <v>120</v>
      </c>
      <c r="H621">
        <f t="shared" si="46"/>
        <v>52</v>
      </c>
      <c r="I621" s="13">
        <f t="shared" si="49"/>
        <v>43435</v>
      </c>
      <c r="J621">
        <f t="shared" si="48"/>
        <v>2.41924275</v>
      </c>
      <c r="L621" s="13"/>
      <c r="N621" s="14"/>
    </row>
    <row r="622" spans="4:14" x14ac:dyDescent="0.25">
      <c r="D622" s="11">
        <v>43252</v>
      </c>
      <c r="E622" s="30">
        <v>2.558656</v>
      </c>
      <c r="F622">
        <f t="shared" si="45"/>
        <v>150</v>
      </c>
      <c r="G622">
        <f t="shared" si="47"/>
        <v>150</v>
      </c>
      <c r="H622">
        <f t="shared" si="46"/>
        <v>52</v>
      </c>
      <c r="I622" s="13">
        <f t="shared" si="49"/>
        <v>43435</v>
      </c>
      <c r="J622">
        <f t="shared" si="48"/>
        <v>2.41924275</v>
      </c>
      <c r="L622" s="13"/>
      <c r="N622" s="14"/>
    </row>
    <row r="623" spans="4:14" x14ac:dyDescent="0.25">
      <c r="D623" s="11">
        <v>43282</v>
      </c>
      <c r="E623" s="30">
        <v>2.5315409999999998</v>
      </c>
      <c r="F623">
        <f t="shared" si="45"/>
        <v>180</v>
      </c>
      <c r="G623">
        <f t="shared" si="47"/>
        <v>180</v>
      </c>
      <c r="H623">
        <f t="shared" si="46"/>
        <v>52</v>
      </c>
      <c r="I623" s="13">
        <f t="shared" si="49"/>
        <v>43435</v>
      </c>
      <c r="J623">
        <f t="shared" si="48"/>
        <v>2.41924275</v>
      </c>
      <c r="L623" s="13"/>
      <c r="N623" s="14"/>
    </row>
    <row r="624" spans="4:14" x14ac:dyDescent="0.25">
      <c r="D624" s="11">
        <v>43313</v>
      </c>
      <c r="E624" s="30">
        <v>2.430733</v>
      </c>
      <c r="F624">
        <f t="shared" si="45"/>
        <v>210</v>
      </c>
      <c r="G624">
        <f t="shared" si="47"/>
        <v>210</v>
      </c>
      <c r="H624">
        <f t="shared" si="46"/>
        <v>52</v>
      </c>
      <c r="I624" s="13">
        <f t="shared" si="49"/>
        <v>43435</v>
      </c>
      <c r="J624">
        <f t="shared" si="48"/>
        <v>2.41924275</v>
      </c>
      <c r="L624" s="13"/>
      <c r="N624" s="14"/>
    </row>
    <row r="625" spans="4:14" x14ac:dyDescent="0.25">
      <c r="D625" s="11">
        <v>43344</v>
      </c>
      <c r="E625" s="30">
        <v>2.475069</v>
      </c>
      <c r="F625">
        <f t="shared" si="45"/>
        <v>240</v>
      </c>
      <c r="G625">
        <f t="shared" si="47"/>
        <v>240</v>
      </c>
      <c r="H625">
        <f t="shared" si="46"/>
        <v>52</v>
      </c>
      <c r="I625" s="13">
        <f t="shared" si="49"/>
        <v>43435</v>
      </c>
      <c r="J625">
        <f t="shared" si="48"/>
        <v>2.41924275</v>
      </c>
      <c r="L625" s="13"/>
      <c r="N625" s="14"/>
    </row>
    <row r="626" spans="4:14" x14ac:dyDescent="0.25">
      <c r="D626" s="11">
        <v>43374</v>
      </c>
      <c r="E626" s="30">
        <v>2.4198460000000002</v>
      </c>
      <c r="F626">
        <f t="shared" si="45"/>
        <v>270</v>
      </c>
      <c r="G626">
        <f t="shared" si="47"/>
        <v>270</v>
      </c>
      <c r="H626">
        <f t="shared" si="46"/>
        <v>52</v>
      </c>
      <c r="I626" s="13">
        <f t="shared" si="49"/>
        <v>43435</v>
      </c>
      <c r="J626">
        <f t="shared" si="48"/>
        <v>2.41924275</v>
      </c>
      <c r="L626" s="13"/>
      <c r="N626" s="14"/>
    </row>
    <row r="627" spans="4:14" x14ac:dyDescent="0.25">
      <c r="D627" s="11">
        <v>43405</v>
      </c>
      <c r="E627" s="30">
        <v>2.4725990000000002</v>
      </c>
      <c r="F627">
        <f t="shared" si="45"/>
        <v>300</v>
      </c>
      <c r="G627">
        <f t="shared" si="47"/>
        <v>300</v>
      </c>
      <c r="H627">
        <f t="shared" si="46"/>
        <v>52</v>
      </c>
      <c r="I627" s="13">
        <f t="shared" si="49"/>
        <v>43435</v>
      </c>
      <c r="J627">
        <f t="shared" si="48"/>
        <v>2.41924275</v>
      </c>
      <c r="L627" s="13"/>
      <c r="N627" s="14"/>
    </row>
    <row r="628" spans="4:14" x14ac:dyDescent="0.25">
      <c r="D628" s="11">
        <v>43435</v>
      </c>
      <c r="E628" s="30">
        <v>2.4489839999999998</v>
      </c>
      <c r="F628">
        <f t="shared" si="45"/>
        <v>330</v>
      </c>
      <c r="G628">
        <f t="shared" si="47"/>
        <v>330</v>
      </c>
      <c r="H628">
        <f t="shared" si="46"/>
        <v>52</v>
      </c>
      <c r="I628" s="13">
        <f t="shared" si="49"/>
        <v>43435</v>
      </c>
      <c r="J628">
        <f t="shared" si="48"/>
        <v>2.41924275</v>
      </c>
      <c r="L628" s="13"/>
      <c r="N628" s="14"/>
    </row>
    <row r="629" spans="4:14" x14ac:dyDescent="0.25">
      <c r="D629" s="11">
        <v>43466</v>
      </c>
      <c r="E629" s="30">
        <v>2.3783439999999998</v>
      </c>
      <c r="F629">
        <f t="shared" ref="F629:F674" si="50">FLOOR(DAYS360(DATE(YEAR(D629),1,1),D629),30)</f>
        <v>0</v>
      </c>
      <c r="G629">
        <f t="shared" si="47"/>
        <v>0</v>
      </c>
      <c r="H629">
        <f t="shared" ref="H629:H674" si="51">IF(G629&gt;G628,H628,H628+1)</f>
        <v>53</v>
      </c>
      <c r="I629" s="13">
        <f t="shared" si="49"/>
        <v>43800</v>
      </c>
      <c r="J629">
        <f t="shared" si="48"/>
        <v>2.5271332499999999</v>
      </c>
      <c r="L629" s="13"/>
      <c r="N629" s="14"/>
    </row>
    <row r="630" spans="4:14" x14ac:dyDescent="0.25">
      <c r="D630" s="11">
        <v>43497</v>
      </c>
      <c r="E630" s="30">
        <v>2.3739789999999998</v>
      </c>
      <c r="F630">
        <f t="shared" si="50"/>
        <v>30</v>
      </c>
      <c r="G630">
        <f t="shared" si="47"/>
        <v>30</v>
      </c>
      <c r="H630">
        <f t="shared" si="51"/>
        <v>53</v>
      </c>
      <c r="I630" s="13">
        <f t="shared" si="49"/>
        <v>43800</v>
      </c>
      <c r="J630">
        <f t="shared" si="48"/>
        <v>2.5271332499999999</v>
      </c>
      <c r="L630" s="13"/>
      <c r="N630" s="14"/>
    </row>
    <row r="631" spans="4:14" x14ac:dyDescent="0.25">
      <c r="D631" s="11">
        <v>43525</v>
      </c>
      <c r="E631" s="30">
        <v>2.3939180000000002</v>
      </c>
      <c r="F631">
        <f t="shared" si="50"/>
        <v>60</v>
      </c>
      <c r="G631">
        <f t="shared" si="47"/>
        <v>60</v>
      </c>
      <c r="H631">
        <f t="shared" si="51"/>
        <v>53</v>
      </c>
      <c r="I631" s="13">
        <f t="shared" si="49"/>
        <v>43800</v>
      </c>
      <c r="J631">
        <f t="shared" si="48"/>
        <v>2.5271332499999999</v>
      </c>
      <c r="L631" s="13"/>
      <c r="N631" s="14"/>
    </row>
    <row r="632" spans="4:14" x14ac:dyDescent="0.25">
      <c r="D632" s="11">
        <v>43556</v>
      </c>
      <c r="E632" s="30">
        <v>2.4109590000000001</v>
      </c>
      <c r="F632">
        <f t="shared" si="50"/>
        <v>90</v>
      </c>
      <c r="G632">
        <f t="shared" si="47"/>
        <v>90</v>
      </c>
      <c r="H632">
        <f t="shared" si="51"/>
        <v>53</v>
      </c>
      <c r="I632" s="13">
        <f t="shared" si="49"/>
        <v>43800</v>
      </c>
      <c r="J632">
        <f t="shared" si="48"/>
        <v>2.5271332499999999</v>
      </c>
      <c r="L632" s="13"/>
      <c r="N632" s="14"/>
    </row>
    <row r="633" spans="4:14" x14ac:dyDescent="0.25">
      <c r="D633" s="11">
        <v>43586</v>
      </c>
      <c r="E633" s="30">
        <v>2.3996200000000001</v>
      </c>
      <c r="F633">
        <f t="shared" si="50"/>
        <v>120</v>
      </c>
      <c r="G633">
        <f t="shared" si="47"/>
        <v>120</v>
      </c>
      <c r="H633">
        <f t="shared" si="51"/>
        <v>53</v>
      </c>
      <c r="I633" s="13">
        <f t="shared" si="49"/>
        <v>43800</v>
      </c>
      <c r="J633">
        <f t="shared" si="48"/>
        <v>2.5271332499999999</v>
      </c>
      <c r="L633" s="13"/>
      <c r="N633" s="14"/>
    </row>
    <row r="634" spans="4:14" x14ac:dyDescent="0.25">
      <c r="D634" s="11">
        <v>43617</v>
      </c>
      <c r="E634" s="30">
        <v>2.431727</v>
      </c>
      <c r="F634">
        <f t="shared" si="50"/>
        <v>150</v>
      </c>
      <c r="G634">
        <f t="shared" si="47"/>
        <v>150</v>
      </c>
      <c r="H634">
        <f t="shared" si="51"/>
        <v>53</v>
      </c>
      <c r="I634" s="13">
        <f t="shared" si="49"/>
        <v>43800</v>
      </c>
      <c r="J634">
        <f t="shared" si="48"/>
        <v>2.5271332499999999</v>
      </c>
      <c r="L634" s="13"/>
      <c r="N634" s="14"/>
    </row>
    <row r="635" spans="4:14" x14ac:dyDescent="0.25">
      <c r="D635" s="11">
        <v>43647</v>
      </c>
      <c r="E635" s="30">
        <v>2.4679319999999998</v>
      </c>
      <c r="F635">
        <f t="shared" si="50"/>
        <v>180</v>
      </c>
      <c r="G635">
        <f t="shared" si="47"/>
        <v>180</v>
      </c>
      <c r="H635">
        <f t="shared" si="51"/>
        <v>53</v>
      </c>
      <c r="I635" s="13">
        <f t="shared" si="49"/>
        <v>43800</v>
      </c>
      <c r="J635">
        <f t="shared" si="48"/>
        <v>2.5271332499999999</v>
      </c>
      <c r="L635" s="13"/>
      <c r="N635" s="14"/>
    </row>
    <row r="636" spans="4:14" x14ac:dyDescent="0.25">
      <c r="D636" s="11">
        <v>43678</v>
      </c>
      <c r="E636" s="30">
        <v>2.6333950000000002</v>
      </c>
      <c r="F636">
        <f t="shared" si="50"/>
        <v>210</v>
      </c>
      <c r="G636">
        <f t="shared" si="47"/>
        <v>210</v>
      </c>
      <c r="H636">
        <f t="shared" si="51"/>
        <v>53</v>
      </c>
      <c r="I636" s="13">
        <f t="shared" si="49"/>
        <v>43800</v>
      </c>
      <c r="J636">
        <f t="shared" si="48"/>
        <v>2.5271332499999999</v>
      </c>
      <c r="L636" s="13"/>
      <c r="N636" s="14"/>
    </row>
    <row r="637" spans="4:14" x14ac:dyDescent="0.25">
      <c r="D637" s="11">
        <v>43709</v>
      </c>
      <c r="E637" s="30">
        <v>2.6165590000000001</v>
      </c>
      <c r="F637">
        <f t="shared" si="50"/>
        <v>240</v>
      </c>
      <c r="G637">
        <f t="shared" si="47"/>
        <v>240</v>
      </c>
      <c r="H637">
        <f t="shared" si="51"/>
        <v>53</v>
      </c>
      <c r="I637" s="13">
        <f t="shared" si="49"/>
        <v>43800</v>
      </c>
      <c r="J637">
        <f t="shared" si="48"/>
        <v>2.5271332499999999</v>
      </c>
      <c r="L637" s="13"/>
      <c r="N637" s="14"/>
    </row>
    <row r="638" spans="4:14" x14ac:dyDescent="0.25">
      <c r="D638" s="11">
        <v>43739</v>
      </c>
      <c r="E638" s="30">
        <v>2.7342</v>
      </c>
      <c r="F638">
        <f t="shared" si="50"/>
        <v>270</v>
      </c>
      <c r="G638">
        <f t="shared" si="47"/>
        <v>270</v>
      </c>
      <c r="H638">
        <f t="shared" si="51"/>
        <v>53</v>
      </c>
      <c r="I638" s="13">
        <f t="shared" si="49"/>
        <v>43800</v>
      </c>
      <c r="J638">
        <f t="shared" si="48"/>
        <v>2.5271332499999999</v>
      </c>
      <c r="L638" s="13"/>
      <c r="N638" s="14"/>
    </row>
    <row r="639" spans="4:14" x14ac:dyDescent="0.25">
      <c r="D639" s="11">
        <v>43770</v>
      </c>
      <c r="E639" s="30">
        <v>2.7604630000000001</v>
      </c>
      <c r="F639">
        <f t="shared" si="50"/>
        <v>300</v>
      </c>
      <c r="G639">
        <f t="shared" si="47"/>
        <v>300</v>
      </c>
      <c r="H639">
        <f t="shared" si="51"/>
        <v>53</v>
      </c>
      <c r="I639" s="13">
        <f t="shared" si="49"/>
        <v>43800</v>
      </c>
      <c r="J639">
        <f t="shared" si="48"/>
        <v>2.5271332499999999</v>
      </c>
      <c r="L639" s="13"/>
      <c r="N639" s="14"/>
    </row>
    <row r="640" spans="4:14" x14ac:dyDescent="0.25">
      <c r="D640" s="11">
        <v>43800</v>
      </c>
      <c r="E640" s="30">
        <v>2.7245029999999999</v>
      </c>
      <c r="F640">
        <f t="shared" si="50"/>
        <v>330</v>
      </c>
      <c r="G640">
        <f t="shared" si="47"/>
        <v>330</v>
      </c>
      <c r="H640">
        <f t="shared" si="51"/>
        <v>53</v>
      </c>
      <c r="I640" s="13">
        <f t="shared" si="49"/>
        <v>43800</v>
      </c>
      <c r="J640">
        <f t="shared" si="48"/>
        <v>2.5271332499999999</v>
      </c>
      <c r="L640" s="13"/>
      <c r="N640" s="14"/>
    </row>
    <row r="641" spans="4:14" x14ac:dyDescent="0.25">
      <c r="D641" s="11">
        <v>43831</v>
      </c>
      <c r="E641" s="30">
        <v>2.788599</v>
      </c>
      <c r="F641">
        <f t="shared" si="50"/>
        <v>0</v>
      </c>
      <c r="G641">
        <f t="shared" si="47"/>
        <v>0</v>
      </c>
      <c r="H641">
        <f t="shared" si="51"/>
        <v>54</v>
      </c>
      <c r="I641" s="13">
        <f t="shared" si="49"/>
        <v>44166</v>
      </c>
      <c r="J641">
        <f t="shared" si="48"/>
        <v>2.2242969166666668</v>
      </c>
      <c r="L641" s="13"/>
      <c r="N641" s="14"/>
    </row>
    <row r="642" spans="4:14" x14ac:dyDescent="0.25">
      <c r="D642" s="11">
        <v>43862</v>
      </c>
      <c r="E642" s="30">
        <v>2.8126549999999999</v>
      </c>
      <c r="F642">
        <f t="shared" si="50"/>
        <v>30</v>
      </c>
      <c r="G642">
        <f t="shared" si="47"/>
        <v>30</v>
      </c>
      <c r="H642">
        <f t="shared" si="51"/>
        <v>54</v>
      </c>
      <c r="I642" s="13">
        <f t="shared" si="49"/>
        <v>44166</v>
      </c>
      <c r="J642">
        <f t="shared" si="48"/>
        <v>2.2242969166666668</v>
      </c>
      <c r="L642" s="13"/>
      <c r="N642" s="14"/>
    </row>
    <row r="643" spans="4:14" x14ac:dyDescent="0.25">
      <c r="D643" s="11">
        <v>43891</v>
      </c>
      <c r="E643" s="30">
        <v>2.6410680000000002</v>
      </c>
      <c r="F643">
        <f t="shared" si="50"/>
        <v>60</v>
      </c>
      <c r="G643">
        <f t="shared" si="47"/>
        <v>60</v>
      </c>
      <c r="H643">
        <f t="shared" si="51"/>
        <v>54</v>
      </c>
      <c r="I643" s="13">
        <f t="shared" si="49"/>
        <v>44166</v>
      </c>
      <c r="J643">
        <f t="shared" si="48"/>
        <v>2.2242969166666668</v>
      </c>
      <c r="L643" s="13"/>
      <c r="N643" s="14"/>
    </row>
    <row r="644" spans="4:14" x14ac:dyDescent="0.25">
      <c r="D644" s="11">
        <v>43922</v>
      </c>
      <c r="E644" s="30">
        <v>2.233555</v>
      </c>
      <c r="F644">
        <f t="shared" si="50"/>
        <v>90</v>
      </c>
      <c r="G644">
        <f t="shared" si="47"/>
        <v>90</v>
      </c>
      <c r="H644">
        <f t="shared" si="51"/>
        <v>54</v>
      </c>
      <c r="I644" s="13">
        <f t="shared" si="49"/>
        <v>44166</v>
      </c>
      <c r="J644">
        <f t="shared" si="48"/>
        <v>2.2242969166666668</v>
      </c>
      <c r="L644" s="13"/>
      <c r="N644" s="14"/>
    </row>
    <row r="645" spans="4:14" x14ac:dyDescent="0.25">
      <c r="D645" s="11">
        <v>43952</v>
      </c>
      <c r="E645" s="30">
        <v>2.0857570000000001</v>
      </c>
      <c r="F645">
        <f t="shared" si="50"/>
        <v>120</v>
      </c>
      <c r="G645">
        <f t="shared" si="47"/>
        <v>120</v>
      </c>
      <c r="H645">
        <f t="shared" si="51"/>
        <v>54</v>
      </c>
      <c r="I645" s="13">
        <f t="shared" si="49"/>
        <v>44166</v>
      </c>
      <c r="J645">
        <f t="shared" si="48"/>
        <v>2.2242969166666668</v>
      </c>
      <c r="L645" s="13"/>
      <c r="N645" s="14"/>
    </row>
    <row r="646" spans="4:14" x14ac:dyDescent="0.25">
      <c r="D646" s="11">
        <v>43983</v>
      </c>
      <c r="E646" s="30">
        <v>2.0643790000000002</v>
      </c>
      <c r="F646">
        <f t="shared" si="50"/>
        <v>150</v>
      </c>
      <c r="G646">
        <f t="shared" si="47"/>
        <v>150</v>
      </c>
      <c r="H646">
        <f t="shared" si="51"/>
        <v>54</v>
      </c>
      <c r="I646" s="13">
        <f t="shared" si="49"/>
        <v>44166</v>
      </c>
      <c r="J646">
        <f t="shared" si="48"/>
        <v>2.2242969166666668</v>
      </c>
      <c r="L646" s="13"/>
      <c r="N646" s="14"/>
    </row>
    <row r="647" spans="4:14" x14ac:dyDescent="0.25">
      <c r="D647" s="11">
        <v>44013</v>
      </c>
      <c r="E647" s="30">
        <v>2.3506909999999999</v>
      </c>
      <c r="F647">
        <f t="shared" si="50"/>
        <v>180</v>
      </c>
      <c r="G647">
        <f t="shared" si="47"/>
        <v>180</v>
      </c>
      <c r="H647">
        <f t="shared" si="51"/>
        <v>54</v>
      </c>
      <c r="I647" s="13">
        <f t="shared" si="49"/>
        <v>44166</v>
      </c>
      <c r="J647">
        <f t="shared" si="48"/>
        <v>2.2242969166666668</v>
      </c>
      <c r="L647" s="13"/>
      <c r="N647" s="14"/>
    </row>
    <row r="648" spans="4:14" x14ac:dyDescent="0.25">
      <c r="D648" s="11">
        <v>44044</v>
      </c>
      <c r="E648" s="30">
        <v>2.297196</v>
      </c>
      <c r="F648">
        <f t="shared" si="50"/>
        <v>210</v>
      </c>
      <c r="G648">
        <f t="shared" si="47"/>
        <v>210</v>
      </c>
      <c r="H648">
        <f t="shared" si="51"/>
        <v>54</v>
      </c>
      <c r="I648" s="13">
        <f t="shared" si="49"/>
        <v>44166</v>
      </c>
      <c r="J648">
        <f t="shared" si="48"/>
        <v>2.2242969166666668</v>
      </c>
      <c r="L648" s="13"/>
      <c r="N648" s="14"/>
    </row>
    <row r="649" spans="4:14" x14ac:dyDescent="0.25">
      <c r="D649" s="11">
        <v>44075</v>
      </c>
      <c r="E649" s="30">
        <v>2.0881949999999998</v>
      </c>
      <c r="F649">
        <f t="shared" si="50"/>
        <v>240</v>
      </c>
      <c r="G649">
        <f t="shared" si="47"/>
        <v>240</v>
      </c>
      <c r="H649">
        <f t="shared" si="51"/>
        <v>54</v>
      </c>
      <c r="I649" s="13">
        <f t="shared" si="49"/>
        <v>44166</v>
      </c>
      <c r="J649">
        <f t="shared" si="48"/>
        <v>2.2242969166666668</v>
      </c>
      <c r="L649" s="13"/>
      <c r="N649" s="14"/>
    </row>
    <row r="650" spans="4:14" x14ac:dyDescent="0.25">
      <c r="D650" s="11">
        <v>44105</v>
      </c>
      <c r="E650" s="30">
        <v>1.8483080000000001</v>
      </c>
      <c r="F650">
        <f t="shared" si="50"/>
        <v>270</v>
      </c>
      <c r="G650">
        <f t="shared" si="47"/>
        <v>270</v>
      </c>
      <c r="H650">
        <f t="shared" si="51"/>
        <v>54</v>
      </c>
      <c r="I650" s="13">
        <f t="shared" si="49"/>
        <v>44166</v>
      </c>
      <c r="J650">
        <f t="shared" si="48"/>
        <v>2.2242969166666668</v>
      </c>
      <c r="L650" s="13"/>
      <c r="N650" s="14"/>
    </row>
    <row r="651" spans="4:14" x14ac:dyDescent="0.25">
      <c r="D651" s="11">
        <v>44136</v>
      </c>
      <c r="E651" s="30">
        <v>1.786708</v>
      </c>
      <c r="F651">
        <f t="shared" si="50"/>
        <v>300</v>
      </c>
      <c r="G651">
        <f t="shared" si="47"/>
        <v>300</v>
      </c>
      <c r="H651">
        <f t="shared" si="51"/>
        <v>54</v>
      </c>
      <c r="I651" s="13">
        <f t="shared" si="49"/>
        <v>44166</v>
      </c>
      <c r="J651">
        <f t="shared" si="48"/>
        <v>2.2242969166666668</v>
      </c>
      <c r="L651" s="13"/>
      <c r="N651" s="14"/>
    </row>
    <row r="652" spans="4:14" x14ac:dyDescent="0.25">
      <c r="D652" s="11">
        <v>44166</v>
      </c>
      <c r="E652" s="30">
        <v>1.6944520000000001</v>
      </c>
      <c r="F652">
        <f t="shared" si="50"/>
        <v>330</v>
      </c>
      <c r="G652">
        <f t="shared" si="47"/>
        <v>330</v>
      </c>
      <c r="H652">
        <f t="shared" si="51"/>
        <v>54</v>
      </c>
      <c r="I652" s="13">
        <f t="shared" si="49"/>
        <v>44166</v>
      </c>
      <c r="J652">
        <f t="shared" si="48"/>
        <v>2.2242969166666668</v>
      </c>
      <c r="L652" s="13"/>
      <c r="N652" s="14"/>
    </row>
    <row r="653" spans="4:14" x14ac:dyDescent="0.25">
      <c r="D653" s="11">
        <v>44197</v>
      </c>
      <c r="E653" s="30">
        <v>1.504532</v>
      </c>
      <c r="F653">
        <f t="shared" si="50"/>
        <v>0</v>
      </c>
      <c r="G653">
        <f t="shared" si="47"/>
        <v>0</v>
      </c>
      <c r="H653">
        <f t="shared" si="51"/>
        <v>55</v>
      </c>
      <c r="I653" s="13">
        <f t="shared" si="49"/>
        <v>44531</v>
      </c>
      <c r="J653">
        <f t="shared" si="48"/>
        <v>2.4396640833333336</v>
      </c>
      <c r="L653" s="13"/>
      <c r="N653" s="14"/>
    </row>
    <row r="654" spans="4:14" x14ac:dyDescent="0.25">
      <c r="D654" s="11">
        <v>44228</v>
      </c>
      <c r="E654" s="30">
        <v>1.5207839999999999</v>
      </c>
      <c r="F654">
        <f t="shared" si="50"/>
        <v>30</v>
      </c>
      <c r="G654">
        <f t="shared" si="47"/>
        <v>30</v>
      </c>
      <c r="H654">
        <f t="shared" si="51"/>
        <v>55</v>
      </c>
      <c r="I654" s="13">
        <f t="shared" si="49"/>
        <v>44531</v>
      </c>
      <c r="J654">
        <f t="shared" si="48"/>
        <v>2.4396640833333336</v>
      </c>
      <c r="L654" s="13"/>
      <c r="N654" s="14"/>
    </row>
    <row r="655" spans="4:14" x14ac:dyDescent="0.25">
      <c r="D655" s="11">
        <v>44256</v>
      </c>
      <c r="E655" s="30">
        <v>1.6946730000000001</v>
      </c>
      <c r="F655">
        <f t="shared" si="50"/>
        <v>60</v>
      </c>
      <c r="G655">
        <f t="shared" si="47"/>
        <v>60</v>
      </c>
      <c r="H655">
        <f t="shared" si="51"/>
        <v>55</v>
      </c>
      <c r="I655" s="13">
        <f t="shared" si="49"/>
        <v>44531</v>
      </c>
      <c r="J655">
        <f t="shared" si="48"/>
        <v>2.4396640833333336</v>
      </c>
      <c r="L655" s="13"/>
      <c r="N655" s="14"/>
    </row>
    <row r="656" spans="4:14" x14ac:dyDescent="0.25">
      <c r="D656" s="11">
        <v>44287</v>
      </c>
      <c r="E656" s="30">
        <v>2.284027</v>
      </c>
      <c r="F656">
        <f t="shared" si="50"/>
        <v>90</v>
      </c>
      <c r="G656">
        <f t="shared" si="47"/>
        <v>90</v>
      </c>
      <c r="H656">
        <f t="shared" si="51"/>
        <v>55</v>
      </c>
      <c r="I656" s="13">
        <f t="shared" si="49"/>
        <v>44531</v>
      </c>
      <c r="J656">
        <f t="shared" si="48"/>
        <v>2.4396640833333336</v>
      </c>
      <c r="L656" s="13"/>
      <c r="N656" s="14"/>
    </row>
    <row r="657" spans="4:14" x14ac:dyDescent="0.25">
      <c r="D657" s="11">
        <v>44317</v>
      </c>
      <c r="E657" s="30">
        <v>2.6238959999999998</v>
      </c>
      <c r="F657">
        <f t="shared" si="50"/>
        <v>120</v>
      </c>
      <c r="G657">
        <f t="shared" ref="G657:G674" si="52">MOD(F657, 360/$G$11)</f>
        <v>120</v>
      </c>
      <c r="H657">
        <f t="shared" si="51"/>
        <v>55</v>
      </c>
      <c r="I657" s="13">
        <f t="shared" si="49"/>
        <v>44531</v>
      </c>
      <c r="J657">
        <f t="shared" ref="J657:J674" si="53">AVERAGEIF($H$16:$H$674,H657,$E$16:$E$674)</f>
        <v>2.4396640833333336</v>
      </c>
      <c r="L657" s="13"/>
      <c r="N657" s="14"/>
    </row>
    <row r="658" spans="4:14" x14ac:dyDescent="0.25">
      <c r="D658" s="11">
        <v>44348</v>
      </c>
      <c r="E658" s="30">
        <v>2.6046320000000001</v>
      </c>
      <c r="F658">
        <f t="shared" si="50"/>
        <v>150</v>
      </c>
      <c r="G658">
        <f t="shared" si="52"/>
        <v>150</v>
      </c>
      <c r="H658">
        <f t="shared" si="51"/>
        <v>55</v>
      </c>
      <c r="I658" s="13">
        <f t="shared" ref="I658:I674" si="54">EDATE(I657,(H658-H657)*(12/$G$11))</f>
        <v>44531</v>
      </c>
      <c r="J658">
        <f t="shared" si="53"/>
        <v>2.4396640833333336</v>
      </c>
      <c r="L658" s="13"/>
      <c r="N658" s="14"/>
    </row>
    <row r="659" spans="4:14" x14ac:dyDescent="0.25">
      <c r="D659" s="11">
        <v>44378</v>
      </c>
      <c r="E659" s="30">
        <v>2.3257340000000002</v>
      </c>
      <c r="F659">
        <f t="shared" si="50"/>
        <v>180</v>
      </c>
      <c r="G659">
        <f t="shared" si="52"/>
        <v>180</v>
      </c>
      <c r="H659">
        <f t="shared" si="51"/>
        <v>55</v>
      </c>
      <c r="I659" s="13">
        <f t="shared" si="54"/>
        <v>44531</v>
      </c>
      <c r="J659">
        <f t="shared" si="53"/>
        <v>2.4396640833333336</v>
      </c>
      <c r="L659" s="13"/>
      <c r="N659" s="14"/>
    </row>
    <row r="660" spans="4:14" x14ac:dyDescent="0.25">
      <c r="D660" s="11">
        <v>44409</v>
      </c>
      <c r="E660" s="30">
        <v>2.3531650000000002</v>
      </c>
      <c r="F660">
        <f t="shared" si="50"/>
        <v>210</v>
      </c>
      <c r="G660">
        <f t="shared" si="52"/>
        <v>210</v>
      </c>
      <c r="H660">
        <f t="shared" si="51"/>
        <v>55</v>
      </c>
      <c r="I660" s="13">
        <f t="shared" si="54"/>
        <v>44531</v>
      </c>
      <c r="J660">
        <f t="shared" si="53"/>
        <v>2.4396640833333336</v>
      </c>
      <c r="L660" s="13"/>
      <c r="N660" s="14"/>
    </row>
    <row r="661" spans="4:14" x14ac:dyDescent="0.25">
      <c r="D661" s="11">
        <v>44440</v>
      </c>
      <c r="E661" s="30">
        <v>2.6495060000000001</v>
      </c>
      <c r="F661">
        <f t="shared" si="50"/>
        <v>240</v>
      </c>
      <c r="G661">
        <f t="shared" si="52"/>
        <v>240</v>
      </c>
      <c r="H661">
        <f t="shared" si="51"/>
        <v>55</v>
      </c>
      <c r="I661" s="13">
        <f t="shared" si="54"/>
        <v>44531</v>
      </c>
      <c r="J661">
        <f t="shared" si="53"/>
        <v>2.4396640833333336</v>
      </c>
      <c r="L661" s="13"/>
      <c r="N661" s="14"/>
    </row>
    <row r="662" spans="4:14" x14ac:dyDescent="0.25">
      <c r="D662" s="11">
        <v>44470</v>
      </c>
      <c r="E662" s="30">
        <v>3.0429400000000002</v>
      </c>
      <c r="F662">
        <f t="shared" si="50"/>
        <v>270</v>
      </c>
      <c r="G662">
        <f t="shared" si="52"/>
        <v>270</v>
      </c>
      <c r="H662">
        <f t="shared" si="51"/>
        <v>55</v>
      </c>
      <c r="I662" s="13">
        <f t="shared" si="54"/>
        <v>44531</v>
      </c>
      <c r="J662">
        <f t="shared" si="53"/>
        <v>2.4396640833333336</v>
      </c>
      <c r="L662" s="13"/>
      <c r="N662" s="14"/>
    </row>
    <row r="663" spans="4:14" x14ac:dyDescent="0.25">
      <c r="D663" s="11">
        <v>44501</v>
      </c>
      <c r="E663" s="30">
        <v>3.2050689999999999</v>
      </c>
      <c r="F663">
        <f t="shared" si="50"/>
        <v>300</v>
      </c>
      <c r="G663">
        <f t="shared" si="52"/>
        <v>300</v>
      </c>
      <c r="H663">
        <f t="shared" si="51"/>
        <v>55</v>
      </c>
      <c r="I663" s="13">
        <f t="shared" si="54"/>
        <v>44531</v>
      </c>
      <c r="J663">
        <f t="shared" si="53"/>
        <v>2.4396640833333336</v>
      </c>
      <c r="L663" s="13"/>
      <c r="N663" s="14"/>
    </row>
    <row r="664" spans="4:14" x14ac:dyDescent="0.25">
      <c r="D664" s="11">
        <v>44531</v>
      </c>
      <c r="E664" s="30">
        <v>3.4670109999999998</v>
      </c>
      <c r="F664">
        <f t="shared" si="50"/>
        <v>330</v>
      </c>
      <c r="G664">
        <f t="shared" si="52"/>
        <v>330</v>
      </c>
      <c r="H664">
        <f t="shared" si="51"/>
        <v>55</v>
      </c>
      <c r="I664" s="13">
        <f t="shared" si="54"/>
        <v>44531</v>
      </c>
      <c r="J664">
        <f t="shared" si="53"/>
        <v>2.4396640833333336</v>
      </c>
      <c r="L664" s="13"/>
      <c r="N664" s="14"/>
    </row>
    <row r="665" spans="4:14" x14ac:dyDescent="0.25">
      <c r="D665" s="11">
        <v>44562</v>
      </c>
      <c r="E665" s="30">
        <v>3.9829876419999999</v>
      </c>
      <c r="F665">
        <f t="shared" si="50"/>
        <v>0</v>
      </c>
      <c r="G665">
        <f t="shared" si="52"/>
        <v>0</v>
      </c>
      <c r="H665">
        <f t="shared" si="51"/>
        <v>56</v>
      </c>
      <c r="I665" s="13">
        <f t="shared" si="54"/>
        <v>44896</v>
      </c>
      <c r="J665">
        <f t="shared" si="53"/>
        <v>5.2339308022999997</v>
      </c>
      <c r="L665" s="13"/>
      <c r="N665" s="14"/>
    </row>
    <row r="666" spans="4:14" x14ac:dyDescent="0.25">
      <c r="D666" s="11">
        <v>44593</v>
      </c>
      <c r="E666" s="30">
        <v>4.2978577610000004</v>
      </c>
      <c r="F666">
        <f t="shared" si="50"/>
        <v>30</v>
      </c>
      <c r="G666">
        <f t="shared" si="52"/>
        <v>30</v>
      </c>
      <c r="H666">
        <f t="shared" si="51"/>
        <v>56</v>
      </c>
      <c r="I666" s="13">
        <f t="shared" si="54"/>
        <v>44896</v>
      </c>
      <c r="J666">
        <f t="shared" si="53"/>
        <v>5.2339308022999997</v>
      </c>
      <c r="L666" s="13"/>
      <c r="N666" s="14"/>
    </row>
    <row r="667" spans="4:14" x14ac:dyDescent="0.25">
      <c r="D667" s="11">
        <v>44621</v>
      </c>
      <c r="E667" s="30">
        <v>4.5518145560000001</v>
      </c>
      <c r="F667">
        <f t="shared" si="50"/>
        <v>60</v>
      </c>
      <c r="G667">
        <f t="shared" si="52"/>
        <v>60</v>
      </c>
      <c r="H667">
        <f t="shared" si="51"/>
        <v>56</v>
      </c>
      <c r="I667" s="13">
        <f t="shared" si="54"/>
        <v>44896</v>
      </c>
      <c r="J667">
        <f t="shared" si="53"/>
        <v>5.2339308022999997</v>
      </c>
      <c r="L667" s="13"/>
      <c r="N667" s="14"/>
    </row>
    <row r="668" spans="4:14" x14ac:dyDescent="0.25">
      <c r="D668" s="11">
        <v>44652</v>
      </c>
      <c r="E668" s="30">
        <v>4.7235379220000002</v>
      </c>
      <c r="F668">
        <f t="shared" si="50"/>
        <v>90</v>
      </c>
      <c r="G668">
        <f t="shared" si="52"/>
        <v>90</v>
      </c>
      <c r="H668">
        <f t="shared" si="51"/>
        <v>56</v>
      </c>
      <c r="I668" s="13">
        <f t="shared" si="54"/>
        <v>44896</v>
      </c>
      <c r="J668">
        <f t="shared" si="53"/>
        <v>5.2339308022999997</v>
      </c>
      <c r="L668" s="13"/>
      <c r="N668" s="14"/>
    </row>
    <row r="669" spans="4:14" x14ac:dyDescent="0.25">
      <c r="D669" s="11">
        <v>44682</v>
      </c>
      <c r="E669" s="30">
        <v>4.9755754469999998</v>
      </c>
      <c r="F669">
        <f t="shared" si="50"/>
        <v>120</v>
      </c>
      <c r="G669">
        <f t="shared" si="52"/>
        <v>120</v>
      </c>
      <c r="H669">
        <f t="shared" si="51"/>
        <v>56</v>
      </c>
      <c r="I669" s="13">
        <f t="shared" si="54"/>
        <v>44896</v>
      </c>
      <c r="J669">
        <f t="shared" si="53"/>
        <v>5.2339308022999997</v>
      </c>
      <c r="L669" s="13"/>
      <c r="N669" s="14"/>
    </row>
    <row r="670" spans="4:14" x14ac:dyDescent="0.25">
      <c r="D670" s="11">
        <v>44713</v>
      </c>
      <c r="E670" s="30">
        <v>5.4259634019999998</v>
      </c>
      <c r="F670">
        <f t="shared" si="50"/>
        <v>150</v>
      </c>
      <c r="G670">
        <f t="shared" si="52"/>
        <v>150</v>
      </c>
      <c r="H670">
        <f t="shared" si="51"/>
        <v>56</v>
      </c>
      <c r="I670" s="13">
        <f t="shared" si="54"/>
        <v>44896</v>
      </c>
      <c r="J670">
        <f t="shared" si="53"/>
        <v>5.2339308022999997</v>
      </c>
      <c r="L670" s="13"/>
      <c r="N670" s="14"/>
    </row>
    <row r="671" spans="4:14" x14ac:dyDescent="0.25">
      <c r="D671" s="11">
        <v>44743</v>
      </c>
      <c r="E671" s="30">
        <v>5.6294651030000002</v>
      </c>
      <c r="F671">
        <f t="shared" si="50"/>
        <v>180</v>
      </c>
      <c r="G671">
        <f t="shared" si="52"/>
        <v>180</v>
      </c>
      <c r="H671">
        <f t="shared" si="51"/>
        <v>56</v>
      </c>
      <c r="I671" s="13">
        <f t="shared" si="54"/>
        <v>44896</v>
      </c>
      <c r="J671">
        <f t="shared" si="53"/>
        <v>5.2339308022999997</v>
      </c>
      <c r="L671" s="13"/>
      <c r="N671" s="14"/>
    </row>
    <row r="672" spans="4:14" x14ac:dyDescent="0.25">
      <c r="D672" s="11">
        <v>44774</v>
      </c>
      <c r="E672" s="30">
        <v>5.9905443189999996</v>
      </c>
      <c r="F672">
        <f t="shared" si="50"/>
        <v>210</v>
      </c>
      <c r="G672">
        <f t="shared" si="52"/>
        <v>210</v>
      </c>
      <c r="H672">
        <f t="shared" si="51"/>
        <v>56</v>
      </c>
      <c r="I672" s="13">
        <f t="shared" si="54"/>
        <v>44896</v>
      </c>
      <c r="J672">
        <f t="shared" si="53"/>
        <v>5.2339308022999997</v>
      </c>
      <c r="L672" s="13"/>
      <c r="N672" s="14"/>
    </row>
    <row r="673" spans="4:14" x14ac:dyDescent="0.25">
      <c r="D673" s="11">
        <v>44805</v>
      </c>
      <c r="E673" s="30">
        <v>6.3937354089999996</v>
      </c>
      <c r="F673">
        <f t="shared" si="50"/>
        <v>240</v>
      </c>
      <c r="G673">
        <f t="shared" si="52"/>
        <v>240</v>
      </c>
      <c r="H673">
        <f t="shared" si="51"/>
        <v>56</v>
      </c>
      <c r="I673" s="13">
        <f t="shared" si="54"/>
        <v>44896</v>
      </c>
      <c r="J673">
        <f t="shared" si="53"/>
        <v>5.2339308022999997</v>
      </c>
      <c r="L673" s="13"/>
      <c r="N673" s="14"/>
    </row>
    <row r="674" spans="4:14" x14ac:dyDescent="0.25">
      <c r="D674" s="11">
        <v>44835</v>
      </c>
      <c r="E674" s="30">
        <v>6.367826462</v>
      </c>
      <c r="F674">
        <f t="shared" si="50"/>
        <v>270</v>
      </c>
      <c r="G674">
        <f t="shared" si="52"/>
        <v>270</v>
      </c>
      <c r="H674">
        <f t="shared" si="51"/>
        <v>56</v>
      </c>
      <c r="I674" s="13">
        <f t="shared" si="54"/>
        <v>44896</v>
      </c>
      <c r="J674">
        <f t="shared" si="53"/>
        <v>5.2339308022999997</v>
      </c>
      <c r="L674" s="13"/>
      <c r="N674" s="14"/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6198-5217-41DD-8A9B-66A084C9D12F}">
  <dimension ref="A1:E10"/>
  <sheetViews>
    <sheetView showGridLines="0" workbookViewId="0"/>
  </sheetViews>
  <sheetFormatPr defaultRowHeight="15" x14ac:dyDescent="0.25"/>
  <cols>
    <col min="1" max="1" width="50.42578125" bestFit="1" customWidth="1"/>
    <col min="2" max="2" width="6.140625" bestFit="1" customWidth="1"/>
    <col min="3" max="3" width="33.140625" customWidth="1"/>
    <col min="4" max="4" width="6.42578125" customWidth="1"/>
    <col min="5" max="5" width="9.5703125" bestFit="1" customWidth="1"/>
  </cols>
  <sheetData>
    <row r="1" spans="1:5" ht="23.25" x14ac:dyDescent="0.35">
      <c r="A1" s="16" t="s">
        <v>23</v>
      </c>
      <c r="C1" s="16" t="s">
        <v>24</v>
      </c>
      <c r="D1" s="16"/>
      <c r="E1" s="16" t="s">
        <v>25</v>
      </c>
    </row>
    <row r="2" spans="1:5" x14ac:dyDescent="0.25">
      <c r="A2" s="18" t="s">
        <v>11</v>
      </c>
      <c r="C2" s="18" t="s">
        <v>48</v>
      </c>
      <c r="D2" s="3"/>
      <c r="E2" s="18" t="s">
        <v>2</v>
      </c>
    </row>
    <row r="3" spans="1:5" x14ac:dyDescent="0.25">
      <c r="A3" s="18" t="s">
        <v>10</v>
      </c>
      <c r="C3" s="18" t="s">
        <v>49</v>
      </c>
      <c r="D3" s="3"/>
      <c r="E3" s="18" t="s">
        <v>1</v>
      </c>
    </row>
    <row r="4" spans="1:5" x14ac:dyDescent="0.25">
      <c r="A4" s="18" t="s">
        <v>9</v>
      </c>
      <c r="C4" s="18" t="s">
        <v>50</v>
      </c>
      <c r="D4" s="3"/>
      <c r="E4" s="18" t="s">
        <v>0</v>
      </c>
    </row>
    <row r="5" spans="1:5" x14ac:dyDescent="0.25">
      <c r="A5" s="18" t="s">
        <v>8</v>
      </c>
      <c r="C5" s="18" t="s">
        <v>51</v>
      </c>
      <c r="D5" s="3"/>
    </row>
    <row r="6" spans="1:5" x14ac:dyDescent="0.25">
      <c r="A6" s="18" t="s">
        <v>7</v>
      </c>
      <c r="C6" s="18" t="s">
        <v>52</v>
      </c>
      <c r="D6" s="3"/>
    </row>
    <row r="7" spans="1:5" x14ac:dyDescent="0.25">
      <c r="A7" s="18" t="s">
        <v>6</v>
      </c>
      <c r="C7" s="18" t="s">
        <v>53</v>
      </c>
      <c r="D7" s="3"/>
    </row>
    <row r="8" spans="1:5" x14ac:dyDescent="0.25">
      <c r="A8" s="18" t="s">
        <v>5</v>
      </c>
      <c r="C8" s="18" t="s">
        <v>54</v>
      </c>
      <c r="D8" s="3"/>
    </row>
    <row r="9" spans="1:5" x14ac:dyDescent="0.25">
      <c r="A9" s="18" t="s">
        <v>4</v>
      </c>
    </row>
    <row r="10" spans="1:5" x14ac:dyDescent="0.25">
      <c r="A10" s="1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C61-522B-482A-B009-4C80D5726A8F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3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3">
        <v>37623</v>
      </c>
    </row>
    <row r="2" spans="1:6" x14ac:dyDescent="0.25">
      <c r="A2" t="str">
        <f>DOLLAR(1,0)</f>
        <v>$1</v>
      </c>
      <c r="B2" t="str">
        <f>ADDRESS(1,1,2,0)</f>
        <v>R1C[1]</v>
      </c>
      <c r="C2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A5F5534-45AE-459C-9726-E86B136211A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FRED</vt:lpstr>
      <vt:lpstr>FREDMETA</vt:lpstr>
      <vt:lpstr>FRED Add-in</vt:lpstr>
      <vt:lpstr>AGGREGBYDATE</vt:lpstr>
      <vt:lpstr>FRED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2022-11-11T00:16:40Z</dcterms:created>
  <dcterms:modified xsi:type="dcterms:W3CDTF">2022-12-12T02:08:55Z</dcterms:modified>
</cp:coreProperties>
</file>