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Google Drive\Meus Projetos\xlRcode\GitHub\"/>
    </mc:Choice>
  </mc:AlternateContent>
  <xr:revisionPtr revIDLastSave="0" documentId="13_ncr:1_{4DC64321-30E0-4BAB-B2EC-D7BFCD0B875D}" xr6:coauthVersionLast="47" xr6:coauthVersionMax="47" xr10:uidLastSave="{00000000-0000-0000-0000-000000000000}"/>
  <bookViews>
    <workbookView xWindow="-120" yWindow="-120" windowWidth="26760" windowHeight="14520" xr2:uid="{8C7D3A3E-4110-4FC7-9D73-32F8899AF9BE}"/>
  </bookViews>
  <sheets>
    <sheet name="Menu" sheetId="15" r:id="rId1"/>
    <sheet name="Data types" sheetId="1" r:id="rId2"/>
    <sheet name="Environment" sheetId="3" r:id="rId3"/>
    <sheet name="XLRCODE" sheetId="12" r:id="rId4"/>
    <sheet name="XLRCODE_ENV" sheetId="11" r:id="rId5"/>
    <sheet name="XLRSCRIPT" sheetId="17" r:id="rId6"/>
    <sheet name="XLRSCRIPT_ENV" sheetId="18" r:id="rId7"/>
    <sheet name="XLRFUNC" sheetId="13" r:id="rId8"/>
    <sheet name="XLRFUNC_ENV" sheetId="16" r:id="rId9"/>
    <sheet name="XLRGRAPH" sheetId="14" r:id="rId10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20" i="16" l="1" a="1"/>
  <c r="M27" i="16" a="1"/>
  <c r="M14" i="16" a="1"/>
  <c r="M23" i="16" a="1"/>
  <c r="M17" i="16" a="1"/>
  <c r="L18" i="13" a="1"/>
  <c r="L25" i="13" a="1"/>
  <c r="L15" i="13" a="1"/>
  <c r="L21" i="13" a="1"/>
  <c r="L12" i="13" a="1"/>
  <c r="K12" i="18" a="1"/>
  <c r="J11" i="17" a="1"/>
  <c r="K12" i="11" a="1"/>
  <c r="J11" i="12" a="1"/>
  <c r="A8" i="3" a="1"/>
  <c r="E8" i="3" a="1"/>
  <c r="K89" i="1" a="1"/>
  <c r="K42" i="1" a="1"/>
  <c r="K16" i="1" a="1"/>
  <c r="K116" i="1" a="1"/>
  <c r="K62" i="1" a="1"/>
  <c r="K19" i="1" a="1"/>
  <c r="K36" i="1" a="1"/>
  <c r="K85" i="1" a="1"/>
  <c r="K60" i="1" a="1"/>
  <c r="K114" i="1" a="1"/>
  <c r="K38" i="1" a="1"/>
  <c r="K81" i="1" a="1"/>
  <c r="K12" i="1" a="1"/>
  <c r="K112" i="1" a="1"/>
  <c r="K57" i="1" a="1"/>
  <c r="K77" i="1" a="1"/>
  <c r="K8" i="1" a="1"/>
  <c r="K49" i="1" a="1"/>
  <c r="K108" i="1" a="1"/>
  <c r="K54" i="1" a="1"/>
  <c r="K33" i="1" a="1"/>
  <c r="K28" i="1" a="1"/>
  <c r="K73" i="1" a="1"/>
  <c r="K6" i="1" a="1"/>
  <c r="K105" i="1" a="1"/>
  <c r="K52" i="1" a="1"/>
  <c r="K30" i="1" a="1"/>
  <c r="K71" i="1" a="1"/>
  <c r="K101" i="1" a="1"/>
  <c r="K69" i="1" a="1"/>
  <c r="K47" i="1" a="1"/>
  <c r="K26" i="1" a="1"/>
  <c r="K97" i="1" a="1"/>
  <c r="K93" i="1" a="1"/>
  <c r="K67" i="1" a="1"/>
  <c r="K45" i="1" a="1"/>
  <c r="K24" i="1" a="1"/>
  <c r="M17" i="16" l="1"/>
  <c r="M23" i="16"/>
  <c r="M14" i="16"/>
  <c r="M27" i="16"/>
  <c r="M20" i="16"/>
  <c r="L12" i="13"/>
  <c r="L21" i="13"/>
  <c r="L15" i="13"/>
  <c r="L25" i="13"/>
  <c r="L18" i="13"/>
  <c r="K12" i="18"/>
  <c r="J11" i="17"/>
  <c r="K12" i="11"/>
  <c r="J11" i="12"/>
  <c r="A8" i="3"/>
  <c r="E8" i="3"/>
  <c r="K24" i="1"/>
  <c r="K45" i="1"/>
  <c r="K67" i="1"/>
  <c r="K93" i="1"/>
  <c r="K97" i="1"/>
  <c r="K26" i="1"/>
  <c r="K47" i="1"/>
  <c r="K69" i="1"/>
  <c r="K101" i="1"/>
  <c r="K71" i="1"/>
  <c r="K30" i="1"/>
  <c r="K52" i="1"/>
  <c r="K105" i="1"/>
  <c r="K6" i="1"/>
  <c r="K73" i="1"/>
  <c r="K28" i="1"/>
  <c r="K33" i="1"/>
  <c r="K54" i="1"/>
  <c r="K108" i="1"/>
  <c r="K49" i="1"/>
  <c r="K8" i="1"/>
  <c r="K77" i="1"/>
  <c r="K57" i="1"/>
  <c r="K112" i="1"/>
  <c r="K12" i="1"/>
  <c r="K81" i="1"/>
  <c r="K38" i="1"/>
  <c r="K114" i="1"/>
  <c r="K60" i="1"/>
  <c r="K85" i="1"/>
  <c r="K36" i="1"/>
  <c r="K19" i="1"/>
  <c r="K62" i="1"/>
  <c r="K116" i="1"/>
  <c r="K16" i="1"/>
  <c r="K42" i="1"/>
  <c r="K89" i="1"/>
  <c r="S109" i="1" l="1"/>
  <c r="S110" i="1" l="1"/>
  <c r="Q110" i="1"/>
  <c r="G20" i="15" a="1"/>
  <c r="G24" i="15" a="1"/>
  <c r="G21" i="15" a="1"/>
  <c r="G21" i="15" l="1"/>
  <c r="G20" i="15"/>
  <c r="G24" i="15"/>
  <c r="C8" i="3" a="1"/>
  <c r="B8" i="3" a="1"/>
  <c r="G23" i="15" a="1"/>
  <c r="G19" i="15" a="1"/>
  <c r="G18" i="15" a="1"/>
  <c r="G22" i="15" a="1"/>
  <c r="C8" i="3" l="1"/>
  <c r="B8" i="3"/>
  <c r="G22" i="15"/>
  <c r="G23" i="15"/>
  <c r="G19" i="15"/>
  <c r="G18" i="15"/>
  <c r="G8" i="3" a="1"/>
  <c r="F8" i="3" a="1"/>
  <c r="F8" i="3" l="1"/>
  <c r="G8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<sst xmlns="http://schemas.openxmlformats.org/spreadsheetml/2006/main" count="515" uniqueCount="217">
  <si>
    <t>Parameters</t>
  </si>
  <si>
    <t>toString(packageVersion("geigen"))</t>
  </si>
  <si>
    <t>Package</t>
  </si>
  <si>
    <t>Is Loaded?</t>
  </si>
  <si>
    <t>Installed Version</t>
  </si>
  <si>
    <t>as.numeric(as.Date('2002-12-31') -as.Date(0, origin="1899-12-30"))</t>
  </si>
  <si>
    <t>Named numeric vector</t>
  </si>
  <si>
    <t>Numeric matrix</t>
  </si>
  <si>
    <t>Data type</t>
  </si>
  <si>
    <t>Character vector</t>
  </si>
  <si>
    <t>Integer (date)</t>
  </si>
  <si>
    <t>Complex vector</t>
  </si>
  <si>
    <t>Data frame</t>
  </si>
  <si>
    <t>as.data.frame(matrix(c(1,2,3,4,5,6), nrow=2, byrow=TRUE))</t>
  </si>
  <si>
    <t>a = matrix(c(1, 2, 3,
             4, 5, 6,
             7, 8, 9), nrow=3, byrow=TRUE)
colnames(a) &lt;- c("col1", "col2", "col3" )
rownames(a) &lt;- c("row1", "row2", "row3" )
a</t>
  </si>
  <si>
    <t>Named numeric matrix</t>
  </si>
  <si>
    <t>1+1</t>
  </si>
  <si>
    <t>Numeric</t>
  </si>
  <si>
    <t>NaN</t>
  </si>
  <si>
    <t>Error NaN</t>
  </si>
  <si>
    <t>Numeric vector</t>
  </si>
  <si>
    <t>a = matrix(c(1, 2, 3,
             4, 5, 6,
             7, 8, 9), nrow=3, byrow=TRUE)</t>
  </si>
  <si>
    <t>a = matrix(c(1, 2, 3), ncol=1, byrow=TRUE)</t>
  </si>
  <si>
    <t>Character</t>
  </si>
  <si>
    <t>"a"</t>
  </si>
  <si>
    <t>Complex matrix</t>
  </si>
  <si>
    <t>matrix(c( 1+2i,2+3i, 4+10i, 7+12i), nrow=2 )</t>
  </si>
  <si>
    <t>c(1+2i,2+3i)</t>
  </si>
  <si>
    <t>Complex number</t>
  </si>
  <si>
    <t>1+2i</t>
  </si>
  <si>
    <t>Character matrix</t>
  </si>
  <si>
    <t>matrix(c('a', 'b', 'c', 'd', 'e', 'f'), nrow=2)</t>
  </si>
  <si>
    <t>Boolean</t>
  </si>
  <si>
    <t>1==1</t>
  </si>
  <si>
    <t>c(1==1, 2==2, 2==3)</t>
  </si>
  <si>
    <t>Boolean vector</t>
  </si>
  <si>
    <t>Boolean matrix</t>
  </si>
  <si>
    <t>matrix( c(1==1, 2==2, 2==3, 3==3), nrow=2)</t>
  </si>
  <si>
    <t>Type</t>
  </si>
  <si>
    <t>Memory usage</t>
  </si>
  <si>
    <t>Variable</t>
  </si>
  <si>
    <t>Error NA</t>
  </si>
  <si>
    <t>NA</t>
  </si>
  <si>
    <t>Empty matrix</t>
  </si>
  <si>
    <t>ls()</t>
  </si>
  <si>
    <t>Description</t>
  </si>
  <si>
    <t>XLRCODE</t>
  </si>
  <si>
    <t>Commands</t>
  </si>
  <si>
    <t>R code</t>
  </si>
  <si>
    <t>[ParamsList]...</t>
  </si>
  <si>
    <t>ParamsList1</t>
  </si>
  <si>
    <t>ParamsList2</t>
  </si>
  <si>
    <t>ParamsList3</t>
  </si>
  <si>
    <t>ParamsList4</t>
  </si>
  <si>
    <t>txtA</t>
  </si>
  <si>
    <t>txtB</t>
  </si>
  <si>
    <t>Hello</t>
  </si>
  <si>
    <t>World</t>
  </si>
  <si>
    <t>paste(sep=" ", txtA,txtB)</t>
  </si>
  <si>
    <t>Function</t>
  </si>
  <si>
    <t>Sequence of optional paired parameters, where the first parameter is a valid variable name (as a text string) and the second parameter is its value</t>
  </si>
  <si>
    <t>XLRCODE_ENV</t>
  </si>
  <si>
    <t>Run R code in a pre-specified environment and transfer values from and to Excel</t>
  </si>
  <si>
    <t>MyWorld</t>
  </si>
  <si>
    <t>FunctionName</t>
  </si>
  <si>
    <t>Name of the function to be called. Consider specifying the whole function path to avoid confusion.</t>
  </si>
  <si>
    <t>[AfterFunction]</t>
  </si>
  <si>
    <t>In case the function called returns a complex structure and one wants to access a nested element, this parameter value is appended to the result object, i.e. [1]</t>
  </si>
  <si>
    <t>[Environment]</t>
  </si>
  <si>
    <t>[ParamsList1]</t>
  </si>
  <si>
    <t>[ParamsList2]</t>
  </si>
  <si>
    <t>[ParamsList3]</t>
  </si>
  <si>
    <t>[ParamsList4]</t>
  </si>
  <si>
    <t>paste</t>
  </si>
  <si>
    <t>c</t>
  </si>
  <si>
    <t>[3]</t>
  </si>
  <si>
    <t>GraphName</t>
  </si>
  <si>
    <t>GraphPath</t>
  </si>
  <si>
    <t>Graphic file path</t>
  </si>
  <si>
    <t>Name of the Excel graph object. The graph object must be in the same worksheet as the function</t>
  </si>
  <si>
    <t>MyGraph</t>
  </si>
  <si>
    <t>graphPath</t>
  </si>
  <si>
    <t>data &lt;- cbind( 1:100, rnorm(100) )
colnames(data) &lt;- c('X', 'Y')
p &lt;- plot(data)
png(filename = graphPath, width = 400, height = 300)
plot(p)
dev.off() #Saving the file
print('Code ran without errors!')</t>
  </si>
  <si>
    <t>C:\\Users\\Eduardo\\Google Drive\\Meus Projetos\\xlRcode\\Temp\\dummy.png</t>
  </si>
  <si>
    <t>XLRGRAPH</t>
  </si>
  <si>
    <t>...</t>
  </si>
  <si>
    <t>sep</t>
  </si>
  <si>
    <t>-</t>
  </si>
  <si>
    <t>matrix</t>
  </si>
  <si>
    <t>data</t>
  </si>
  <si>
    <t>ncol</t>
  </si>
  <si>
    <t>[ParamsList5]</t>
  </si>
  <si>
    <t>Call an R function in a local environment and transfer values from and to Excel</t>
  </si>
  <si>
    <t>Example: R Commands</t>
  </si>
  <si>
    <t>(Intercept)</t>
  </si>
  <si>
    <t>x</t>
  </si>
  <si>
    <t/>
  </si>
  <si>
    <t>col1</t>
  </si>
  <si>
    <t>col2</t>
  </si>
  <si>
    <t>col3</t>
  </si>
  <si>
    <t>row1</t>
  </si>
  <si>
    <t>row2</t>
  </si>
  <si>
    <t>row3</t>
  </si>
  <si>
    <t>a</t>
  </si>
  <si>
    <t>2.3</t>
  </si>
  <si>
    <t>e</t>
  </si>
  <si>
    <t>b</t>
  </si>
  <si>
    <t>d</t>
  </si>
  <si>
    <t>f</t>
  </si>
  <si>
    <t>2+3i</t>
  </si>
  <si>
    <t>4+10i</t>
  </si>
  <si>
    <t>7+12i</t>
  </si>
  <si>
    <t>V1</t>
  </si>
  <si>
    <t>V2</t>
  </si>
  <si>
    <t>V3</t>
  </si>
  <si>
    <t>1</t>
  </si>
  <si>
    <t>2</t>
  </si>
  <si>
    <t>3</t>
  </si>
  <si>
    <t>What is returning (formulas)?</t>
  </si>
  <si>
    <t>What should be returning (values)?</t>
  </si>
  <si>
    <t>Enviroment: packages and variables</t>
  </si>
  <si>
    <t>xlRcode</t>
  </si>
  <si>
    <t>This spreadsheet documents the Excel add-in xlRcode.</t>
  </si>
  <si>
    <t>This worksheet is a guide on how R objects should look like when returned to an Excel range of cells.</t>
  </si>
  <si>
    <t>This worksheet is a guide on what packages are currently installed/loaded on the R engine used by xlRcode as well as which objects are loaded in the Global environment.</t>
  </si>
  <si>
    <t>Which data types can be returned to Excel?</t>
  </si>
  <si>
    <t>New Excel functions</t>
  </si>
  <si>
    <t>Call R from Excel. Create new Excel functions that make use of R packages. Integrate both tools seamlessly.</t>
  </si>
  <si>
    <t>myDF</t>
  </si>
  <si>
    <t>4</t>
  </si>
  <si>
    <t>5</t>
  </si>
  <si>
    <t>6</t>
  </si>
  <si>
    <t>Data frame (coerced to df)</t>
  </si>
  <si>
    <t>Data frame (coerced to dfn)</t>
  </si>
  <si>
    <t>Data frame (coerced to dfh)</t>
  </si>
  <si>
    <t>set.seed(12)
mydata &lt;- data.frame( x = 1:1000, y = rnorm(1000, 2, 1) )
reg &lt;- lm( y ~ x, data = mydata, model = FALSE)
reg$coefficients</t>
  </si>
  <si>
    <t>headers must be unique</t>
  </si>
  <si>
    <t>Data frame (coerced to dfhn)</t>
  </si>
  <si>
    <t>colA</t>
  </si>
  <si>
    <t>colB</t>
  </si>
  <si>
    <t>colC</t>
  </si>
  <si>
    <t>rowA</t>
  </si>
  <si>
    <t>rowB</t>
  </si>
  <si>
    <t>(dfh) = data frame with headers</t>
  </si>
  <si>
    <t>(dfn) = data frame with only numerical data</t>
  </si>
  <si>
    <t>(dfhn) = data frame with headers and only numerical data</t>
  </si>
  <si>
    <t>Data frame (coerced to dfc)</t>
  </si>
  <si>
    <t>(dfc) = data frame with column headers</t>
  </si>
  <si>
    <t>Data frame (coerced to dfr)</t>
  </si>
  <si>
    <t>(dfr) = data frame with row headers</t>
  </si>
  <si>
    <t>Data frame (coerced to dfcn)</t>
  </si>
  <si>
    <t>Data frame (coerced to dfrn)</t>
  </si>
  <si>
    <t>(dfrn) = data frame with row headers and only numerical data</t>
  </si>
  <si>
    <t>(dfcn) = data frame with column headers and only numerical data</t>
  </si>
  <si>
    <t>Although packages can be installed through the ribbon xlRcode / Console, it is strongly advised that they are installed either through the R terminal or (best) through a fully-developed IDE such as RStudio. Installing packages from other paths (i.e. directly from code in cells) may be very hard to debug.</t>
  </si>
  <si>
    <t>Run R code in a local environment and transfer values from and to Excel. Function memory is cleared after calculation.</t>
  </si>
  <si>
    <t>Name of the environment in which to run the R code. If omitted or empty, code is run inside Global environment.</t>
  </si>
  <si>
    <t>*</t>
  </si>
  <si>
    <t>c(1,2,3,4), ncol=2</t>
  </si>
  <si>
    <t>Call an R function in a pre-specified environment and transfer values from and to Excel</t>
  </si>
  <si>
    <t>Name of the environment in which to call the R function. If omitted or empty, function is called inside Global environment.</t>
  </si>
  <si>
    <t>Environment</t>
  </si>
  <si>
    <t>MyEnv</t>
  </si>
  <si>
    <t>(UNDER DEVELOPMENT) Plot graph generated with R code</t>
  </si>
  <si>
    <t>Author: Eduardo Amaral</t>
  </si>
  <si>
    <t>GitHub:</t>
  </si>
  <si>
    <t>https://github.com/edugca/xlRcode</t>
  </si>
  <si>
    <t>XLRSCRIPT</t>
  </si>
  <si>
    <t>XLRSCRIPT_ENV</t>
  </si>
  <si>
    <t>Run R script in a local environment and transfer values from and to Excel. Function memory is cleared after calculation.</t>
  </si>
  <si>
    <t>R script file path</t>
  </si>
  <si>
    <t>Run R script in a pre-specified environment and transfer values from and to Excel</t>
  </si>
  <si>
    <t>ScriptPath</t>
  </si>
  <si>
    <t>Function returns the visible result of the last command of the script. In case it is not  visible, function returns TRUE.</t>
  </si>
  <si>
    <t>Return</t>
  </si>
  <si>
    <t>Function returns the visible result of the last command of the code. In case it is not  visible, function returns TRUE.</t>
  </si>
  <si>
    <t>Function returns the result of the R function called.</t>
  </si>
  <si>
    <t>Function returns TRUE if successful, while an image object is added to the worksheet.</t>
  </si>
  <si>
    <t>XLRFUNC</t>
  </si>
  <si>
    <t>XLRFUNC_ENV</t>
  </si>
  <si>
    <t>Date</t>
  </si>
  <si>
    <t>as.Date('2002-12-31') -as.Date(0, origin="1899-12-30")</t>
  </si>
  <si>
    <t>Date matrix</t>
  </si>
  <si>
    <t>as.Date(c('2002-12-31', '2003-01-01')) -as.Date(0, origin="1899-12-30")</t>
  </si>
  <si>
    <t>Sequence of optional paired parameters, where the first parameter is a valid variable name (as a text string) and the second parameter is its value. Variable names with the (optional) following suffixes are coerced to specific data types: (n) =&gt; double, (s) =&gt; string, (d) =&gt; date, (df) =&gt; data frame. Other coercions are available at the "Data types" worksheet.</t>
  </si>
  <si>
    <t>Sequence of optional paired parameters, where the first parameter is a valid variable name (as a text string) and the second parameter is its value. In case one wants to list arguments in the default order received by the function, without identifying them, provide "..." as a parameter followed by the desired arguments. Mixing identified and non-identified arguments is possible as long as all non-identified parameters come at the end. Moreover, one can pass a string with the literal specification of parameter names and their respective arguments as in R code. For that, one should pass "*" as the =XLRFUNC parameter name and the literal R expression as its value. Variable names with the (optional) following suffixes are coerced to specific data types: (n) =&gt; double, (s) =&gt; string, (d) =&gt; date, (df) =&gt; data frame. Other coercions are available at the "Data types" worksheet.</t>
  </si>
  <si>
    <t>Sequence of optional paired parameters, where the first parameter is a valid variable name (as a text string) and the second parameter is its value. In case one wants to list arguments in the default order received by the function, without identifying them, provide "..." as a parameter followed by the desired arguments. Mixing identified and non-identified arguments is possible as long as all non-identified parameters come at the end. Moreover, one can pass a string with the literal specification of parameter names and their respective arguments as in R code. For that, one should pass "*" as the XLRFUNC parameter name and the literal R expression as its value. Variable names with the (optional) following suffixes are coerced to specific data types: (n) =&gt; double, (s) =&gt; string, (d) =&gt; date, (df) =&gt; data frame. Other coercions are available at the "Data types" worksheet.</t>
  </si>
  <si>
    <t>Coded argument (coerced to asis)</t>
  </si>
  <si>
    <t>(asis) = parses a code string as the object it generates if run</t>
  </si>
  <si>
    <t>f(4)</t>
  </si>
  <si>
    <t>Data frame with errors and empty cells (coerced to dfrn)</t>
  </si>
  <si>
    <t>C:\Users\Eduardo\Google Drive\Meus Projetos\xlRcode\GitHub\xlRcode - Script Example.r</t>
  </si>
  <si>
    <t>Character with non-standard character</t>
  </si>
  <si>
    <t>"ã"</t>
  </si>
  <si>
    <t>ã</t>
  </si>
  <si>
    <t>Character matrix with non-standard characters</t>
  </si>
  <si>
    <t>ç</t>
  </si>
  <si>
    <t>ô</t>
  </si>
  <si>
    <t>ü</t>
  </si>
  <si>
    <t>matrix(c('áã', 'ã', 'éê', 'ô', 'ç', 'ü'), nrow=2)</t>
  </si>
  <si>
    <t>áã</t>
  </si>
  <si>
    <t>éê</t>
  </si>
  <si>
    <t>Version: 0.2.0</t>
  </si>
  <si>
    <t>1+</t>
  </si>
  <si>
    <t># Error: Status Error for local({1+})
 : unexpected '}'</t>
  </si>
  <si>
    <t>ERROR: Syntax</t>
  </si>
  <si>
    <t>ERROR: Error message</t>
  </si>
  <si>
    <t>1+a</t>
  </si>
  <si>
    <t xml:space="preserve"># Error: object 'a' not found
</t>
  </si>
  <si>
    <t>Error NULL</t>
  </si>
  <si>
    <t>NULL</t>
  </si>
  <si>
    <t>Comment</t>
  </si>
  <si>
    <t># Test</t>
  </si>
  <si>
    <t>#N/A</t>
  </si>
  <si>
    <t>#NULL!</t>
  </si>
  <si>
    <t>#NUM!</t>
  </si>
  <si>
    <t>=XLRGRAPH($D$16;$E$16;$F$16;$G$16;$H$16)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</si>
</sst>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4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3" fillId="4" borderId="2" applyNumberFormat="0" applyAlignment="0" applyProtection="0"/>
    <xf numFmtId="0" fontId="5" fillId="7" borderId="3" applyNumberFormat="0" applyAlignment="0" applyProtection="0"/>
    <xf numFmtId="0" fontId="12" fillId="0" borderId="0" applyNumberFormat="0" applyFill="0" applyBorder="0" applyAlignment="0" applyProtection="0"/>
  </cellStyleXfs>
  <cellXfs count="48">
    <xf numFmtId="0" fontId="0" fillId="0" borderId="0" xfId="0"/>
    <xf numFmtId="0" fontId="1" fillId="2" borderId="1" xfId="1" applyAlignment="1">
      <alignment horizontal="center"/>
    </xf>
    <xf numFmtId="0" fontId="1" fillId="2" borderId="1" xfId="1"/>
    <xf numFmtId="0" fontId="2" fillId="6" borderId="0" xfId="0" applyFont="1" applyFill="1"/>
    <xf numFmtId="0" fontId="6" fillId="0" borderId="0" xfId="0" applyFont="1"/>
    <xf numFmtId="0" fontId="0" fillId="3" borderId="0" xfId="0" applyFill="1" applyAlignment="1">
      <alignment horizontal="center"/>
    </xf>
    <xf numFmtId="0" fontId="7" fillId="0" borderId="0" xfId="0" applyFont="1"/>
    <xf numFmtId="0" fontId="0" fillId="5" borderId="0" xfId="0" applyFill="1" applyAlignment="1">
      <alignment horizontal="center"/>
    </xf>
    <xf numFmtId="0" fontId="4" fillId="0" borderId="0" xfId="0" applyFont="1"/>
    <xf numFmtId="0" fontId="8" fillId="0" borderId="0" xfId="0" applyFont="1" applyAlignment="1">
      <alignment vertical="top"/>
    </xf>
    <xf numFmtId="0" fontId="8" fillId="0" borderId="0" xfId="0" applyFont="1" applyAlignment="1">
      <alignment wrapText="1"/>
    </xf>
    <xf numFmtId="0" fontId="8" fillId="0" borderId="0" xfId="0" applyFont="1" applyAlignment="1">
      <alignment vertical="top" wrapText="1"/>
    </xf>
    <xf numFmtId="0" fontId="5" fillId="7" borderId="3" xfId="3"/>
    <xf numFmtId="0" fontId="2" fillId="5" borderId="0" xfId="0" applyFont="1" applyFill="1" applyAlignment="1">
      <alignment horizontal="left"/>
    </xf>
    <xf numFmtId="0" fontId="7" fillId="0" borderId="0" xfId="0" applyFont="1" applyAlignment="1">
      <alignment wrapText="1"/>
    </xf>
    <xf numFmtId="164" fontId="3" fillId="4" borderId="2" xfId="2" applyNumberFormat="1"/>
    <xf numFmtId="2" fontId="3" fillId="4" borderId="2" xfId="2" applyNumberFormat="1"/>
    <xf numFmtId="1" fontId="3" fillId="4" borderId="2" xfId="2" applyNumberFormat="1"/>
    <xf numFmtId="164" fontId="0" fillId="5" borderId="0" xfId="0" applyNumberFormat="1" applyFill="1" applyAlignment="1">
      <alignment horizontal="center"/>
    </xf>
    <xf numFmtId="164" fontId="0" fillId="5" borderId="0" xfId="0" applyNumberFormat="1" applyFill="1" applyAlignment="1">
      <alignment horizontal="left"/>
    </xf>
    <xf numFmtId="1" fontId="0" fillId="5" borderId="0" xfId="0" applyNumberFormat="1" applyFill="1" applyAlignment="1">
      <alignment horizontal="left"/>
    </xf>
    <xf numFmtId="164" fontId="3" fillId="4" borderId="2" xfId="2" applyNumberFormat="1" applyAlignment="1">
      <alignment wrapText="1"/>
    </xf>
    <xf numFmtId="1" fontId="3" fillId="4" borderId="2" xfId="2" applyNumberFormat="1" applyAlignment="1">
      <alignment wrapText="1"/>
    </xf>
    <xf numFmtId="2" fontId="3" fillId="4" borderId="2" xfId="2" applyNumberFormat="1" applyAlignment="1">
      <alignment wrapText="1"/>
    </xf>
    <xf numFmtId="0" fontId="0" fillId="5" borderId="0" xfId="0" applyFill="1"/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vertical="center"/>
    </xf>
    <xf numFmtId="164" fontId="0" fillId="5" borderId="0" xfId="0" applyNumberFormat="1" applyFill="1" applyAlignment="1">
      <alignment vertical="center"/>
    </xf>
    <xf numFmtId="14" fontId="0" fillId="5" borderId="0" xfId="0" applyNumberFormat="1" applyFill="1" applyAlignment="1">
      <alignment vertical="center"/>
    </xf>
    <xf numFmtId="0" fontId="10" fillId="5" borderId="0" xfId="0" applyFont="1" applyFill="1"/>
    <xf numFmtId="0" fontId="7" fillId="5" borderId="0" xfId="0" applyFont="1" applyFill="1"/>
    <xf numFmtId="0" fontId="13" fillId="5" borderId="0" xfId="4" applyFont="1" applyFill="1"/>
    <xf numFmtId="0" fontId="0" fillId="8" borderId="0" xfId="0" applyFill="1"/>
    <xf numFmtId="0" fontId="0" fillId="5" borderId="0" xfId="0" applyFill="1" applyAlignment="1">
      <alignment horizontal="left"/>
    </xf>
    <xf numFmtId="0" fontId="12" fillId="5" borderId="0" xfId="4" applyFill="1"/>
    <xf numFmtId="0" fontId="4" fillId="5" borderId="0" xfId="0" applyFont="1" applyFill="1"/>
    <xf numFmtId="0" fontId="4" fillId="0" borderId="0" xfId="0" applyFont="1" applyAlignment="1">
      <alignment vertical="top"/>
    </xf>
    <xf numFmtId="0" fontId="0" fillId="9" borderId="0" xfId="0" applyFill="1"/>
    <xf numFmtId="0" fontId="14" fillId="5" borderId="0" xfId="0" applyFont="1" applyFill="1"/>
    <xf numFmtId="0" fontId="0" fillId="5" borderId="0" xfId="0" quotePrefix="1" applyFill="1"/>
    <xf numFmtId="0" fontId="0" fillId="5" borderId="0" xfId="0" quotePrefix="1" applyFill="1" applyAlignment="1">
      <alignment horizontal="left"/>
    </xf>
    <xf numFmtId="164" fontId="0" fillId="5" borderId="0" xfId="0" quotePrefix="1" applyNumberFormat="1" applyFill="1" applyAlignment="1">
      <alignment horizontal="left"/>
    </xf>
    <xf numFmtId="0" fontId="15" fillId="0" borderId="0" xfId="0" applyFont="1"/>
    <xf numFmtId="0" fontId="11" fillId="0" borderId="0" xfId="0" applyFont="1"/>
    <xf numFmtId="0" fontId="1" fillId="2" borderId="1" xfId="1" applyAlignment="1">
      <alignment horizontal="center"/>
    </xf>
    <xf numFmtId="0" fontId="11" fillId="0" borderId="0" xfId="0" applyFont="1" applyAlignment="1">
      <alignment horizontal="left" vertical="top" wrapText="1"/>
    </xf>
    <xf numFmtId="0" fontId="16" fillId="5" borderId="0" xfId="4" applyFont="1" applyFill="1"/>
    <xf numFmtId="0" fontId="11" fillId="5" borderId="0" xfId="0" applyFont="1" applyFill="1"/>
  </cellXfs>
  <cellStyles count="5">
    <cellStyle name="Célula de Verificação" xfId="1" builtinId="23"/>
    <cellStyle name="Entrada" xfId="2" builtinId="20"/>
    <cellStyle name="Hiperlink" xfId="4" builtinId="8"/>
    <cellStyle name="Normal" xfId="0" builtinId="0"/>
    <cellStyle name="Saída" xfId="3" builtinId="21"/>
  </cellStyles>
  <dxfs count="0"/>
  <tableStyles count="1" defaultTableStyle="TableStyleMedium2" defaultPivotStyle="PivotStyleLight16">
    <tableStyle name="Invisible" pivot="0" table="0" count="0" xr9:uid="{0E50D008-7905-4227-81DF-4834DF7E9EE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_c98d63cb2cd64b35be69df4a50663251">
      <tp>
        <v>-2</v>
        <stp/>
        <stp>89825e49-078e-4f70-bf05-9054da62aa2f</stp>
        <tr r="B8" s="3"/>
      </tp>
      <tp>
        <v>-2</v>
        <stp/>
        <stp>e44f5d1f-9886-4df9-b4ef-f92a0320bcd1</stp>
        <tr r="B8" s="3"/>
      </tp>
    </main>
    <main first="rtdsrv_c98d63cb2cd64b35be69df4a50663251">
      <tp>
        <v>-2</v>
        <stp/>
        <stp>b50c287b-e4e9-434b-b7e8-d5bbb3b31560</stp>
        <tr r="B8" s="3"/>
      </tp>
      <tp>
        <v>-2</v>
        <stp/>
        <stp>d3e20923-3cfc-47f9-9f5f-f2d9eb4aa980</stp>
        <tr r="B8" s="3"/>
      </tp>
      <tp>
        <v>-2</v>
        <stp/>
        <stp>85ac574a-f1b1-496c-968a-76f5369ddca9</stp>
        <tr r="B8" s="3"/>
      </tp>
      <tp>
        <v>-2</v>
        <stp/>
        <stp>e71863c2-7844-4fc7-a9ac-b8ab84f0656f</stp>
        <tr r="B8" s="3"/>
      </tp>
      <tp>
        <v>-2</v>
        <stp/>
        <stp>1801be34-c216-45e5-ad68-47feeeaeb368</stp>
        <tr r="B8" s="3"/>
      </tp>
    </main>
    <main first="rtdsrv_c98d63cb2cd64b35be69df4a50663251">
      <tp>
        <v>-2</v>
        <stp/>
        <stp>68d45745-be23-4ecd-8333-15b506464eaf</stp>
        <tr r="B8" s="3"/>
      </tp>
      <tp>
        <v>-2</v>
        <stp/>
        <stp>65b49855-1c29-4ed9-9702-a9df73129cb6</stp>
        <tr r="B8" s="3"/>
      </tp>
      <tp>
        <v>-2</v>
        <stp/>
        <stp>847c8883-76de-4cc5-9433-a3056d24d6f9</stp>
        <tr r="B8" s="3"/>
      </tp>
      <tp>
        <v>-2</v>
        <stp/>
        <stp>2ca28482-dbf0-47a1-b4ac-73dc347108d7</stp>
        <tr r="B8" s="3"/>
      </tp>
    </main>
    <main first="rtdsrv_c98d63cb2cd64b35be69df4a50663251">
      <tp>
        <v>-2</v>
        <stp/>
        <stp>7903517b-2a9e-4ec5-b689-7a67f2500877</stp>
        <tr r="B8" s="3"/>
      </tp>
      <tp>
        <v>-2</v>
        <stp/>
        <stp>314b23c2-a55a-4dbb-87f0-c891917d3272</stp>
        <tr r="B8" s="3"/>
      </tp>
      <tp>
        <v>-2</v>
        <stp/>
        <stp>33f6f44c-8d81-4a2e-8e70-bb001f6155fe</stp>
        <tr r="B8" s="3"/>
      </tp>
    </main>
    <main first="rtdsrv_c98d63cb2cd64b35be69df4a50663251">
      <tp>
        <v>-2</v>
        <stp/>
        <stp>1f5ddc1d-5b55-40d6-a50f-4864b1138ce6</stp>
        <tr r="B8" s="3"/>
      </tp>
    </main>
    <main first="rtdsrv_c98d63cb2cd64b35be69df4a50663251">
      <tp>
        <v>-2</v>
        <stp/>
        <stp>b34872a3-b860-4bf7-9c05-5e896d197906</stp>
        <tr r="B8" s="3"/>
      </tp>
      <tp>
        <v>-2</v>
        <stp/>
        <stp>ac8a0363-8002-4dfe-b0dc-31c35fcf1cc6</stp>
        <tr r="B8" s="3"/>
      </tp>
      <tp>
        <v>-2</v>
        <stp/>
        <stp>4f86c49b-150c-4e3f-adff-1c85edf2796d</stp>
        <tr r="B8" s="3"/>
      </tp>
    </main>
    <main first="rtdsrv_c98d63cb2cd64b35be69df4a50663251">
      <tp>
        <v>-2</v>
        <stp/>
        <stp>853e81b6-30f2-41e8-b846-4ea1a149220e</stp>
        <tr r="B8" s="3"/>
      </tp>
    </main>
    <main first="rtdsrv_c98d63cb2cd64b35be69df4a50663251">
      <tp>
        <v>-2</v>
        <stp/>
        <stp>bec59fd5-871e-4120-9cd7-ba77470cad36</stp>
        <tr r="B8" s="3"/>
      </tp>
      <tp>
        <v>-2</v>
        <stp/>
        <stp>903e7bc9-cdfc-4be6-9990-fa65e27a6051</stp>
        <tr r="B8" s="3"/>
      </tp>
      <tp>
        <v>-2</v>
        <stp/>
        <stp>ed3fe89b-7987-41c4-a802-a6704a518e3b</stp>
        <tr r="B8" s="3"/>
      </tp>
      <tp>
        <v>-2</v>
        <stp/>
        <stp>4202cc49-bd00-486f-85ab-86c1a9a23f07</stp>
        <tr r="B8" s="3"/>
      </tp>
      <tp>
        <v>-2</v>
        <stp/>
        <stp>8035498e-060a-4e82-9b0b-6b58aeb19a93</stp>
        <tr r="B8" s="3"/>
      </tp>
      <tp>
        <v>-2</v>
        <stp/>
        <stp>99e72acf-2f80-4b17-aab8-0a2993bdb09c</stp>
        <tr r="B8" s="3"/>
      </tp>
      <tp>
        <v>-2</v>
        <stp/>
        <stp>81b5fe81-d09f-4784-b66c-390ff4416bbf</stp>
        <tr r="B8" s="3"/>
      </tp>
      <tp>
        <v>-2</v>
        <stp/>
        <stp>1a89e996-06fb-4f7f-9754-f249ef8292c7</stp>
        <tr r="B8" s="3"/>
      </tp>
      <tp>
        <v>-2</v>
        <stp/>
        <stp>8d8f290a-6555-4106-a762-93876fcbdc89</stp>
        <tr r="B8" s="3"/>
      </tp>
      <tp>
        <v>-2</v>
        <stp/>
        <stp>dd698595-aeab-423e-81d0-665eab2e286f</stp>
        <tr r="B8" s="3"/>
      </tp>
    </main>
    <main first="rtdsrv_c98d63cb2cd64b35be69df4a50663251">
      <tp>
        <v>-2</v>
        <stp/>
        <stp>c73f113f-fb26-4d28-9302-57833db39fb4</stp>
        <tr r="B8" s="3"/>
      </tp>
    </main>
    <main first="rtdsrv_c98d63cb2cd64b35be69df4a50663251">
      <tp>
        <v>-2</v>
        <stp/>
        <stp>8416d857-01fc-4023-bbaf-71d2c57687b4</stp>
        <tr r="B8" s="3"/>
      </tp>
    </main>
    <main first="rtdsrv_c98d63cb2cd64b35be69df4a50663251">
      <tp>
        <v>-2</v>
        <stp/>
        <stp>bca9ce41-2f24-4b46-bf3f-be61995ad066</stp>
        <tr r="B8" s="3"/>
      </tp>
    </main>
    <main first="rtdsrv_c98d63cb2cd64b35be69df4a50663251">
      <tp>
        <v>-2</v>
        <stp/>
        <stp>2aaa7b09-3c2d-4cd6-a384-0777fb24e57f</stp>
        <tr r="B8" s="3"/>
      </tp>
      <tp>
        <v>-2</v>
        <stp/>
        <stp>5dbcd266-61a5-47c8-b161-51a215d224d8</stp>
        <tr r="B8" s="3"/>
      </tp>
      <tp>
        <v>-2</v>
        <stp/>
        <stp>b8499130-2504-4806-9fbd-32b6f5323650</stp>
        <tr r="B8" s="3"/>
      </tp>
    </main>
    <main first="rtdsrv_c98d63cb2cd64b35be69df4a50663251">
      <tp>
        <v>-2</v>
        <stp/>
        <stp>4fa488b4-a73c-457e-930f-8ae37ee9b0b6</stp>
        <tr r="B8" s="3"/>
      </tp>
      <tp>
        <v>-2</v>
        <stp/>
        <stp>1bfa820c-4385-4cb3-befb-407229098f19</stp>
        <tr r="B8" s="3"/>
      </tp>
      <tp>
        <v>-2</v>
        <stp/>
        <stp>2747e109-d20d-45d0-9423-89b8cdaf6c71</stp>
        <tr r="B8" s="3"/>
      </tp>
      <tp>
        <v>-2</v>
        <stp/>
        <stp>e1bf6390-64b7-42b8-8cb6-00ea89a3c908</stp>
        <tr r="B8" s="3"/>
      </tp>
      <tp>
        <v>-2</v>
        <stp/>
        <stp>1812c69a-a5e0-473e-8304-0f34f6df744f</stp>
        <tr r="B8" s="3"/>
      </tp>
      <tp>
        <v>-2</v>
        <stp/>
        <stp>e25b71a1-f55a-4bb2-a5cf-3a81d836d3f3</stp>
        <tr r="B8" s="3"/>
      </tp>
    </main>
    <main first="rtdsrv_c98d63cb2cd64b35be69df4a50663251">
      <tp>
        <v>-2</v>
        <stp/>
        <stp>80ee6bdb-9c20-43b3-969a-b8bad7936019</stp>
        <tr r="B8" s="3"/>
      </tp>
    </main>
    <main first="rtdsrv_c98d63cb2cd64b35be69df4a50663251">
      <tp>
        <v>-2</v>
        <stp/>
        <stp>3bc3da81-fd59-4f52-9197-b095a6b0e605</stp>
        <tr r="B8" s="3"/>
      </tp>
    </main>
    <main first="rtdsrv_c98d63cb2cd64b35be69df4a50663251">
      <tp>
        <v>-2</v>
        <stp/>
        <stp>75ac9698-aaf1-465d-8e9e-dc5d320231b6</stp>
        <tr r="B8" s="3"/>
      </tp>
    </main>
    <main first="rtdsrv_c98d63cb2cd64b35be69df4a50663251">
      <tp>
        <v>-2</v>
        <stp/>
        <stp>7661f52d-c317-473f-9a1c-ff22676ab9fb</stp>
        <tr r="B8" s="3"/>
      </tp>
      <tp>
        <v>-2</v>
        <stp/>
        <stp>b843ba4d-0e8d-4685-8426-6a6a05e28e46</stp>
        <tr r="B8" s="3"/>
      </tp>
    </main>
    <main first="rtdsrv_c98d63cb2cd64b35be69df4a50663251">
      <tp>
        <v>-2</v>
        <stp/>
        <stp>c6643e60-fc54-4d80-85da-f13f162f891f</stp>
        <tr r="B8" s="3"/>
      </tp>
      <tp>
        <v>-2</v>
        <stp/>
        <stp>bd982887-4a89-46db-aef7-9c32c3d15c0d</stp>
        <tr r="B8" s="3"/>
      </tp>
    </main>
    <main first="rtdsrv_c98d63cb2cd64b35be69df4a50663251">
      <tp>
        <v>-2</v>
        <stp/>
        <stp>6806ac18-0821-494a-910b-7be67c68ad90</stp>
        <tr r="B8" s="3"/>
      </tp>
      <tp>
        <v>-2</v>
        <stp/>
        <stp>ab36a478-97eb-470d-a1d8-a979c1d4b86c</stp>
        <tr r="B8" s="3"/>
      </tp>
      <tp>
        <v>-2</v>
        <stp/>
        <stp>7125d78f-5d38-4687-99e3-b56b92c119ea</stp>
        <tr r="B8" s="3"/>
      </tp>
    </main>
    <main first="rtdsrv_c98d63cb2cd64b35be69df4a50663251">
      <tp>
        <v>-2</v>
        <stp/>
        <stp>ec26506f-9b8c-4dd1-b1e4-8fa0aaecef0c</stp>
        <tr r="B8" s="3"/>
      </tp>
      <tp>
        <v>-2</v>
        <stp/>
        <stp>cbe6a562-3161-4f6f-9391-524c07831a8f</stp>
        <tr r="B8" s="3"/>
      </tp>
      <tp>
        <v>-2</v>
        <stp/>
        <stp>9e495060-6ee4-459a-95c7-8b685e7ab953</stp>
        <tr r="B8" s="3"/>
      </tp>
    </main>
    <main first="rtdsrv_c98d63cb2cd64b35be69df4a50663251">
      <tp>
        <v>-2</v>
        <stp/>
        <stp>55003c39-ba42-4a55-9eac-08b65da05cc1</stp>
        <tr r="B8" s="3"/>
      </tp>
      <tp>
        <v>-2</v>
        <stp/>
        <stp>f80cf99a-8b2d-4f2b-9921-e0e380b061ba</stp>
        <tr r="B8" s="3"/>
      </tp>
    </main>
    <main first="rtdsrv_c98d63cb2cd64b35be69df4a50663251">
      <tp>
        <v>-2</v>
        <stp/>
        <stp>b5611e3e-64cc-4367-b5ae-ec5e020589fd</stp>
        <tr r="B8" s="3"/>
      </tp>
    </main>
    <main first="rtdsrv_c98d63cb2cd64b35be69df4a50663251">
      <tp>
        <v>-2</v>
        <stp/>
        <stp>5d856b0a-3efc-4e52-b738-e84e7ea02141</stp>
        <tr r="B8" s="3"/>
      </tp>
      <tp>
        <v>-2</v>
        <stp/>
        <stp>a86c8f0a-3777-44d5-8ce6-81b7db7df6f6</stp>
        <tr r="B8" s="3"/>
      </tp>
    </main>
    <main first="rtdsrv_c98d63cb2cd64b35be69df4a50663251">
      <tp>
        <v>-2</v>
        <stp/>
        <stp>45149764-c138-4b59-b74b-22b710798607</stp>
        <tr r="B8" s="3"/>
      </tp>
      <tp>
        <v>-2</v>
        <stp/>
        <stp>0699da44-ef0d-436a-b04f-e906538ff54d</stp>
        <tr r="B8" s="3"/>
      </tp>
      <tp>
        <v>-2</v>
        <stp/>
        <stp>b5414e42-4d16-4c9d-a569-9fa0117379dd</stp>
        <tr r="B8" s="3"/>
      </tp>
      <tp>
        <v>-2</v>
        <stp/>
        <stp>98503382-d13f-478c-9ec7-2aacdf4b7028</stp>
        <tr r="B8" s="3"/>
      </tp>
      <tp>
        <v>-2</v>
        <stp/>
        <stp>f289c91c-4e72-4c0c-9913-1bf87c0284e4</stp>
        <tr r="B8" s="3"/>
      </tp>
      <tp>
        <v>-2</v>
        <stp/>
        <stp>8999aa67-077c-457f-adf4-1be5db7f3051</stp>
        <tr r="B8" s="3"/>
      </tp>
      <tp>
        <v>-2</v>
        <stp/>
        <stp>602103f8-eb13-4a3f-878d-d4edeb8016f3</stp>
        <tr r="B8" s="3"/>
      </tp>
      <tp>
        <v>-2</v>
        <stp/>
        <stp>f64b7738-5c44-4248-a04e-4606d5e2cc3f</stp>
        <tr r="B8" s="3"/>
      </tp>
    </main>
    <main first="rtdsrv_c98d63cb2cd64b35be69df4a50663251">
      <tp>
        <v>-2</v>
        <stp/>
        <stp>ef0910d8-0ddf-4988-aa2b-50d8555e1081</stp>
        <tr r="B8" s="3"/>
      </tp>
      <tp>
        <v>-2</v>
        <stp/>
        <stp>7f13d0fb-a92c-44ab-b673-b6a3f493d92f</stp>
        <tr r="B8" s="3"/>
      </tp>
      <tp>
        <v>-2</v>
        <stp/>
        <stp>a213f2a8-ff43-4eb0-9d97-5feb3b5252ff</stp>
        <tr r="B8" s="3"/>
      </tp>
      <tp>
        <v>-2</v>
        <stp/>
        <stp>494d3965-4994-4f65-ba8b-649d37cd0c79</stp>
        <tr r="B8" s="3"/>
      </tp>
    </main>
    <main first="rtdsrv_c98d63cb2cd64b35be69df4a50663251">
      <tp>
        <v>-2</v>
        <stp/>
        <stp>564dd724-0d95-4118-aadf-98dce8f3845b</stp>
        <tr r="B8" s="3"/>
      </tp>
      <tp>
        <v>-2</v>
        <stp/>
        <stp>5927812d-4e0d-4862-a6ce-0e6b7ad7a0cf</stp>
        <tr r="B8" s="3"/>
      </tp>
      <tp>
        <v>-2</v>
        <stp/>
        <stp>18ec9edb-5dbf-42bc-9848-133a07faebfb</stp>
        <tr r="B8" s="3"/>
      </tp>
    </main>
    <main first="rtdsrv_c98d63cb2cd64b35be69df4a50663251">
      <tp>
        <v>-2</v>
        <stp/>
        <stp>7e922474-ba1b-4df1-b3c2-9857516cc109</stp>
        <tr r="B8" s="3"/>
      </tp>
      <tp>
        <v>-2</v>
        <stp/>
        <stp>5064662f-5e26-4027-a5a9-2f2e99271c7f</stp>
        <tr r="B8" s="3"/>
      </tp>
      <tp>
        <v>-2</v>
        <stp/>
        <stp>319209e6-1d97-45a2-91cb-2d622ae154e7</stp>
        <tr r="B8" s="3"/>
      </tp>
      <tp>
        <v>-2</v>
        <stp/>
        <stp>6153ca21-2bd0-4750-869a-fdbbe735da95</stp>
        <tr r="B8" s="3"/>
      </tp>
    </main>
    <main first="rtdsrv_c98d63cb2cd64b35be69df4a50663251">
      <tp>
        <v>-2</v>
        <stp/>
        <stp>360fc31e-316b-453b-8532-6eb30912ab98</stp>
        <tr r="B8" s="3"/>
      </tp>
      <tp>
        <v>-2</v>
        <stp/>
        <stp>8cdc5f4c-65e9-41dc-b303-a9809868180e</stp>
        <tr r="B8" s="3"/>
      </tp>
      <tp>
        <v>-2</v>
        <stp/>
        <stp>e96c7fb9-ba8b-4db6-b902-bff34b6dbf1f</stp>
        <tr r="B8" s="3"/>
      </tp>
      <tp>
        <v>-2</v>
        <stp/>
        <stp>5949ff84-9b0b-42b8-b337-e2a423ff6597</stp>
        <tr r="B8" s="3"/>
      </tp>
      <tp>
        <v>-2</v>
        <stp/>
        <stp>07d70c4b-0ecb-4523-9060-e53e19bfa401</stp>
        <tr r="B8" s="3"/>
      </tp>
      <tp>
        <v>-2</v>
        <stp/>
        <stp>ae2196bd-aedf-407c-8457-321aa8a5376a</stp>
        <tr r="B8" s="3"/>
      </tp>
    </main>
    <main first="rtdsrv_c98d63cb2cd64b35be69df4a50663251">
      <tp>
        <v>-2</v>
        <stp/>
        <stp>5ba66945-2168-4c91-87e3-def9741785a5</stp>
        <tr r="B8" s="3"/>
      </tp>
      <tp>
        <v>-2</v>
        <stp/>
        <stp>1686e446-15a5-40e8-9e44-6743aadcf3a6</stp>
        <tr r="B8" s="3"/>
      </tp>
    </main>
    <main first="rtdsrv_c98d63cb2cd64b35be69df4a50663251">
      <tp>
        <v>-2</v>
        <stp/>
        <stp>ef87f921-2afe-4894-97f5-e7dc177c9e4b</stp>
        <tr r="B8" s="3"/>
      </tp>
      <tp>
        <v>-2</v>
        <stp/>
        <stp>b7c93bae-63cd-41ae-98fb-a9d5eea49fb7</stp>
        <tr r="B8" s="3"/>
      </tp>
    </main>
    <main first="rtdsrv_c98d63cb2cd64b35be69df4a50663251">
      <tp>
        <v>-2</v>
        <stp/>
        <stp>59b2c847-35e2-4f71-81da-103394063908</stp>
        <tr r="B8" s="3"/>
      </tp>
      <tp>
        <v>-2</v>
        <stp/>
        <stp>641ef041-404b-4a6d-bed8-8d50c99da707</stp>
        <tr r="B8" s="3"/>
      </tp>
    </main>
    <main first="rtdsrv_c98d63cb2cd64b35be69df4a50663251">
      <tp>
        <v>-2</v>
        <stp/>
        <stp>d46c65f5-d9e3-41f3-8ec1-59fcefe27052</stp>
        <tr r="B8" s="3"/>
      </tp>
      <tp>
        <v>-2</v>
        <stp/>
        <stp>22c87cf6-476f-4444-b8b1-29e2c481ed2b</stp>
        <tr r="B8" s="3"/>
      </tp>
      <tp>
        <v>-2</v>
        <stp/>
        <stp>eefa2287-7f02-4e53-9656-4009a913e5b2</stp>
        <tr r="B8" s="3"/>
      </tp>
      <tp>
        <v>-2</v>
        <stp/>
        <stp>cd582875-999a-4f2f-a792-4a0515c93409</stp>
        <tr r="B8" s="3"/>
      </tp>
      <tp>
        <v>-2</v>
        <stp/>
        <stp>c9db8041-a688-439d-b10f-6ed585966691</stp>
        <tr r="B8" s="3"/>
      </tp>
      <tp>
        <v>-2</v>
        <stp/>
        <stp>4ad45630-779c-4bbe-b525-942caa512877</stp>
        <tr r="B8" s="3"/>
      </tp>
      <tp>
        <v>-2</v>
        <stp/>
        <stp>84de36db-4dba-4ae8-ba2d-02beda379500</stp>
        <tr r="B8" s="3"/>
      </tp>
      <tp>
        <v>-2</v>
        <stp/>
        <stp>c5badb8e-b64a-45a8-87c6-e1961a9c6edb</stp>
        <tr r="B8" s="3"/>
      </tp>
      <tp>
        <v>-2</v>
        <stp/>
        <stp>b1b4cb4f-1071-46a8-a42c-80e76beb4a9d</stp>
        <tr r="B8" s="3"/>
      </tp>
      <tp>
        <v>-2</v>
        <stp/>
        <stp>08836fb7-2fe5-4b67-94b5-3c0848f079bf</stp>
        <tr r="B8" s="3"/>
      </tp>
      <tp>
        <v>-2</v>
        <stp/>
        <stp>806f341a-f10a-426f-a693-d5cc7be3715a</stp>
        <tr r="B8" s="3"/>
      </tp>
      <tp>
        <v>-2</v>
        <stp/>
        <stp>587bb251-6869-46b6-b6eb-495b7420c914</stp>
        <tr r="B8" s="3"/>
      </tp>
    </main>
    <main first="rtdsrv_c98d63cb2cd64b35be69df4a50663251">
      <tp>
        <v>-2</v>
        <stp/>
        <stp>b3df10d5-e487-4c6c-9839-0921d22e3fea</stp>
        <tr r="B8" s="3"/>
      </tp>
      <tp>
        <v>-2</v>
        <stp/>
        <stp>0345cf6f-9bbc-4df2-b73e-2a6b76957ac9</stp>
        <tr r="B8" s="3"/>
      </tp>
    </main>
    <main first="rtdsrv_c98d63cb2cd64b35be69df4a50663251">
      <tp>
        <v>-2</v>
        <stp/>
        <stp>f1da0a7b-a5ec-41ba-9312-5ba8ac8f143f</stp>
        <tr r="B8" s="3"/>
      </tp>
    </main>
    <main first="rtdsrv_c98d63cb2cd64b35be69df4a50663251">
      <tp>
        <v>-2</v>
        <stp/>
        <stp>6bfc5d7a-df5a-45f0-955b-f1de4a736c1a</stp>
        <tr r="B8" s="3"/>
      </tp>
      <tp>
        <v>-2</v>
        <stp/>
        <stp>8fa683f7-b3db-4b28-8846-380ceb56d527</stp>
        <tr r="B8" s="3"/>
      </tp>
      <tp>
        <v>-2</v>
        <stp/>
        <stp>df2b4323-6af7-4d28-9ff6-0952de5715ee</stp>
        <tr r="B8" s="3"/>
      </tp>
      <tp>
        <v>-2</v>
        <stp/>
        <stp>cf04ed09-074f-4d2a-8ae8-e23d9bd51268</stp>
        <tr r="B8" s="3"/>
      </tp>
      <tp>
        <v>-2</v>
        <stp/>
        <stp>8dd080d2-d455-4e47-8839-53d220b7ece0</stp>
        <tr r="B8" s="3"/>
      </tp>
    </main>
    <main first="rtdsrv_c98d63cb2cd64b35be69df4a50663251">
      <tp>
        <v>-2</v>
        <stp/>
        <stp>b687a7ac-b255-4292-a8b0-4b2942745712</stp>
        <tr r="B8" s="3"/>
      </tp>
    </main>
    <main first="rtdsrv_c98d63cb2cd64b35be69df4a50663251">
      <tp>
        <v>-2</v>
        <stp/>
        <stp>8039f2df-7a32-42e6-b5ba-9fa615f42f8a</stp>
        <tr r="B8" s="3"/>
      </tp>
      <tp>
        <v>-2</v>
        <stp/>
        <stp>6d53aafc-f710-49c4-ae0b-1c8e4f1656f2</stp>
        <tr r="B8" s="3"/>
      </tp>
      <tp>
        <v>-2</v>
        <stp/>
        <stp>e5d5ddda-c5eb-4be7-aaf3-ad053d7157e1</stp>
        <tr r="B8" s="3"/>
      </tp>
    </main>
    <main first="rtdsrv_c98d63cb2cd64b35be69df4a50663251">
      <tp>
        <v>-2</v>
        <stp/>
        <stp>7a35cb67-ed93-401a-a5e9-07219dd8cd88</stp>
        <tr r="B8" s="3"/>
      </tp>
    </main>
    <main first="rtdsrv_c98d63cb2cd64b35be69df4a50663251">
      <tp>
        <v>-2</v>
        <stp/>
        <stp>94081d3b-35af-4cd2-94e6-8ff76d285ca1</stp>
        <tr r="B8" s="3"/>
      </tp>
      <tp>
        <v>-2</v>
        <stp/>
        <stp>21c09e2e-3758-4171-a960-c178febcaa1b</stp>
        <tr r="B8" s="3"/>
      </tp>
      <tp>
        <v>-2</v>
        <stp/>
        <stp>241d1c1c-3480-48f7-a342-822dd1eef1bb</stp>
        <tr r="B8" s="3"/>
      </tp>
      <tp>
        <v>-2</v>
        <stp/>
        <stp>dfe3fd18-ff74-4922-9500-706d62b5c1e6</stp>
        <tr r="B8" s="3"/>
      </tp>
      <tp>
        <v>-2</v>
        <stp/>
        <stp>24450498-d3d4-4937-93e6-7561ae811355</stp>
        <tr r="B8" s="3"/>
      </tp>
      <tp>
        <v>-2</v>
        <stp/>
        <stp>e9a990ea-8e36-4d00-a631-bcce2bad9fbd</stp>
        <tr r="B8" s="3"/>
      </tp>
      <tp>
        <v>-2</v>
        <stp/>
        <stp>0909bf5b-64ee-4b25-8ed8-99d5dd90d0d1</stp>
        <tr r="B8" s="3"/>
      </tp>
      <tp>
        <v>-2</v>
        <stp/>
        <stp>17ba9f3a-1e93-41d4-aabe-ccd1cf6ebf22</stp>
        <tr r="B8" s="3"/>
      </tp>
      <tp>
        <v>-2</v>
        <stp/>
        <stp>725ea283-aa93-493d-a470-6f3f001b911b</stp>
        <tr r="B8" s="3"/>
      </tp>
      <tp>
        <v>-2</v>
        <stp/>
        <stp>9f69d841-803d-4a7a-9719-60a79f4f351d</stp>
        <tr r="B8" s="3"/>
      </tp>
      <tp>
        <v>-2</v>
        <stp/>
        <stp>f107bd1b-7d2e-4e1e-b6a4-31861595376e</stp>
        <tr r="B8" s="3"/>
      </tp>
      <tp>
        <v>-2</v>
        <stp/>
        <stp>25baa95e-f0e9-45f3-ada4-5aeff93ef5b5</stp>
        <tr r="B8" s="3"/>
      </tp>
      <tp>
        <v>-2</v>
        <stp/>
        <stp>b7ed50fd-fc70-4415-b0f5-4f400cec4bae</stp>
        <tr r="B8" s="3"/>
      </tp>
      <tp>
        <v>-2</v>
        <stp/>
        <stp>d5662f2f-37b3-4995-a260-b8a8b976f75e</stp>
        <tr r="B8" s="3"/>
      </tp>
      <tp>
        <v>-2</v>
        <stp/>
        <stp>7af48ea8-b05e-41c0-b937-1ed9a60dac53</stp>
        <tr r="B8" s="3"/>
      </tp>
      <tp>
        <v>-2</v>
        <stp/>
        <stp>0b9d7e82-39b6-47da-8e4a-72bbda7a7d29</stp>
        <tr r="B8" s="3"/>
      </tp>
      <tp>
        <v>-2</v>
        <stp/>
        <stp>e2c97593-06a2-4a9f-a679-3f9387662ad1</stp>
        <tr r="B8" s="3"/>
      </tp>
    </main>
    <main first="rtdsrv_c98d63cb2cd64b35be69df4a50663251">
      <tp>
        <v>-2</v>
        <stp/>
        <stp>9a0bda33-b948-4c06-b6cf-c7da1e3c7365</stp>
        <tr r="B8" s="3"/>
      </tp>
      <tp>
        <v>-2</v>
        <stp/>
        <stp>2ea1cf8b-cbf7-4ab6-b55b-e95b25aaf965</stp>
        <tr r="B8" s="3"/>
      </tp>
    </main>
    <main first="rtdsrv_c98d63cb2cd64b35be69df4a50663251">
      <tp>
        <v>-2</v>
        <stp/>
        <stp>95009067-80d4-4052-8e7d-282ea5224cdb</stp>
        <tr r="B8" s="3"/>
      </tp>
      <tp>
        <v>-2</v>
        <stp/>
        <stp>9c617a0c-4f18-4030-a9ca-014872c1c0a7</stp>
        <tr r="B8" s="3"/>
      </tp>
      <tp>
        <v>-2</v>
        <stp/>
        <stp>ec4dc3dd-df3c-4e5d-84b5-00e6e045cde8</stp>
        <tr r="B8" s="3"/>
      </tp>
      <tp>
        <v>-2</v>
        <stp/>
        <stp>4e3d7d92-5d81-4fae-bb69-900a5b4d5cd3</stp>
        <tr r="B8" s="3"/>
      </tp>
      <tp>
        <v>-2</v>
        <stp/>
        <stp>0c2603ac-353f-4460-b05c-872003166423</stp>
        <tr r="B8" s="3"/>
      </tp>
      <tp>
        <v>-2</v>
        <stp/>
        <stp>1dec21e8-5b35-49b1-a4a7-db2075c9b105</stp>
        <tr r="B8" s="3"/>
      </tp>
      <tp>
        <v>-2</v>
        <stp/>
        <stp>a5c491b8-0fb1-419e-9d9b-afac9ab1a92f</stp>
        <tr r="B8" s="3"/>
      </tp>
      <tp>
        <v>-2</v>
        <stp/>
        <stp>41033845-a115-4d6c-ae99-da8a45b970cf</stp>
        <tr r="B8" s="3"/>
      </tp>
      <tp>
        <v>-2</v>
        <stp/>
        <stp>41253425-eb3a-452b-a44e-f415b543ba75</stp>
        <tr r="B8" s="3"/>
      </tp>
      <tp>
        <v>-2</v>
        <stp/>
        <stp>a82add36-96d0-4089-967e-e888b6ef73a3</stp>
        <tr r="B8" s="3"/>
      </tp>
      <tp>
        <v>-2</v>
        <stp/>
        <stp>a9c442ad-99a5-4e4e-9040-4552fdcbdd25</stp>
        <tr r="B8" s="3"/>
      </tp>
      <tp>
        <v>-2</v>
        <stp/>
        <stp>9d5154ef-b154-4e8d-ae11-7dcc4ff2739f</stp>
        <tr r="B8" s="3"/>
      </tp>
      <tp>
        <v>-2</v>
        <stp/>
        <stp>a1d8088d-3b38-41c9-a2b6-6614d31742e7</stp>
        <tr r="B8" s="3"/>
      </tp>
      <tp>
        <v>-2</v>
        <stp/>
        <stp>013ca4b7-90b1-4377-8e38-473c5a37884f</stp>
        <tr r="B8" s="3"/>
      </tp>
      <tp>
        <v>-2</v>
        <stp/>
        <stp>754beb29-e184-4c72-b3a9-07737df3dd28</stp>
        <tr r="B8" s="3"/>
      </tp>
      <tp>
        <v>-2</v>
        <stp/>
        <stp>6f85453a-ffd9-4028-9377-39ceffc1b374</stp>
        <tr r="B8" s="3"/>
      </tp>
      <tp>
        <v>-2</v>
        <stp/>
        <stp>6d6d98f4-89f4-4a56-a0b4-2a21a2caf5fb</stp>
        <tr r="B8" s="3"/>
      </tp>
      <tp>
        <v>-2</v>
        <stp/>
        <stp>1b1a3e33-8b58-4956-ac07-db5fb480b91f</stp>
        <tr r="B8" s="3"/>
      </tp>
      <tp>
        <v>-2</v>
        <stp/>
        <stp>f25cf3cb-4c7f-416f-bac8-452a25999fa5</stp>
        <tr r="B8" s="3"/>
      </tp>
      <tp>
        <v>-2</v>
        <stp/>
        <stp>6dcb5437-bfa0-419f-acf3-0f51401882e2</stp>
        <tr r="B8" s="3"/>
      </tp>
      <tp>
        <v>-2</v>
        <stp/>
        <stp>af8d267a-c8fd-4a57-bb69-6aed7185046c</stp>
        <tr r="B8" s="3"/>
      </tp>
    </main>
    <main first="rtdsrv_c98d63cb2cd64b35be69df4a50663251">
      <tp>
        <v>-2</v>
        <stp/>
        <stp>3ffc7504-a5d1-4bf3-807f-ef5d8e6a0cde</stp>
        <tr r="B8" s="3"/>
      </tp>
      <tp>
        <v>-2</v>
        <stp/>
        <stp>cbcee370-5185-45c9-bbc5-194613289b53</stp>
        <tr r="B8" s="3"/>
      </tp>
      <tp>
        <v>-2</v>
        <stp/>
        <stp>83fda5ba-9500-4df7-8ac9-49007c28ef44</stp>
        <tr r="B8" s="3"/>
      </tp>
    </main>
    <main first="rtdsrv_c98d63cb2cd64b35be69df4a50663251">
      <tp>
        <v>-2</v>
        <stp/>
        <stp>5f8329fb-7dfd-4ae9-a55c-d3a19407c44c</stp>
        <tr r="B8" s="3"/>
      </tp>
      <tp>
        <v>-2</v>
        <stp/>
        <stp>cbb88394-e2a7-4667-b42a-d03397cadae8</stp>
        <tr r="B8" s="3"/>
      </tp>
      <tp>
        <v>-2</v>
        <stp/>
        <stp>0d804105-45ac-4820-9114-cc0dd01fbd0b</stp>
        <tr r="B8" s="3"/>
      </tp>
      <tp>
        <v>-2</v>
        <stp/>
        <stp>51a557cb-be25-43bc-88c4-ccb33e884509</stp>
        <tr r="B8" s="3"/>
      </tp>
      <tp>
        <v>-2</v>
        <stp/>
        <stp>64a531ee-c8e2-4925-acd8-7fef0bd05d21</stp>
        <tr r="B8" s="3"/>
      </tp>
      <tp>
        <v>-2</v>
        <stp/>
        <stp>6cde9a28-7f87-4932-9bd2-7001d770931a</stp>
        <tr r="B8" s="3"/>
      </tp>
      <tp>
        <v>-2</v>
        <stp/>
        <stp>0554d2be-6dee-423d-aa3e-550ce51181c0</stp>
        <tr r="B8" s="3"/>
      </tp>
    </main>
    <main first="rtdsrv_c98d63cb2cd64b35be69df4a50663251">
      <tp>
        <v>-2</v>
        <stp/>
        <stp>e4d3a8ae-7d37-4da1-9194-5f5a14c5061b</stp>
        <tr r="B8" s="3"/>
      </tp>
      <tp>
        <v>-2</v>
        <stp/>
        <stp>b008f93c-3044-4d48-ab3a-cce6c200f74f</stp>
        <tr r="B8" s="3"/>
      </tp>
    </main>
    <main first="rtdsrv_c98d63cb2cd64b35be69df4a50663251">
      <tp>
        <v>-2</v>
        <stp/>
        <stp>a1feee27-c415-4aaa-8ff5-cd41b0652382</stp>
        <tr r="B8" s="3"/>
      </tp>
    </main>
    <main first="rtdsrv_c98d63cb2cd64b35be69df4a50663251">
      <tp>
        <v>-2</v>
        <stp/>
        <stp>aae1ae07-d26c-4e67-bbb9-5d3805ebc3b6</stp>
        <tr r="B8" s="3"/>
      </tp>
      <tp>
        <v>-2</v>
        <stp/>
        <stp>fc9da774-8852-49b6-ae3f-99b2c2d21509</stp>
        <tr r="B8" s="3"/>
      </tp>
      <tp>
        <v>-2</v>
        <stp/>
        <stp>acadf72d-14ea-4ea1-a2a1-dbc6f4d7e46c</stp>
        <tr r="B8" s="3"/>
      </tp>
      <tp>
        <v>-2</v>
        <stp/>
        <stp>91e17a71-b85b-4a69-a710-b91a209fed7a</stp>
        <tr r="B8" s="3"/>
      </tp>
      <tp>
        <v>-2</v>
        <stp/>
        <stp>841024e9-83bb-4fa3-ad38-652b49727c8a</stp>
        <tr r="B8" s="3"/>
      </tp>
      <tp>
        <v>-2</v>
        <stp/>
        <stp>e75932e4-6910-4a4e-aa72-813533bbb34f</stp>
        <tr r="B8" s="3"/>
      </tp>
      <tp>
        <v>-2</v>
        <stp/>
        <stp>0aca8654-3f2b-4231-b9b9-d65d87358f33</stp>
        <tr r="B8" s="3"/>
      </tp>
    </main>
    <main first="rtdsrv_c98d63cb2cd64b35be69df4a50663251">
      <tp>
        <v>-2</v>
        <stp/>
        <stp>0246541b-2cb0-4310-ba03-3c9aab2acec4</stp>
        <tr r="B8" s="3"/>
      </tp>
    </main>
    <main first="rtdsrv_c98d63cb2cd64b35be69df4a50663251">
      <tp>
        <v>-2</v>
        <stp/>
        <stp>bec6acfd-8406-4dff-90de-dda24197397b</stp>
        <tr r="B8" s="3"/>
      </tp>
      <tp>
        <v>-2</v>
        <stp/>
        <stp>ab8905fd-23b0-4622-a3c7-e6492cc6d15b</stp>
        <tr r="B8" s="3"/>
      </tp>
      <tp>
        <v>-2</v>
        <stp/>
        <stp>ee9e7742-65a0-41a1-96c9-dd9394419644</stp>
        <tr r="B8" s="3"/>
      </tp>
      <tp>
        <v>-2</v>
        <stp/>
        <stp>dd87ac17-46ae-4696-9986-0846b41f1a4e</stp>
        <tr r="B8" s="3"/>
      </tp>
    </main>
    <main first="rtdsrv_c98d63cb2cd64b35be69df4a50663251">
      <tp>
        <v>-2</v>
        <stp/>
        <stp>592f0f5b-071c-4678-adba-1e7c6fff6f7c</stp>
        <tr r="B8" s="3"/>
      </tp>
      <tp>
        <v>-2</v>
        <stp/>
        <stp>38d558ce-ad63-4982-8801-6a59a7b55e22</stp>
        <tr r="B8" s="3"/>
      </tp>
    </main>
    <main first="rtdsrv_c98d63cb2cd64b35be69df4a50663251">
      <tp>
        <v>-2</v>
        <stp/>
        <stp>f818957d-410f-40ad-80d3-b5764d3de828</stp>
        <tr r="B8" s="3"/>
      </tp>
    </main>
    <main first="rtdsrv_c98d63cb2cd64b35be69df4a50663251">
      <tp>
        <v>-2</v>
        <stp/>
        <stp>a455510c-b62e-42cf-9b30-f1b376ccfe0b</stp>
        <tr r="B8" s="3"/>
      </tp>
      <tp>
        <v>-2</v>
        <stp/>
        <stp>ccdddd6c-3415-4c80-8ed3-6b2fea6203aa</stp>
        <tr r="B8" s="3"/>
      </tp>
      <tp>
        <v>-2</v>
        <stp/>
        <stp>8d58b198-1f79-4d05-86ad-3171b068fac6</stp>
        <tr r="B8" s="3"/>
      </tp>
      <tp>
        <v>-2</v>
        <stp/>
        <stp>52556d4a-8ea8-4b79-9121-54921414757d</stp>
        <tr r="B8" s="3"/>
      </tp>
      <tp>
        <v>-2</v>
        <stp/>
        <stp>6c3d6610-dd51-46cd-b1d8-9738dff130c4</stp>
        <tr r="B8" s="3"/>
      </tp>
      <tp>
        <v>-2</v>
        <stp/>
        <stp>f557e365-8cc4-49dd-a96e-79193ca31f28</stp>
        <tr r="B8" s="3"/>
      </tp>
    </main>
    <main first="rtdsrv_c98d63cb2cd64b35be69df4a50663251">
      <tp>
        <v>-2</v>
        <stp/>
        <stp>61b90663-ab09-4dee-a3fd-4d000cf2d2a3</stp>
        <tr r="B8" s="3"/>
      </tp>
      <tp>
        <v>-2</v>
        <stp/>
        <stp>1547a6cd-fb2d-4267-a386-99fb9f048e05</stp>
        <tr r="B8" s="3"/>
      </tp>
      <tp>
        <v>-2</v>
        <stp/>
        <stp>c55bac2d-659d-4a35-9263-59e608519227</stp>
        <tr r="B8" s="3"/>
      </tp>
      <tp>
        <v>-2</v>
        <stp/>
        <stp>2dd7b56b-448e-4546-b5e1-9eb3f5f41637</stp>
        <tr r="B8" s="3"/>
      </tp>
      <tp>
        <v>-2</v>
        <stp/>
        <stp>d3078f18-a694-434c-9edb-345eb65b5a42</stp>
        <tr r="B8" s="3"/>
      </tp>
    </main>
    <main first="rtdsrv_c98d63cb2cd64b35be69df4a50663251">
      <tp>
        <v>-2</v>
        <stp/>
        <stp>41b1d30f-4efd-4925-a348-ae784a629b3e</stp>
        <tr r="B8" s="3"/>
      </tp>
      <tp>
        <v>-2</v>
        <stp/>
        <stp>5a9bea27-0b49-4874-b7f4-6e1a0e71f3c8</stp>
        <tr r="B8" s="3"/>
      </tp>
      <tp>
        <v>-2</v>
        <stp/>
        <stp>6794e0f8-01e2-4ba2-b420-a180fa3d26cc</stp>
        <tr r="B8" s="3"/>
      </tp>
      <tp>
        <v>-2</v>
        <stp/>
        <stp>9f65e037-cc31-43f0-a9d2-23f6b6ddf5bf</stp>
        <tr r="B8" s="3"/>
      </tp>
      <tp>
        <v>-2</v>
        <stp/>
        <stp>44cbb12d-70b5-483e-990b-d1d7d1fa0633</stp>
        <tr r="B8" s="3"/>
      </tp>
      <tp>
        <v>-2</v>
        <stp/>
        <stp>59e704cc-f2c1-4c7d-b491-a0e333da2d6a</stp>
        <tr r="B8" s="3"/>
      </tp>
      <tp>
        <v>-2</v>
        <stp/>
        <stp>97a4ea30-fcf9-4d21-81bf-d54bee774beb</stp>
        <tr r="B8" s="3"/>
      </tp>
      <tp>
        <v>-2</v>
        <stp/>
        <stp>bc2ac788-f411-4a05-9c48-dc9b97dbf663</stp>
        <tr r="B8" s="3"/>
      </tp>
      <tp>
        <v>-2</v>
        <stp/>
        <stp>60006ed8-061e-4925-9d10-b02147725719</stp>
        <tr r="B8" s="3"/>
      </tp>
      <tp>
        <v>-2</v>
        <stp/>
        <stp>ae8a1c3e-d31f-431e-ae89-d90dd3a15d7f</stp>
        <tr r="B8" s="3"/>
      </tp>
      <tp>
        <v>-2</v>
        <stp/>
        <stp>1db9e4b8-a570-4b19-ad8e-574bfe73c31a</stp>
        <tr r="B8" s="3"/>
      </tp>
    </main>
    <main first="rtdsrv_c98d63cb2cd64b35be69df4a50663251">
      <tp>
        <v>-2</v>
        <stp/>
        <stp>fc39963a-1f7a-41d9-aab6-78884b819430</stp>
        <tr r="B8" s="3"/>
      </tp>
      <tp>
        <v>-2</v>
        <stp/>
        <stp>d8a2a28a-7cba-4508-b340-7c2ccf7e1f0c</stp>
        <tr r="B8" s="3"/>
      </tp>
    </main>
    <main first="rtdsrv_c98d63cb2cd64b35be69df4a50663251">
      <tp>
        <v>-2</v>
        <stp/>
        <stp>6a9fc9b1-fa3e-4ab9-bb91-1a8e59560421</stp>
        <tr r="B8" s="3"/>
      </tp>
      <tp>
        <v>-2</v>
        <stp/>
        <stp>22c844fb-23ab-4be9-9975-9a5dc01c9938</stp>
        <tr r="B8" s="3"/>
      </tp>
      <tp>
        <v>-2</v>
        <stp/>
        <stp>916e4419-34f9-4d22-8db7-82fe56dce04b</stp>
        <tr r="B8" s="3"/>
      </tp>
      <tp>
        <v>-2</v>
        <stp/>
        <stp>6d301b70-78ff-462f-9b0c-878bda76eccd</stp>
        <tr r="B8" s="3"/>
      </tp>
      <tp>
        <v>-2</v>
        <stp/>
        <stp>5f0f543f-3d13-4f14-b29c-a9d71385e462</stp>
        <tr r="B8" s="3"/>
      </tp>
      <tp>
        <v>-2</v>
        <stp/>
        <stp>224d45f5-3368-4f32-8a53-4170dc887317</stp>
        <tr r="B8" s="3"/>
      </tp>
      <tp>
        <v>-2</v>
        <stp/>
        <stp>81a77b6f-bbe9-4beb-9049-d1ee1b1e9f47</stp>
        <tr r="B8" s="3"/>
      </tp>
      <tp>
        <v>-2</v>
        <stp/>
        <stp>c62cc4ae-fa3d-4fe3-a298-c8eddaa14ecf</stp>
        <tr r="B8" s="3"/>
      </tp>
      <tp>
        <v>-2</v>
        <stp/>
        <stp>c4eb4475-e1e1-4703-8e40-0795c4158360</stp>
        <tr r="B8" s="3"/>
      </tp>
      <tp>
        <v>-2</v>
        <stp/>
        <stp>ce324f01-392a-435d-881a-37b5351485b7</stp>
        <tr r="B8" s="3"/>
      </tp>
    </main>
    <main first="rtdsrv_c98d63cb2cd64b35be69df4a50663251">
      <tp>
        <v>-2</v>
        <stp/>
        <stp>484ca308-b933-4220-a5af-496492d36aa0</stp>
        <tr r="B8" s="3"/>
      </tp>
      <tp>
        <v>-2</v>
        <stp/>
        <stp>cb78ddf1-29d6-4012-8b44-416f2ce802f3</stp>
        <tr r="B8" s="3"/>
      </tp>
      <tp>
        <v>-2</v>
        <stp/>
        <stp>36bbfe04-ea68-40cc-acad-cf409e331e70</stp>
        <tr r="B8" s="3"/>
      </tp>
    </main>
    <main first="rtdsrv_c98d63cb2cd64b35be69df4a50663251">
      <tp>
        <v>-2</v>
        <stp/>
        <stp>04564774-2166-4610-b4c7-2cc49e66864a</stp>
        <tr r="B8" s="3"/>
      </tp>
      <tp>
        <v>-2</v>
        <stp/>
        <stp>0b935a0a-5273-40a4-a17f-fb2af0948536</stp>
        <tr r="B8" s="3"/>
      </tp>
      <tp>
        <v>-2</v>
        <stp/>
        <stp>31ac7225-db51-4cf4-aa6e-f71e5a69fa6a</stp>
        <tr r="B8" s="3"/>
      </tp>
    </main>
    <main first="rtdsrv_c98d63cb2cd64b35be69df4a50663251">
      <tp>
        <v>-2</v>
        <stp/>
        <stp>3c0fb5e2-df18-4173-9237-5624cb14a4f0</stp>
        <tr r="B8" s="3"/>
      </tp>
    </main>
    <main first="rtdsrv_c98d63cb2cd64b35be69df4a50663251">
      <tp>
        <v>-2</v>
        <stp/>
        <stp>d6fa7aa6-de1d-413d-8fc8-c3cd3da180e0</stp>
        <tr r="B8" s="3"/>
      </tp>
      <tp>
        <v>-2</v>
        <stp/>
        <stp>7602d370-29e9-4950-b1d1-f4106113f52b</stp>
        <tr r="B8" s="3"/>
      </tp>
      <tp>
        <v>-2</v>
        <stp/>
        <stp>0fbe04f6-1329-4c95-9256-ee753043ee8e</stp>
        <tr r="B8" s="3"/>
      </tp>
      <tp>
        <v>-2</v>
        <stp/>
        <stp>e1c3fc77-b56a-40e6-9f47-1ec67e88ba6d</stp>
        <tr r="B8" s="3"/>
      </tp>
      <tp>
        <v>-2</v>
        <stp/>
        <stp>a007abed-5d66-467a-94ef-ef50afcdb080</stp>
        <tr r="B8" s="3"/>
      </tp>
    </main>
    <main first="rtdsrv_c98d63cb2cd64b35be69df4a50663251">
      <tp>
        <v>-2</v>
        <stp/>
        <stp>1adeecce-2bca-405d-9f9a-3860e030666f</stp>
        <tr r="B8" s="3"/>
      </tp>
      <tp>
        <v>-2</v>
        <stp/>
        <stp>a54017c8-564b-48df-80b4-43f08a5c0245</stp>
        <tr r="B8" s="3"/>
      </tp>
    </main>
    <main first="rtdsrv_c98d63cb2cd64b35be69df4a50663251">
      <tp>
        <v>-2</v>
        <stp/>
        <stp>e688e479-740c-4653-b2cf-1113ab1afe33</stp>
        <tr r="B8" s="3"/>
      </tp>
      <tp>
        <v>-2</v>
        <stp/>
        <stp>2b83ca0e-4f72-46e1-90cc-43b681f654eb</stp>
        <tr r="B8" s="3"/>
      </tp>
    </main>
    <main first="rtdsrv_c98d63cb2cd64b35be69df4a50663251">
      <tp>
        <v>-2</v>
        <stp/>
        <stp>bbdabc8e-d1ec-41d2-a8ba-27fed04d7a7f</stp>
        <tr r="B8" s="3"/>
      </tp>
      <tp>
        <v>-2</v>
        <stp/>
        <stp>fe83ae35-8ff8-4ae9-8da0-a72f740c306b</stp>
        <tr r="B8" s="3"/>
      </tp>
    </main>
    <main first="rtdsrv_c98d63cb2cd64b35be69df4a50663251">
      <tp>
        <v>-2</v>
        <stp/>
        <stp>189b94b9-04ab-4455-bb97-229944006e50</stp>
        <tr r="B8" s="3"/>
      </tp>
      <tp>
        <v>-2</v>
        <stp/>
        <stp>8db27912-71d4-44eb-a4d3-92d158c74530</stp>
        <tr r="B8" s="3"/>
      </tp>
      <tp>
        <v>-2</v>
        <stp/>
        <stp>4eb564b1-76c5-4c81-80b4-fa01476fb0ef</stp>
        <tr r="B8" s="3"/>
      </tp>
    </main>
    <main first="rtdsrv_c98d63cb2cd64b35be69df4a50663251">
      <tp>
        <v>-2</v>
        <stp/>
        <stp>aab7ea64-11e7-4448-991c-7e19838beb45</stp>
        <tr r="B8" s="3"/>
      </tp>
    </main>
    <main first="rtdsrv_c98d63cb2cd64b35be69df4a50663251">
      <tp>
        <v>-2</v>
        <stp/>
        <stp>517a3ac3-8879-4ffd-bb5d-e5494a46aa10</stp>
        <tr r="B8" s="3"/>
      </tp>
      <tp>
        <v>-2</v>
        <stp/>
        <stp>92be1078-adf5-4e23-8974-70d2cc5e48c6</stp>
        <tr r="B8" s="3"/>
      </tp>
      <tp>
        <v>-2</v>
        <stp/>
        <stp>d489c4ab-c9b7-4c04-915f-a9eaace2b426</stp>
        <tr r="B8" s="3"/>
      </tp>
      <tp>
        <v>-2</v>
        <stp/>
        <stp>83eba95e-ccca-4878-a682-977663142a2e</stp>
        <tr r="B8" s="3"/>
      </tp>
      <tp>
        <v>-2</v>
        <stp/>
        <stp>c0c6a963-eb76-4d6f-a8e8-2dfc669dd1ce</stp>
        <tr r="B8" s="3"/>
      </tp>
    </main>
    <main first="rtdsrv_c98d63cb2cd64b35be69df4a50663251">
      <tp>
        <v>-2</v>
        <stp/>
        <stp>33e932a4-9678-4663-a5ab-c6ffc20f6b76</stp>
        <tr r="B8" s="3"/>
      </tp>
      <tp>
        <v>-2</v>
        <stp/>
        <stp>245a2601-b99d-4de4-bd86-9b7c36ce042b</stp>
        <tr r="B8" s="3"/>
      </tp>
      <tp>
        <v>-2</v>
        <stp/>
        <stp>28c08c5b-f568-4150-b408-7091ec90fb10</stp>
        <tr r="B8" s="3"/>
      </tp>
      <tp>
        <v>-2</v>
        <stp/>
        <stp>69c83292-dfff-4e00-bd9d-09100ee3d6e4</stp>
        <tr r="B8" s="3"/>
      </tp>
      <tp>
        <v>-2</v>
        <stp/>
        <stp>592afdcd-4bd5-4b51-a214-3a0aeec75a26</stp>
        <tr r="B8" s="3"/>
      </tp>
      <tp>
        <v>-2</v>
        <stp/>
        <stp>ae226e27-21ad-41f9-a7f2-53d99a5fe307</stp>
        <tr r="B8" s="3"/>
      </tp>
      <tp>
        <v>-2</v>
        <stp/>
        <stp>328013ec-0117-452a-a21a-b9283b9aa6e8</stp>
        <tr r="B8" s="3"/>
      </tp>
      <tp>
        <v>-2</v>
        <stp/>
        <stp>89e26171-7350-4c59-bff7-9e4c284f8168</stp>
        <tr r="B8" s="3"/>
      </tp>
      <tp>
        <v>-2</v>
        <stp/>
        <stp>db98673f-efee-4e1b-85f7-e88f83c043a8</stp>
        <tr r="B8" s="3"/>
      </tp>
      <tp>
        <v>-2</v>
        <stp/>
        <stp>f5d273d7-3681-4c89-b7f0-eba6263ee254</stp>
        <tr r="B8" s="3"/>
      </tp>
      <tp>
        <v>-2</v>
        <stp/>
        <stp>9ae4855f-920d-4c2d-bf67-fb62e4195e37</stp>
        <tr r="B8" s="3"/>
      </tp>
      <tp>
        <v>-2</v>
        <stp/>
        <stp>3efaf135-7c79-4ae2-860b-397dd6300b13</stp>
        <tr r="B8" s="3"/>
      </tp>
      <tp>
        <v>-2</v>
        <stp/>
        <stp>78336c63-9ca4-4210-8543-98917dcb7718</stp>
        <tr r="B8" s="3"/>
      </tp>
    </main>
    <main first="rtdsrv_c98d63cb2cd64b35be69df4a50663251">
      <tp>
        <v>-2</v>
        <stp/>
        <stp>1702e5af-60c0-43e7-ab3f-085c535dd699</stp>
        <tr r="B8" s="3"/>
      </tp>
      <tp>
        <v>-2</v>
        <stp/>
        <stp>1b219f6a-be1f-423b-b917-de7219d91d9f</stp>
        <tr r="B8" s="3"/>
      </tp>
      <tp>
        <v>-2</v>
        <stp/>
        <stp>56c76f56-c72d-47cb-8f6c-c5540f90f946</stp>
        <tr r="B8" s="3"/>
      </tp>
    </main>
    <main first="rtdsrv_c98d63cb2cd64b35be69df4a50663251">
      <tp>
        <v>-2</v>
        <stp/>
        <stp>313103f7-1ec4-4c16-ab8f-b2345a719ca6</stp>
        <tr r="B8" s="3"/>
      </tp>
    </main>
    <main first="rtdsrv_c98d63cb2cd64b35be69df4a50663251">
      <tp>
        <v>-2</v>
        <stp/>
        <stp>3ad37054-4f3d-4c08-b884-db2d88e142ed</stp>
        <tr r="B8" s="3"/>
      </tp>
    </main>
    <main first="rtdsrv_c98d63cb2cd64b35be69df4a50663251">
      <tp>
        <v>-2</v>
        <stp/>
        <stp>311c8c5c-8fda-4565-b9c7-3083261bc732</stp>
        <tr r="B8" s="3"/>
      </tp>
    </main>
    <main first="rtdsrv_c98d63cb2cd64b35be69df4a50663251">
      <tp>
        <v>-2</v>
        <stp/>
        <stp>ea6b2141-516a-4d4f-85d8-b86a7c5191d4</stp>
        <tr r="B8" s="3"/>
      </tp>
    </main>
    <main first="rtdsrv_c98d63cb2cd64b35be69df4a50663251">
      <tp>
        <v>-2</v>
        <stp/>
        <stp>c1a82201-e45a-4628-8575-c4e246fa1f5d</stp>
        <tr r="B8" s="3"/>
      </tp>
    </main>
    <main first="rtdsrv_c98d63cb2cd64b35be69df4a50663251">
      <tp>
        <v>-2</v>
        <stp/>
        <stp>51f1114d-21d6-4d49-a6ec-1f36544351ca</stp>
        <tr r="B8" s="3"/>
      </tp>
      <tp>
        <v>-2</v>
        <stp/>
        <stp>6a32d93f-0f24-43f5-9426-c32883415b4e</stp>
        <tr r="B8" s="3"/>
      </tp>
    </main>
    <main first="rtdsrv_c98d63cb2cd64b35be69df4a50663251">
      <tp>
        <v>-2</v>
        <stp/>
        <stp>22489dca-2dbc-4d00-a7a5-38e97c795c7e</stp>
        <tr r="B8" s="3"/>
      </tp>
      <tp>
        <v>-2</v>
        <stp/>
        <stp>6ad81329-5eed-41ab-9727-58c78c4d1a32</stp>
        <tr r="B8" s="3"/>
      </tp>
    </main>
    <main first="rtdsrv_c98d63cb2cd64b35be69df4a50663251">
      <tp>
        <v>-2</v>
        <stp/>
        <stp>7e5f508b-26c6-4a72-948a-67a0d7c77cbf</stp>
        <tr r="B8" s="3"/>
      </tp>
    </main>
    <main first="rtdsrv_c98d63cb2cd64b35be69df4a50663251">
      <tp>
        <v>-2</v>
        <stp/>
        <stp>a738ff57-2df7-4128-834d-4bb11ec86f1c</stp>
        <tr r="B8" s="3"/>
      </tp>
      <tp>
        <v>-2</v>
        <stp/>
        <stp>692c0c51-e7ba-4031-90e3-fb46f54cd25e</stp>
        <tr r="B8" s="3"/>
      </tp>
    </main>
    <main first="rtdsrv_c98d63cb2cd64b35be69df4a50663251">
      <tp>
        <v>-2</v>
        <stp/>
        <stp>e189ae90-2a34-4be8-88c8-430bc9d8c990</stp>
        <tr r="B8" s="3"/>
      </tp>
      <tp>
        <v>-2</v>
        <stp/>
        <stp>e676b31a-0a81-41b8-9598-85b7670fa8c7</stp>
        <tr r="B8" s="3"/>
      </tp>
    </main>
    <main first="rtdsrv_c98d63cb2cd64b35be69df4a50663251">
      <tp>
        <v>-2</v>
        <stp/>
        <stp>7b1841ee-b5af-49a1-9914-d09cf86fe752</stp>
        <tr r="B8" s="3"/>
      </tp>
      <tp>
        <v>-2</v>
        <stp/>
        <stp>f824037b-c6c6-4222-b149-21ec904fca48</stp>
        <tr r="B8" s="3"/>
      </tp>
      <tp>
        <v>-2</v>
        <stp/>
        <stp>5ab69e7a-2ec7-45a8-9953-70e1f56f3087</stp>
        <tr r="B8" s="3"/>
      </tp>
    </main>
    <main first="rtdsrv_c98d63cb2cd64b35be69df4a50663251">
      <tp>
        <v>-2</v>
        <stp/>
        <stp>30066a69-a0a7-4c3e-b79b-43ce75b9fd1c</stp>
        <tr r="B8" s="3"/>
      </tp>
      <tp>
        <v>-2</v>
        <stp/>
        <stp>83411bc9-fb2e-4e69-9ea6-b3be01e7aca5</stp>
        <tr r="B8" s="3"/>
      </tp>
      <tp>
        <v>-2</v>
        <stp/>
        <stp>8b789a8a-4fae-4ab2-b999-7c3702583c56</stp>
        <tr r="B8" s="3"/>
      </tp>
      <tp>
        <v>-2</v>
        <stp/>
        <stp>240c972c-c3ca-499e-aef7-757d49477af8</stp>
        <tr r="B8" s="3"/>
      </tp>
      <tp>
        <v>-2</v>
        <stp/>
        <stp>4f1488a5-3c7a-415c-a005-4e143cfeb616</stp>
        <tr r="B8" s="3"/>
      </tp>
    </main>
    <main first="rtdsrv_c98d63cb2cd64b35be69df4a50663251">
      <tp>
        <v>-2</v>
        <stp/>
        <stp>e651496c-8395-4ce6-aa39-fff4d99a1c7e</stp>
        <tr r="B8" s="3"/>
      </tp>
    </main>
    <main first="rtdsrv_c98d63cb2cd64b35be69df4a50663251">
      <tp>
        <v>-2</v>
        <stp/>
        <stp>a9f48be5-1fea-47c7-9993-55be6f2c0803</stp>
        <tr r="B8" s="3"/>
      </tp>
      <tp>
        <v>-2</v>
        <stp/>
        <stp>6f2051be-edde-4ff7-ade5-08faababd511</stp>
        <tr r="B8" s="3"/>
      </tp>
      <tp>
        <v>-2</v>
        <stp/>
        <stp>cf5e70a7-2c83-47f6-8eab-f6e733efc9b8</stp>
        <tr r="B8" s="3"/>
      </tp>
      <tp>
        <v>-2</v>
        <stp/>
        <stp>2fe013ac-b268-48d0-8fbc-4f4ff51289b8</stp>
        <tr r="B8" s="3"/>
      </tp>
    </main>
    <main first="rtdsrv_c98d63cb2cd64b35be69df4a50663251">
      <tp>
        <v>-2</v>
        <stp/>
        <stp>f7d28e52-3612-40b9-8458-3a091a9f7bf2</stp>
        <tr r="B8" s="3"/>
      </tp>
      <tp>
        <v>-2</v>
        <stp/>
        <stp>8045a890-1203-4899-be85-c098aaa85fc4</stp>
        <tr r="B8" s="3"/>
      </tp>
      <tp>
        <v>-2</v>
        <stp/>
        <stp>3f0988a8-c29f-4dca-8012-348022e04dbb</stp>
        <tr r="B8" s="3"/>
      </tp>
      <tp>
        <v>-2</v>
        <stp/>
        <stp>8065948c-dcb9-42f5-89dc-ddc50870bb40</stp>
        <tr r="B8" s="3"/>
      </tp>
    </main>
    <main first="rtdsrv_c98d63cb2cd64b35be69df4a50663251">
      <tp>
        <v>-2</v>
        <stp/>
        <stp>35f6cf58-76ee-47a3-8bc6-e8917482f796</stp>
        <tr r="B8" s="3"/>
      </tp>
      <tp>
        <v>-2</v>
        <stp/>
        <stp>eee626d4-b8c0-4e21-a24e-453e98dde6ba</stp>
        <tr r="B8" s="3"/>
      </tp>
    </main>
    <main first="rtdsrv_c98d63cb2cd64b35be69df4a50663251">
      <tp>
        <v>-2</v>
        <stp/>
        <stp>164a9224-6b74-48f4-afe1-df65828c389f</stp>
        <tr r="B8" s="3"/>
      </tp>
      <tp>
        <v>-2</v>
        <stp/>
        <stp>a6ccf64a-4dac-4205-908a-e05e3b437d10</stp>
        <tr r="B8" s="3"/>
      </tp>
      <tp>
        <v>-2</v>
        <stp/>
        <stp>f48f05fb-92d3-40a0-90ad-0df3f557b0dd</stp>
        <tr r="B8" s="3"/>
      </tp>
    </main>
    <main first="rtdsrv_c98d63cb2cd64b35be69df4a50663251">
      <tp>
        <v>-2</v>
        <stp/>
        <stp>19d5f904-6452-43e7-af87-5e81fe1671d0</stp>
        <tr r="B8" s="3"/>
      </tp>
      <tp>
        <v>-2</v>
        <stp/>
        <stp>f9c44ce4-0afc-4c97-a7a9-31e7710a741b</stp>
        <tr r="B8" s="3"/>
      </tp>
      <tp>
        <v>-2</v>
        <stp/>
        <stp>597e877a-cc3a-477f-91b0-9c832d4f4ffc</stp>
        <tr r="B8" s="3"/>
      </tp>
      <tp>
        <v>-2</v>
        <stp/>
        <stp>5d60e96b-d96b-4e30-916a-a7df5165b139</stp>
        <tr r="B8" s="3"/>
      </tp>
      <tp>
        <v>-2</v>
        <stp/>
        <stp>921e09bb-32e1-4dac-8b4d-f5933ac5c3fa</stp>
        <tr r="B8" s="3"/>
      </tp>
      <tp>
        <v>-2</v>
        <stp/>
        <stp>68d487b6-e2a1-4c06-b875-3bf48474d5ff</stp>
        <tr r="B8" s="3"/>
      </tp>
      <tp>
        <v>-2</v>
        <stp/>
        <stp>6852e933-2661-471d-930a-989676f38a8a</stp>
        <tr r="B8" s="3"/>
      </tp>
      <tp>
        <v>-2</v>
        <stp/>
        <stp>5d1c3107-87cf-40d7-8df0-da764b7f9710</stp>
        <tr r="B8" s="3"/>
      </tp>
    </main>
    <main first="rtdsrv_c98d63cb2cd64b35be69df4a50663251">
      <tp>
        <v>-2</v>
        <stp/>
        <stp>85d3f120-935d-4b2e-9a8c-19011528dd4a</stp>
        <tr r="B8" s="3"/>
      </tp>
      <tp>
        <v>-2</v>
        <stp/>
        <stp>7fe08a9e-32fd-4cd5-ad10-18a70448e4f7</stp>
        <tr r="B8" s="3"/>
      </tp>
    </main>
    <main first="rtdsrv_c98d63cb2cd64b35be69df4a50663251">
      <tp>
        <v>-2</v>
        <stp/>
        <stp>a788e370-9503-4aa3-aa6c-74b4248760d3</stp>
        <tr r="B8" s="3"/>
      </tp>
      <tp>
        <v>-2</v>
        <stp/>
        <stp>1d3f21f8-38c6-45ce-ac4e-4c1fb9e28e98</stp>
        <tr r="B8" s="3"/>
      </tp>
      <tp>
        <v>-2</v>
        <stp/>
        <stp>179449d1-d0d4-47c2-9e20-43dd15c0dd80</stp>
        <tr r="B8" s="3"/>
      </tp>
      <tp>
        <v>-2</v>
        <stp/>
        <stp>0178d81e-51c8-462b-9f39-02a4168f5a6c</stp>
        <tr r="B8" s="3"/>
      </tp>
    </main>
    <main first="rtdsrv_c98d63cb2cd64b35be69df4a50663251">
      <tp>
        <v>-2</v>
        <stp/>
        <stp>10aaa87f-3b60-4865-92b9-422c5561eb23</stp>
        <tr r="B8" s="3"/>
      </tp>
      <tp>
        <v>-2</v>
        <stp/>
        <stp>a753a782-32ea-4df8-9e24-0064f0da40b9</stp>
        <tr r="B8" s="3"/>
      </tp>
    </main>
    <main first="rtdsrv_c98d63cb2cd64b35be69df4a50663251">
      <tp>
        <v>-2</v>
        <stp/>
        <stp>bf33dceb-ca70-4a2c-94d6-587b35423e5d</stp>
        <tr r="B8" s="3"/>
      </tp>
    </main>
    <main first="rtdsrv_c98d63cb2cd64b35be69df4a50663251">
      <tp>
        <v>-2</v>
        <stp/>
        <stp>47edd5bf-1dc7-4e0b-adc2-b9d4e737752e</stp>
        <tr r="B8" s="3"/>
      </tp>
      <tp>
        <v>-2</v>
        <stp/>
        <stp>f0f6b2ea-2054-4c12-b446-2b2f8d726923</stp>
        <tr r="B8" s="3"/>
      </tp>
    </main>
    <main first="rtdsrv_c98d63cb2cd64b35be69df4a50663251">
      <tp>
        <v>-2</v>
        <stp/>
        <stp>697cc045-da52-43bb-b22b-a100a235273b</stp>
        <tr r="B8" s="3"/>
      </tp>
      <tp>
        <v>-2</v>
        <stp/>
        <stp>8ab5e6aa-5927-40d5-a853-0bc9712ab851</stp>
        <tr r="B8" s="3"/>
      </tp>
      <tp>
        <v>-2</v>
        <stp/>
        <stp>c2da745c-91bb-4c26-9c9f-bda5b858ae8b</stp>
        <tr r="B8" s="3"/>
      </tp>
      <tp>
        <v>-2</v>
        <stp/>
        <stp>f7ee6987-358f-40c5-a407-d1045ea69ef8</stp>
        <tr r="B8" s="3"/>
      </tp>
      <tp>
        <v>-2</v>
        <stp/>
        <stp>0c0a51dc-e51f-4549-9564-03e087fa1503</stp>
        <tr r="B8" s="3"/>
      </tp>
    </main>
    <main first="rtdsrv_c98d63cb2cd64b35be69df4a50663251">
      <tp>
        <v>-2</v>
        <stp/>
        <stp>62020240-0227-4a16-8364-6f7d7953afe8</stp>
        <tr r="B8" s="3"/>
      </tp>
      <tp>
        <v>-2</v>
        <stp/>
        <stp>df40699f-e026-4a5a-a650-ef25b998a8d5</stp>
        <tr r="B8" s="3"/>
      </tp>
      <tp>
        <v>-2</v>
        <stp/>
        <stp>38c43b16-1aa9-46b8-99de-16c6486d40b6</stp>
        <tr r="B8" s="3"/>
      </tp>
      <tp>
        <v>-2</v>
        <stp/>
        <stp>b4085daf-3cb8-4dd9-a070-ad05d66e858c</stp>
        <tr r="B8" s="3"/>
      </tp>
      <tp>
        <v>-2</v>
        <stp/>
        <stp>78a56da7-4261-429c-afc9-214425319f46</stp>
        <tr r="B8" s="3"/>
      </tp>
      <tp>
        <v>-2</v>
        <stp/>
        <stp>b738b038-0e76-4e30-8d4e-e8862d1cee1e</stp>
        <tr r="B8" s="3"/>
      </tp>
    </main>
    <main first="rtdsrv_c98d63cb2cd64b35be69df4a50663251">
      <tp>
        <v>-2</v>
        <stp/>
        <stp>18f4211f-1bf3-4887-a6d2-cbcf93e23070</stp>
        <tr r="B8" s="3"/>
      </tp>
      <tp>
        <v>-2</v>
        <stp/>
        <stp>54098f49-bfae-43ad-907d-974ebfae58e1</stp>
        <tr r="B8" s="3"/>
      </tp>
      <tp>
        <v>-2</v>
        <stp/>
        <stp>c8d905ad-8480-4fd3-9595-85622efbfecb</stp>
        <tr r="B8" s="3"/>
      </tp>
    </main>
    <main first="rtdsrv_c98d63cb2cd64b35be69df4a50663251">
      <tp>
        <v>-2</v>
        <stp/>
        <stp>8a50b9ca-0211-4d7e-b1b0-ec0d730905af</stp>
        <tr r="B8" s="3"/>
      </tp>
      <tp>
        <v>-2</v>
        <stp/>
        <stp>8c5b6f2f-6265-4685-9154-936168765229</stp>
        <tr r="B8" s="3"/>
      </tp>
      <tp>
        <v>-2</v>
        <stp/>
        <stp>011ff479-037d-49a2-82d2-14b55e3db8d7</stp>
        <tr r="B8" s="3"/>
      </tp>
    </main>
    <main first="rtdsrv_c98d63cb2cd64b35be69df4a50663251">
      <tp>
        <v>-2</v>
        <stp/>
        <stp>eaf53587-f9b0-4db6-9d80-d1e72789c0d4</stp>
        <tr r="B8" s="3"/>
      </tp>
      <tp>
        <v>-2</v>
        <stp/>
        <stp>b1ee3900-4869-4a77-8462-a21a73cae6ae</stp>
        <tr r="B8" s="3"/>
      </tp>
      <tp>
        <v>-2</v>
        <stp/>
        <stp>2df03530-86f5-43d9-a5e4-1b82b9743d0b</stp>
        <tr r="B8" s="3"/>
      </tp>
    </main>
    <main first="rtdsrv_c98d63cb2cd64b35be69df4a50663251">
      <tp>
        <v>-2</v>
        <stp/>
        <stp>73220252-7e7c-4499-ad34-f05a311f5772</stp>
        <tr r="B8" s="3"/>
      </tp>
      <tp>
        <v>-2</v>
        <stp/>
        <stp>0eda1188-3e23-4d9c-9d92-a21e878d82aa</stp>
        <tr r="B8" s="3"/>
      </tp>
      <tp>
        <v>-2</v>
        <stp/>
        <stp>1bd042a6-79bd-4159-8055-5a7b87e256d9</stp>
        <tr r="B8" s="3"/>
      </tp>
    </main>
    <main first="rtdsrv_c98d63cb2cd64b35be69df4a50663251">
      <tp>
        <v>-2</v>
        <stp/>
        <stp>898c9e33-40de-4b28-8ab0-d6d7095806a1</stp>
        <tr r="B8" s="3"/>
      </tp>
      <tp>
        <v>-2</v>
        <stp/>
        <stp>549bbc32-d27b-4609-8244-fd748f412745</stp>
        <tr r="B8" s="3"/>
      </tp>
      <tp>
        <v>-2</v>
        <stp/>
        <stp>630da467-4f31-40fe-8493-47da927b9a8b</stp>
        <tr r="B8" s="3"/>
      </tp>
    </main>
    <main first="rtdsrv_c98d63cb2cd64b35be69df4a50663251">
      <tp>
        <v>-2</v>
        <stp/>
        <stp>08d3bba6-e669-4181-81cb-72fe00451d44</stp>
        <tr r="B8" s="3"/>
      </tp>
    </main>
    <main first="rtdsrv_c98d63cb2cd64b35be69df4a50663251">
      <tp>
        <v>-2</v>
        <stp/>
        <stp>d5dc29c0-4b7c-4564-8441-1cd06c3c6323</stp>
        <tr r="B8" s="3"/>
      </tp>
      <tp>
        <v>-2</v>
        <stp/>
        <stp>117aac27-7589-47b9-814c-9a3976585493</stp>
        <tr r="B8" s="3"/>
      </tp>
      <tp>
        <v>-2</v>
        <stp/>
        <stp>e56eb592-9119-42a4-8aae-26073e306429</stp>
        <tr r="B8" s="3"/>
      </tp>
    </main>
    <main first="rtdsrv_c98d63cb2cd64b35be69df4a50663251">
      <tp>
        <v>-2</v>
        <stp/>
        <stp>3d949b4d-4fc4-47fe-9a72-460c49512d61</stp>
        <tr r="B8" s="3"/>
      </tp>
    </main>
    <main first="rtdsrv_c98d63cb2cd64b35be69df4a50663251">
      <tp>
        <v>-2</v>
        <stp/>
        <stp>e988709c-b6da-4c28-94a5-a823789f19ae</stp>
        <tr r="B8" s="3"/>
      </tp>
    </main>
    <main first="rtdsrv_c98d63cb2cd64b35be69df4a50663251">
      <tp>
        <v>-2</v>
        <stp/>
        <stp>f52702d6-18c0-4155-be0e-39f2630f1294</stp>
        <tr r="B8" s="3"/>
      </tp>
      <tp>
        <v>-2</v>
        <stp/>
        <stp>e4d1430a-adbc-4252-868f-543fd001cc72</stp>
        <tr r="B8" s="3"/>
      </tp>
      <tp>
        <v>-2</v>
        <stp/>
        <stp>87485053-c311-43a8-a435-92096553fcb6</stp>
        <tr r="B8" s="3"/>
      </tp>
      <tp>
        <v>-2</v>
        <stp/>
        <stp>a2b11fa2-c020-4043-aa1c-b491f562d0a7</stp>
        <tr r="B8" s="3"/>
      </tp>
    </main>
    <main first="rtdsrv_c98d63cb2cd64b35be69df4a50663251">
      <tp>
        <v>-2</v>
        <stp/>
        <stp>8318d1b2-a1dc-41e3-96c9-33a814d700c6</stp>
        <tr r="B8" s="3"/>
      </tp>
    </main>
    <main first="rtdsrv_c98d63cb2cd64b35be69df4a50663251">
      <tp>
        <v>-2</v>
        <stp/>
        <stp>7de1af19-10b3-4cdd-8d1e-25da9c0fe4c0</stp>
        <tr r="B8" s="3"/>
      </tp>
      <tp>
        <v>-2</v>
        <stp/>
        <stp>b5309b10-d592-4d62-87e5-ee28d21f2770</stp>
        <tr r="B8" s="3"/>
      </tp>
    </main>
    <main first="rtdsrv_c98d63cb2cd64b35be69df4a50663251">
      <tp>
        <v>-2</v>
        <stp/>
        <stp>0e6564dd-4eb7-4124-b6d7-85b9860e52e6</stp>
        <tr r="B8" s="3"/>
      </tp>
      <tp>
        <v>-2</v>
        <stp/>
        <stp>b7747b3b-9303-4723-bcda-d618d82e51a6</stp>
        <tr r="B8" s="3"/>
      </tp>
      <tp>
        <v>-2</v>
        <stp/>
        <stp>ee4a827d-3f24-4f3d-a326-c0ec8200444a</stp>
        <tr r="B8" s="3"/>
      </tp>
      <tp>
        <v>-2</v>
        <stp/>
        <stp>6c22378e-40ea-491f-85b9-97e6dc02a4ed</stp>
        <tr r="B8" s="3"/>
      </tp>
      <tp>
        <v>-2</v>
        <stp/>
        <stp>71a327c8-e875-49d3-b92d-4231c6879bf5</stp>
        <tr r="B8" s="3"/>
      </tp>
      <tp>
        <v>-2</v>
        <stp/>
        <stp>638f9de0-4719-4baa-9908-f3ac91658463</stp>
        <tr r="B8" s="3"/>
      </tp>
      <tp>
        <v>-2</v>
        <stp/>
        <stp>23d80d36-0dd7-4e67-9d64-e28262771b84</stp>
        <tr r="B8" s="3"/>
      </tp>
      <tp>
        <v>-2</v>
        <stp/>
        <stp>9cbfa846-943b-4ded-8d6e-80661ac59eb1</stp>
        <tr r="B8" s="3"/>
      </tp>
      <tp>
        <v>-2</v>
        <stp/>
        <stp>9716f633-30a2-4300-8435-2238eac46f9f</stp>
        <tr r="B8" s="3"/>
      </tp>
    </main>
    <main first="rtdsrv_c98d63cb2cd64b35be69df4a50663251">
      <tp>
        <v>-2</v>
        <stp/>
        <stp>dba20c2c-5b22-4e68-820f-7743669e190a</stp>
        <tr r="B8" s="3"/>
      </tp>
    </main>
    <main first="rtdsrv_c98d63cb2cd64b35be69df4a50663251">
      <tp>
        <v>-2</v>
        <stp/>
        <stp>8092a41b-8d20-4e4a-9e84-75194ad0d5fb</stp>
        <tr r="B8" s="3"/>
      </tp>
      <tp>
        <v>-2</v>
        <stp/>
        <stp>dc8891c0-43ea-4031-9aca-53cc04ff47d5</stp>
        <tr r="B8" s="3"/>
      </tp>
    </main>
    <main first="rtdsrv_c98d63cb2cd64b35be69df4a50663251">
      <tp>
        <v>-2</v>
        <stp/>
        <stp>dd101042-146f-4a81-a61b-bf72fa7ebf7c</stp>
        <tr r="B8" s="3"/>
      </tp>
      <tp>
        <v>-2</v>
        <stp/>
        <stp>afe4c3d6-7b8b-4f36-98d9-544e1128b19d</stp>
        <tr r="B8" s="3"/>
      </tp>
      <tp>
        <v>-2</v>
        <stp/>
        <stp>132e8e4b-4b02-4a02-b70b-b5db601eaa11</stp>
        <tr r="B8" s="3"/>
      </tp>
      <tp>
        <v>-2</v>
        <stp/>
        <stp>efcc5321-7ead-40ac-aa05-55e97d250d53</stp>
        <tr r="B8" s="3"/>
      </tp>
    </main>
    <main first="rtdsrv_c98d63cb2cd64b35be69df4a50663251">
      <tp>
        <v>-2</v>
        <stp/>
        <stp>582a331a-ff2c-4bc3-a879-b66c58ea0b12</stp>
        <tr r="B8" s="3"/>
      </tp>
      <tp>
        <v>-2</v>
        <stp/>
        <stp>191b4424-6de8-4d30-b59e-714d351f1393</stp>
        <tr r="B8" s="3"/>
      </tp>
      <tp>
        <v>-2</v>
        <stp/>
        <stp>7c88520a-b4f0-41cc-84d8-d28d23bad0b6</stp>
        <tr r="B8" s="3"/>
      </tp>
      <tp>
        <v>-2</v>
        <stp/>
        <stp>9a9ec7b4-5c13-457a-9927-54385603c71b</stp>
        <tr r="B8" s="3"/>
      </tp>
      <tp>
        <v>-2</v>
        <stp/>
        <stp>ac005cea-7177-43c3-837a-01de538a84c1</stp>
        <tr r="B8" s="3"/>
      </tp>
      <tp>
        <v>-2</v>
        <stp/>
        <stp>1cca9d07-0184-4e9f-b0a2-ee18c594fea6</stp>
        <tr r="B8" s="3"/>
      </tp>
      <tp>
        <v>-2</v>
        <stp/>
        <stp>f42ef390-ac1d-460f-b1f0-92902b6e33af</stp>
        <tr r="B8" s="3"/>
      </tp>
      <tp>
        <v>-2</v>
        <stp/>
        <stp>baa4f427-c95a-4dd7-abe1-9aa55f80af57</stp>
        <tr r="B8" s="3"/>
      </tp>
      <tp>
        <v>-2</v>
        <stp/>
        <stp>343d034a-1325-4694-a893-792ea2546553</stp>
        <tr r="B8" s="3"/>
      </tp>
      <tp>
        <v>-2</v>
        <stp/>
        <stp>d0a96875-4c9e-4669-905c-7f2b95e05f4a</stp>
        <tr r="B8" s="3"/>
      </tp>
      <tp>
        <v>-2</v>
        <stp/>
        <stp>c7e53e20-66e4-4698-9d52-99bb9e695056</stp>
        <tr r="B8" s="3"/>
      </tp>
      <tp>
        <v>-2</v>
        <stp/>
        <stp>c4824d7d-d332-4b45-91d0-30fd0429dd6c</stp>
        <tr r="B8" s="3"/>
      </tp>
      <tp>
        <v>-2</v>
        <stp/>
        <stp>ef2535c5-990c-48d9-8462-b5f9b3be5f0b</stp>
        <tr r="B8" s="3"/>
      </tp>
    </main>
    <main first="rtdsrv_c98d63cb2cd64b35be69df4a50663251">
      <tp>
        <v>-2</v>
        <stp/>
        <stp>12f620c4-b815-449e-a725-cdb36a5c0770</stp>
        <tr r="B8" s="3"/>
      </tp>
      <tp>
        <v>-2</v>
        <stp/>
        <stp>654095f0-4f6e-4de2-a75e-419a6048e749</stp>
        <tr r="B8" s="3"/>
      </tp>
    </main>
    <main first="rtdsrv_c98d63cb2cd64b35be69df4a50663251">
      <tp>
        <v>-2</v>
        <stp/>
        <stp>78705a92-4053-4626-9f85-702d44508bd7</stp>
        <tr r="B8" s="3"/>
      </tp>
      <tp>
        <v>-2</v>
        <stp/>
        <stp>ba879a35-db42-405c-a552-fcd50225bfd8</stp>
        <tr r="B8" s="3"/>
      </tp>
    </main>
    <main first="rtdsrv_c98d63cb2cd64b35be69df4a50663251">
      <tp>
        <v>-2</v>
        <stp/>
        <stp>a4cf30f0-a0c1-490b-9e73-b4c8d310f220</stp>
        <tr r="B8" s="3"/>
      </tp>
      <tp>
        <v>-2</v>
        <stp/>
        <stp>926644b1-bee8-42b7-a7f5-17c1637da475</stp>
        <tr r="B8" s="3"/>
      </tp>
      <tp>
        <v>-2</v>
        <stp/>
        <stp>2c58e4fd-92c9-4aed-b155-fb812a3a1980</stp>
        <tr r="B8" s="3"/>
      </tp>
    </main>
    <main first="rtdsrv_c98d63cb2cd64b35be69df4a50663251">
      <tp>
        <v>-2</v>
        <stp/>
        <stp>e779537c-5d2a-46aa-9430-eff4e1714286</stp>
        <tr r="B8" s="3"/>
      </tp>
    </main>
    <main first="rtdsrv_c98d63cb2cd64b35be69df4a50663251">
      <tp>
        <v>-2</v>
        <stp/>
        <stp>f98cab63-4c54-42a3-989b-82d3632f6bcd</stp>
        <tr r="B8" s="3"/>
      </tp>
      <tp>
        <v>-2</v>
        <stp/>
        <stp>b85f9b08-f256-4711-843b-328319e3b328</stp>
        <tr r="B8" s="3"/>
      </tp>
      <tp>
        <v>-2</v>
        <stp/>
        <stp>66f420ce-2395-467e-9350-4c0d1903b805</stp>
        <tr r="B8" s="3"/>
      </tp>
      <tp>
        <v>-2</v>
        <stp/>
        <stp>b77609fd-f73b-4d2b-9c44-404d31a7991b</stp>
        <tr r="B8" s="3"/>
      </tp>
    </main>
    <main first="rtdsrv_c98d63cb2cd64b35be69df4a50663251">
      <tp>
        <v>-2</v>
        <stp/>
        <stp>041e326c-f19b-4946-afe2-6a5a2cd6d7aa</stp>
        <tr r="B8" s="3"/>
      </tp>
      <tp>
        <v>-2</v>
        <stp/>
        <stp>5d75ef61-12dc-44d2-8b74-600ccd755d53</stp>
        <tr r="B8" s="3"/>
      </tp>
      <tp>
        <v>-2</v>
        <stp/>
        <stp>35f1840f-eb73-43a1-bfca-d43cde577aa0</stp>
        <tr r="B8" s="3"/>
      </tp>
      <tp>
        <v>-2</v>
        <stp/>
        <stp>f13859dd-39df-46bc-a561-3e12c4e86998</stp>
        <tr r="B8" s="3"/>
      </tp>
      <tp>
        <v>-2</v>
        <stp/>
        <stp>acbea2f9-e4cb-4f86-8f44-60c10ab63a63</stp>
        <tr r="B8" s="3"/>
      </tp>
      <tp>
        <v>-2</v>
        <stp/>
        <stp>94dc5639-54d1-4dab-9ef2-a07b44c5a15e</stp>
        <tr r="B8" s="3"/>
      </tp>
      <tp>
        <v>-2</v>
        <stp/>
        <stp>cbaa4ba9-fc0a-49ec-ba07-e07cfe3d8fac</stp>
        <tr r="B8" s="3"/>
      </tp>
      <tp>
        <v>-2</v>
        <stp/>
        <stp>541a4219-576e-43e0-a237-6bdd9d241086</stp>
        <tr r="B8" s="3"/>
      </tp>
      <tp>
        <v>-2</v>
        <stp/>
        <stp>4f25358f-3bc9-4834-a3e8-fa2560914f51</stp>
        <tr r="B8" s="3"/>
      </tp>
      <tp>
        <v>-2</v>
        <stp/>
        <stp>eaafda14-e734-454c-a0b8-3b0e2b758b72</stp>
        <tr r="B8" s="3"/>
      </tp>
      <tp>
        <v>-2</v>
        <stp/>
        <stp>b3dad79b-4b99-41f5-b120-3410570612b9</stp>
        <tr r="B8" s="3"/>
      </tp>
      <tp>
        <v>-2</v>
        <stp/>
        <stp>9e3f3533-3bb4-4eb2-8f1d-c01d9a8227ef</stp>
        <tr r="B8" s="3"/>
      </tp>
      <tp>
        <v>-2</v>
        <stp/>
        <stp>25c7241d-95e9-44fc-880b-b1913dc1c896</stp>
        <tr r="B8" s="3"/>
      </tp>
      <tp>
        <v>-2</v>
        <stp/>
        <stp>257e56bd-a458-46f9-881b-377cdcc14852</stp>
        <tr r="B8" s="3"/>
      </tp>
      <tp>
        <v>-2</v>
        <stp/>
        <stp>e5e4869a-f980-49a6-b66f-80d3fcbb10d5</stp>
        <tr r="B8" s="3"/>
      </tp>
      <tp>
        <v>-2</v>
        <stp/>
        <stp>e9cd1484-8a70-4fae-8c92-6ea94390d91e</stp>
        <tr r="B8" s="3"/>
      </tp>
      <tp>
        <v>-2</v>
        <stp/>
        <stp>60a5f310-cd5e-4ced-9104-ac22f7b26f12</stp>
        <tr r="B8" s="3"/>
      </tp>
      <tp>
        <v>-2</v>
        <stp/>
        <stp>e8d583c4-f86a-4f6c-b285-5a3602672b78</stp>
        <tr r="B8" s="3"/>
      </tp>
      <tp>
        <v>-2</v>
        <stp/>
        <stp>044206f7-53a9-4fbc-9b1c-912c9b13619e</stp>
        <tr r="B8" s="3"/>
      </tp>
      <tp>
        <v>-2</v>
        <stp/>
        <stp>bbace417-e146-400d-bf3b-d729eb589620</stp>
        <tr r="B8" s="3"/>
      </tp>
    </main>
    <main first="rtdsrv_c98d63cb2cd64b35be69df4a50663251">
      <tp>
        <v>-2</v>
        <stp/>
        <stp>cfb38c4c-feb1-4e53-a3fe-d1e8b8d318c6</stp>
        <tr r="B8" s="3"/>
      </tp>
      <tp>
        <v>-2</v>
        <stp/>
        <stp>2af574f5-fd82-4643-93bb-97d111ee0c2f</stp>
        <tr r="B8" s="3"/>
      </tp>
      <tp>
        <v>-2</v>
        <stp/>
        <stp>4bbaf01c-c76c-462a-ab39-9d2286b17683</stp>
        <tr r="B8" s="3"/>
      </tp>
      <tp>
        <v>-2</v>
        <stp/>
        <stp>d0e1217d-8af2-4f14-a45a-26f969c9f0d6</stp>
        <tr r="B8" s="3"/>
      </tp>
    </main>
    <main first="rtdsrv_c98d63cb2cd64b35be69df4a50663251">
      <tp>
        <v>-2</v>
        <stp/>
        <stp>d6fe03fa-c540-4977-9cae-aeeaa02b7b61</stp>
        <tr r="B8" s="3"/>
      </tp>
      <tp>
        <v>-2</v>
        <stp/>
        <stp>a2496e74-22bd-46f1-89c1-17c217dd2065</stp>
        <tr r="B8" s="3"/>
      </tp>
      <tp>
        <v>-2</v>
        <stp/>
        <stp>651b3494-774c-4123-a54e-6e4016cccef2</stp>
        <tr r="B8" s="3"/>
      </tp>
      <tp>
        <v>-2</v>
        <stp/>
        <stp>e02df882-26dc-4312-84cb-eb29062c187e</stp>
        <tr r="B8" s="3"/>
      </tp>
      <tp>
        <v>-2</v>
        <stp/>
        <stp>7ce7128c-f0f7-42c8-b559-786981584419</stp>
        <tr r="B8" s="3"/>
      </tp>
      <tp>
        <v>-2</v>
        <stp/>
        <stp>a47c875a-bb83-49f4-b86e-94cac59f6e83</stp>
        <tr r="B8" s="3"/>
      </tp>
      <tp>
        <v>-2</v>
        <stp/>
        <stp>cf531c7d-632e-454b-9ba7-b582bf804dc2</stp>
        <tr r="B8" s="3"/>
      </tp>
      <tp>
        <v>-2</v>
        <stp/>
        <stp>9fce0dac-2f1c-4163-910e-d014276bd3dc</stp>
        <tr r="B8" s="3"/>
      </tp>
      <tp>
        <v>-2</v>
        <stp/>
        <stp>ff5ea171-1164-45f9-ac3e-98fb9fb51500</stp>
        <tr r="B8" s="3"/>
      </tp>
      <tp>
        <v>-2</v>
        <stp/>
        <stp>cac858f1-c962-48fc-92c5-b8581afdad9f</stp>
        <tr r="B8" s="3"/>
      </tp>
    </main>
    <main first="rtdsrv_c98d63cb2cd64b35be69df4a50663251">
      <tp>
        <v>-2</v>
        <stp/>
        <stp>0c0d3f4b-baf5-4fa5-accd-b0515134a7ff</stp>
        <tr r="B8" s="3"/>
      </tp>
      <tp>
        <v>-2</v>
        <stp/>
        <stp>6be2fd95-e7dc-4026-8d63-9707cb154189</stp>
        <tr r="B8" s="3"/>
      </tp>
      <tp>
        <v>-2</v>
        <stp/>
        <stp>94365aa1-c0e2-4f15-b3fd-b19a42737f67</stp>
        <tr r="B8" s="3"/>
      </tp>
    </main>
    <main first="rtdsrv_c98d63cb2cd64b35be69df4a50663251">
      <tp>
        <v>-2</v>
        <stp/>
        <stp>8bb16900-73ab-4482-859e-cb029198d40f</stp>
        <tr r="B8" s="3"/>
      </tp>
      <tp>
        <v>-2</v>
        <stp/>
        <stp>5e672002-1a81-46bb-b405-1a86343e9cb6</stp>
        <tr r="B8" s="3"/>
      </tp>
      <tp>
        <v>-2</v>
        <stp/>
        <stp>55a4c063-e91c-4d4e-b1a0-f533f4073ed2</stp>
        <tr r="B8" s="3"/>
      </tp>
      <tp>
        <v>-2</v>
        <stp/>
        <stp>670f40a6-5833-40e5-b089-144553a6883c</stp>
        <tr r="B8" s="3"/>
      </tp>
      <tp>
        <v>-2</v>
        <stp/>
        <stp>3bb69800-dd1f-49a5-a60d-e0e3f9d1c2e8</stp>
        <tr r="B8" s="3"/>
      </tp>
      <tp>
        <v>-2</v>
        <stp/>
        <stp>6bc4e14d-3207-4ebc-810b-e50a25b7f3c0</stp>
        <tr r="B8" s="3"/>
      </tp>
      <tp>
        <v>-2</v>
        <stp/>
        <stp>77beaf32-c246-43b4-ab3a-64f5bcb22b15</stp>
        <tr r="B8" s="3"/>
      </tp>
      <tp>
        <v>-2</v>
        <stp/>
        <stp>3ae7a074-4d6f-4678-b91d-107859b41e01</stp>
        <tr r="B8" s="3"/>
      </tp>
      <tp>
        <v>-2</v>
        <stp/>
        <stp>a9ceaf50-8c6a-4f80-be6b-73416afb231c</stp>
        <tr r="B8" s="3"/>
      </tp>
      <tp>
        <v>-2</v>
        <stp/>
        <stp>0d62f735-9b84-475b-ab4b-987b94f9a0a5</stp>
        <tr r="B8" s="3"/>
      </tp>
      <tp>
        <v>-2</v>
        <stp/>
        <stp>ec173cb1-1ab0-440e-84d2-404670d930ce</stp>
        <tr r="B8" s="3"/>
      </tp>
      <tp>
        <v>-2</v>
        <stp/>
        <stp>76a4a75b-10e9-41c4-8c80-16f9e852c24b</stp>
        <tr r="B8" s="3"/>
      </tp>
      <tp>
        <v>-2</v>
        <stp/>
        <stp>625f7b53-99b2-49cd-a405-be5cfa87392f</stp>
        <tr r="B8" s="3"/>
      </tp>
    </main>
    <main first="rtdsrv_c98d63cb2cd64b35be69df4a50663251">
      <tp>
        <v>-2</v>
        <stp/>
        <stp>4af773d0-434a-483d-a4b8-d70526fffa18</stp>
        <tr r="B8" s="3"/>
      </tp>
      <tp>
        <v>-2</v>
        <stp/>
        <stp>9d98bb38-6631-454f-96b5-f4c531578100</stp>
        <tr r="B8" s="3"/>
      </tp>
      <tp>
        <v>-2</v>
        <stp/>
        <stp>3fee31b8-fff2-4af6-8aa2-35b921d43b92</stp>
        <tr r="B8" s="3"/>
      </tp>
      <tp>
        <v>-2</v>
        <stp/>
        <stp>93fd9a5b-a298-46b2-b6e9-ce03d8691953</stp>
        <tr r="B8" s="3"/>
      </tp>
      <tp>
        <v>-2</v>
        <stp/>
        <stp>d4575cee-06db-4147-8a37-c592451d5c27</stp>
        <tr r="B8" s="3"/>
      </tp>
      <tp>
        <v>-2</v>
        <stp/>
        <stp>ccca675f-1833-40c3-8940-0253821a6b35</stp>
        <tr r="B8" s="3"/>
      </tp>
      <tp>
        <v>-2</v>
        <stp/>
        <stp>76479281-6a85-4fba-a807-6e073b100d2c</stp>
        <tr r="B8" s="3"/>
      </tp>
      <tp>
        <v>-2</v>
        <stp/>
        <stp>da219514-8f12-4864-a0e9-0243c784e864</stp>
        <tr r="B8" s="3"/>
      </tp>
      <tp>
        <v>-2</v>
        <stp/>
        <stp>44837cda-b115-4c9e-a9e4-edd4fe9aa4ce</stp>
        <tr r="B8" s="3"/>
      </tp>
      <tp>
        <v>-2</v>
        <stp/>
        <stp>47b0d6dd-36b8-4df6-807c-046bcc08bd18</stp>
        <tr r="B8" s="3"/>
      </tp>
    </main>
    <main first="rtdsrv_c98d63cb2cd64b35be69df4a50663251">
      <tp>
        <v>-2</v>
        <stp/>
        <stp>946a1db2-0761-49ba-920f-9e6f86bf2b4e</stp>
        <tr r="B8" s="3"/>
      </tp>
      <tp>
        <v>-2</v>
        <stp/>
        <stp>65646a39-b365-446b-8502-97786de7973b</stp>
        <tr r="B8" s="3"/>
      </tp>
      <tp>
        <v>-2</v>
        <stp/>
        <stp>510453ad-fea1-4823-8db6-c0433179b4c8</stp>
        <tr r="B8" s="3"/>
      </tp>
      <tp>
        <v>-2</v>
        <stp/>
        <stp>420c261d-a1d0-422a-877e-0431607c7731</stp>
        <tr r="B8" s="3"/>
      </tp>
      <tp>
        <v>-2</v>
        <stp/>
        <stp>ced32fe6-0b3c-4a6c-bcbc-07fff3528618</stp>
        <tr r="B8" s="3"/>
      </tp>
      <tp>
        <v>-2</v>
        <stp/>
        <stp>57a7ccc2-26e0-4b11-8ba5-1d79377daead</stp>
        <tr r="B8" s="3"/>
      </tp>
    </main>
    <main first="rtdsrv_c98d63cb2cd64b35be69df4a50663251">
      <tp>
        <v>-2</v>
        <stp/>
        <stp>661267d6-33e5-4e4a-8eff-e0a1815bc459</stp>
        <tr r="B8" s="3"/>
      </tp>
      <tp>
        <v>-2</v>
        <stp/>
        <stp>e90d2621-0b2c-423c-866f-17116ecba85f</stp>
        <tr r="B8" s="3"/>
      </tp>
      <tp>
        <v>-2</v>
        <stp/>
        <stp>9a0ecff4-8e0e-43be-9828-1c864967a2d6</stp>
        <tr r="B8" s="3"/>
      </tp>
      <tp>
        <v>-2</v>
        <stp/>
        <stp>3bdc0caf-64ba-4c14-b325-c491ab32df12</stp>
        <tr r="B8" s="3"/>
      </tp>
      <tp>
        <v>-2</v>
        <stp/>
        <stp>5b11e24e-7231-4b1d-8f74-a7eda29790c2</stp>
        <tr r="B8" s="3"/>
      </tp>
    </main>
    <main first="rtdsrv_c98d63cb2cd64b35be69df4a50663251">
      <tp>
        <v>-2</v>
        <stp/>
        <stp>9e2a02aa-49a6-4bb3-b321-5b544dca6e5f</stp>
        <tr r="B8" s="3"/>
      </tp>
      <tp>
        <v>-2</v>
        <stp/>
        <stp>cb846d11-2c8a-4ff2-b514-2217f7a8d378</stp>
        <tr r="B8" s="3"/>
      </tp>
      <tp>
        <v>-2</v>
        <stp/>
        <stp>436d280a-1fab-4568-b44a-fc7aed416062</stp>
        <tr r="B8" s="3"/>
      </tp>
      <tp>
        <v>-2</v>
        <stp/>
        <stp>2715066f-4443-4123-89e4-4f3627e923e5</stp>
        <tr r="B8" s="3"/>
      </tp>
      <tp>
        <v>-2</v>
        <stp/>
        <stp>f5d17769-22ce-438a-aad6-ba5073e9df61</stp>
        <tr r="B8" s="3"/>
      </tp>
      <tp>
        <v>-2</v>
        <stp/>
        <stp>c04d8556-648b-423e-8e17-9c5d036dd619</stp>
        <tr r="B8" s="3"/>
      </tp>
      <tp>
        <v>-2</v>
        <stp/>
        <stp>52ed61fc-f9d4-43c0-87f9-9f1af64e4b73</stp>
        <tr r="B8" s="3"/>
      </tp>
      <tp>
        <v>-2</v>
        <stp/>
        <stp>4b0edee3-969a-4f59-9652-bf8f67a19bef</stp>
        <tr r="B8" s="3"/>
      </tp>
      <tp>
        <v>-2</v>
        <stp/>
        <stp>204aa78b-c4a6-40e2-9346-65316b3cd4fc</stp>
        <tr r="B8" s="3"/>
      </tp>
    </main>
    <main first="rtdsrv_c98d63cb2cd64b35be69df4a50663251">
      <tp>
        <v>-2</v>
        <stp/>
        <stp>00541f82-c00c-4780-a6f9-6e05e43cb3c8</stp>
        <tr r="B8" s="3"/>
      </tp>
    </main>
    <main first="rtdsrv_c98d63cb2cd64b35be69df4a50663251">
      <tp>
        <v>-2</v>
        <stp/>
        <stp>1c056ec2-24c1-4b5d-b8f1-f4c836bb5578</stp>
        <tr r="B8" s="3"/>
      </tp>
      <tp>
        <v>-2</v>
        <stp/>
        <stp>367c7f07-6f7e-4bf6-8cdd-f3c8351f7370</stp>
        <tr r="B8" s="3"/>
      </tp>
      <tp>
        <v>-2</v>
        <stp/>
        <stp>82b62766-43b3-495a-b9b5-b9c81864c192</stp>
        <tr r="B8" s="3"/>
      </tp>
      <tp>
        <v>-2</v>
        <stp/>
        <stp>93dd02e5-67b0-4d04-8b52-1c989f4bc16f</stp>
        <tr r="B8" s="3"/>
      </tp>
      <tp>
        <v>-2</v>
        <stp/>
        <stp>9e1dd5e5-3617-4ed6-b7a9-3262b3f89749</stp>
        <tr r="B8" s="3"/>
      </tp>
      <tp>
        <v>-2</v>
        <stp/>
        <stp>d0990cd6-a827-43c6-b648-c1faf6e735c9</stp>
        <tr r="B8" s="3"/>
      </tp>
      <tp>
        <v>-2</v>
        <stp/>
        <stp>5a12e26d-f656-4e63-a6d3-7a9c9308226b</stp>
        <tr r="B8" s="3"/>
      </tp>
      <tp>
        <v>-2</v>
        <stp/>
        <stp>de35717c-c9cb-497c-b4ac-1405464875a9</stp>
        <tr r="B8" s="3"/>
      </tp>
      <tp>
        <v>-2</v>
        <stp/>
        <stp>27d4bc48-d84c-4bae-911f-262375712e22</stp>
        <tr r="B8" s="3"/>
      </tp>
      <tp>
        <v>-2</v>
        <stp/>
        <stp>2bd558b7-e9d4-4c57-9290-9567749ae298</stp>
        <tr r="B8" s="3"/>
      </tp>
      <tp>
        <v>-2</v>
        <stp/>
        <stp>4e0eca5b-1328-446f-b557-ac48a12d5636</stp>
        <tr r="B8" s="3"/>
      </tp>
      <tp>
        <v>-2</v>
        <stp/>
        <stp>ba841383-cfb7-4171-af57-5f27dcbcf24f</stp>
        <tr r="B8" s="3"/>
      </tp>
    </main>
    <main first="rtdsrv_c98d63cb2cd64b35be69df4a50663251">
      <tp>
        <v>-2</v>
        <stp/>
        <stp>b82b06ce-4621-49ca-a1cf-6813e5b697af</stp>
        <tr r="B8" s="3"/>
      </tp>
      <tp>
        <v>-2</v>
        <stp/>
        <stp>e9de0163-828d-4ea8-a5dd-92d26966aef0</stp>
        <tr r="B8" s="3"/>
      </tp>
      <tp>
        <v>-2</v>
        <stp/>
        <stp>291600ea-c803-43f8-922e-1008c49c1f18</stp>
        <tr r="B8" s="3"/>
      </tp>
    </main>
    <main first="rtdsrv_c98d63cb2cd64b35be69df4a50663251">
      <tp>
        <v>-2</v>
        <stp/>
        <stp>d0929bd1-2d3a-43a9-8573-98b8ef37b213</stp>
        <tr r="B8" s="3"/>
      </tp>
      <tp>
        <v>-2</v>
        <stp/>
        <stp>8376271c-53e4-4394-b0d1-2ead8761b19d</stp>
        <tr r="B8" s="3"/>
      </tp>
    </main>
    <main first="rtdsrv_c98d63cb2cd64b35be69df4a50663251">
      <tp>
        <v>-2</v>
        <stp/>
        <stp>0ece8021-6978-4f38-a639-a81ad1cfdcf7</stp>
        <tr r="B8" s="3"/>
      </tp>
      <tp>
        <v>-2</v>
        <stp/>
        <stp>64edf5e8-049f-4242-9029-562905c90091</stp>
        <tr r="B8" s="3"/>
      </tp>
      <tp>
        <v>-2</v>
        <stp/>
        <stp>cb7b81d7-0f4f-4bce-9d07-8d37ad5934e6</stp>
        <tr r="B8" s="3"/>
      </tp>
      <tp>
        <v>-2</v>
        <stp/>
        <stp>4a58c3e5-2cd1-4454-9453-3b37f390f34b</stp>
        <tr r="B8" s="3"/>
      </tp>
      <tp>
        <v>-2</v>
        <stp/>
        <stp>35b898d4-4c8b-4aa6-b947-582679b53983</stp>
        <tr r="B8" s="3"/>
      </tp>
      <tp>
        <v>-2</v>
        <stp/>
        <stp>fdad4b3c-4a87-449a-83d3-069456dce4e8</stp>
        <tr r="B8" s="3"/>
      </tp>
      <tp>
        <v>-2</v>
        <stp/>
        <stp>20495907-f9ff-4946-969d-b1317a6a53e1</stp>
        <tr r="B8" s="3"/>
      </tp>
      <tp>
        <v>-2</v>
        <stp/>
        <stp>3f3de383-0182-4eb3-a6e1-d7a0ef855aed</stp>
        <tr r="B8" s="3"/>
      </tp>
      <tp>
        <v>-2</v>
        <stp/>
        <stp>0fd963f2-fb52-4495-b6cf-30f5db1ba4f3</stp>
        <tr r="B8" s="3"/>
      </tp>
      <tp>
        <v>-2</v>
        <stp/>
        <stp>bafa2657-7b2b-4ee3-aff1-ae5d11d07bfd</stp>
        <tr r="B8" s="3"/>
      </tp>
      <tp>
        <v>-2</v>
        <stp/>
        <stp>faec75b0-f011-445d-abc6-8041f09ab681</stp>
        <tr r="B8" s="3"/>
      </tp>
      <tp>
        <v>-2</v>
        <stp/>
        <stp>ce99af21-58b8-49b1-b2d6-6f795dc87bd2</stp>
        <tr r="B8" s="3"/>
      </tp>
    </main>
    <main first="rtdsrv_c98d63cb2cd64b35be69df4a50663251">
      <tp>
        <v>-2</v>
        <stp/>
        <stp>ec1e9883-eaff-4196-998c-1bcdaf9397be</stp>
        <tr r="B8" s="3"/>
      </tp>
      <tp>
        <v>-2</v>
        <stp/>
        <stp>11307b14-5ac2-4df8-bfad-d83b46a762f8</stp>
        <tr r="B8" s="3"/>
      </tp>
    </main>
    <main first="rtdsrv_c98d63cb2cd64b35be69df4a50663251">
      <tp>
        <v>-2</v>
        <stp/>
        <stp>8b9e5dfd-05c2-4e05-8317-6a1f763c8f26</stp>
        <tr r="B8" s="3"/>
      </tp>
      <tp>
        <v>-2</v>
        <stp/>
        <stp>206c6a7c-e770-4bec-8cd9-c6e52dd9abc2</stp>
        <tr r="B8" s="3"/>
      </tp>
      <tp>
        <v>-2</v>
        <stp/>
        <stp>c9dc145e-321c-44a5-917a-794afbe07d90</stp>
        <tr r="B8" s="3"/>
      </tp>
      <tp>
        <v>-2</v>
        <stp/>
        <stp>42583ea6-6e3a-4206-871e-6642010aab9b</stp>
        <tr r="B8" s="3"/>
      </tp>
      <tp>
        <v>-2</v>
        <stp/>
        <stp>1037b152-c061-4ec0-9c7c-c8fac8cadf48</stp>
        <tr r="B8" s="3"/>
      </tp>
      <tp>
        <v>-2</v>
        <stp/>
        <stp>b3ea9fce-9dd0-412e-851d-bcb13ad809bf</stp>
        <tr r="B8" s="3"/>
      </tp>
      <tp>
        <v>-2</v>
        <stp/>
        <stp>292707ab-cd31-48d3-8bea-af6f2ff448e6</stp>
        <tr r="B8" s="3"/>
      </tp>
      <tp>
        <v>-2</v>
        <stp/>
        <stp>0ad37fc1-3be3-45a7-810b-9d5a60b98d30</stp>
        <tr r="B8" s="3"/>
      </tp>
      <tp>
        <v>-2</v>
        <stp/>
        <stp>cbe5e039-3a50-4219-ae9f-20c5903c3bad</stp>
        <tr r="B8" s="3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volatileDependencies" Target="volatileDependenci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edugca/xlRcod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AB4AE-0D13-4266-B62E-7E643DED0D4D}">
  <dimension ref="B2:W26"/>
  <sheetViews>
    <sheetView showGridLines="0" tabSelected="1" workbookViewId="0"/>
  </sheetViews>
  <sheetFormatPr defaultRowHeight="15" x14ac:dyDescent="0.25"/>
  <cols>
    <col min="1" max="2" width="3.5703125" customWidth="1"/>
  </cols>
  <sheetData>
    <row r="2" spans="2:23" x14ac:dyDescent="0.25"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</row>
    <row r="3" spans="2:23" ht="26.25" x14ac:dyDescent="0.4">
      <c r="B3" s="24"/>
      <c r="C3" s="29" t="s">
        <v>121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</row>
    <row r="4" spans="2:23" ht="15.75" x14ac:dyDescent="0.25">
      <c r="B4" s="24"/>
      <c r="C4" s="35" t="s">
        <v>202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2:23" ht="15.75" x14ac:dyDescent="0.25">
      <c r="B5" s="24"/>
      <c r="C5" s="35" t="s">
        <v>164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</row>
    <row r="6" spans="2:23" ht="15.75" x14ac:dyDescent="0.25">
      <c r="B6" s="24"/>
      <c r="C6" s="35" t="s">
        <v>165</v>
      </c>
      <c r="D6" s="34" t="s">
        <v>166</v>
      </c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2:23" ht="18.75" x14ac:dyDescent="0.3">
      <c r="B7" s="24"/>
      <c r="C7" s="30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2:23" ht="18.75" x14ac:dyDescent="0.3">
      <c r="B8" s="24"/>
      <c r="C8" s="30" t="s">
        <v>127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2:23" ht="18.75" x14ac:dyDescent="0.3">
      <c r="B9" s="24"/>
      <c r="C9" s="30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</row>
    <row r="10" spans="2:23" ht="18.75" x14ac:dyDescent="0.3">
      <c r="B10" s="24"/>
      <c r="C10" s="30" t="s">
        <v>122</v>
      </c>
      <c r="D10" s="30"/>
      <c r="E10" s="30"/>
      <c r="F10" s="30"/>
      <c r="G10" s="30"/>
      <c r="H10" s="30"/>
      <c r="I10" s="30"/>
      <c r="J10" s="30"/>
      <c r="K10" s="30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</row>
    <row r="11" spans="2:23" ht="18.75" x14ac:dyDescent="0.3">
      <c r="B11" s="24"/>
      <c r="C11" s="30"/>
      <c r="D11" s="30"/>
      <c r="E11" s="30"/>
      <c r="F11" s="30"/>
      <c r="G11" s="30"/>
      <c r="H11" s="30"/>
      <c r="I11" s="30"/>
      <c r="J11" s="30"/>
      <c r="K11" s="30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2:23" ht="18.75" x14ac:dyDescent="0.3">
      <c r="B12" s="24"/>
      <c r="C12" s="31" t="s">
        <v>125</v>
      </c>
      <c r="D12" s="30"/>
      <c r="E12" s="30"/>
      <c r="F12" s="30"/>
      <c r="G12" s="30"/>
      <c r="H12" s="30"/>
      <c r="I12" s="30"/>
      <c r="J12" s="30"/>
      <c r="K12" s="30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2:23" ht="18.75" x14ac:dyDescent="0.3">
      <c r="B13" s="24"/>
      <c r="C13" s="30"/>
      <c r="D13" s="30"/>
      <c r="E13" s="30"/>
      <c r="F13" s="30"/>
      <c r="G13" s="30"/>
      <c r="H13" s="30"/>
      <c r="I13" s="30"/>
      <c r="J13" s="30"/>
      <c r="K13" s="30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2:23" ht="18.75" x14ac:dyDescent="0.3">
      <c r="B14" s="24"/>
      <c r="C14" s="31" t="s">
        <v>120</v>
      </c>
      <c r="D14" s="30"/>
      <c r="E14" s="30"/>
      <c r="F14" s="30"/>
      <c r="G14" s="30"/>
      <c r="H14" s="30"/>
      <c r="I14" s="30"/>
      <c r="J14" s="30"/>
      <c r="K14" s="30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2:23" ht="18.75" x14ac:dyDescent="0.3">
      <c r="B15" s="24"/>
      <c r="C15" s="30"/>
      <c r="D15" s="30"/>
      <c r="E15" s="30"/>
      <c r="F15" s="30"/>
      <c r="G15" s="30"/>
      <c r="H15" s="30"/>
      <c r="I15" s="30"/>
      <c r="J15" s="30"/>
      <c r="K15" s="30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2:23" ht="18.75" x14ac:dyDescent="0.3">
      <c r="B16" s="24"/>
      <c r="C16" s="30" t="s">
        <v>126</v>
      </c>
      <c r="D16" s="30"/>
      <c r="E16" s="30"/>
      <c r="F16" s="30"/>
      <c r="G16" s="30"/>
      <c r="H16" s="30"/>
      <c r="I16" s="30"/>
      <c r="J16" s="30"/>
      <c r="K16" s="30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2:23" ht="18.75" x14ac:dyDescent="0.3">
      <c r="B17" s="24"/>
      <c r="C17" s="30"/>
      <c r="D17" s="30"/>
      <c r="E17" s="30"/>
      <c r="F17" s="30"/>
      <c r="G17" s="30"/>
      <c r="H17" s="30"/>
      <c r="I17" s="30"/>
      <c r="J17" s="30"/>
      <c r="K17" s="30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</row>
    <row r="18" spans="2:23" ht="18.75" x14ac:dyDescent="0.3">
      <c r="B18" s="24"/>
      <c r="C18" s="30"/>
      <c r="D18" s="31" t="s">
        <v>46</v>
      </c>
      <c r="E18" s="30"/>
      <c r="F18" s="30"/>
      <c r="G18" s="30" t="str" cm="1">
        <f t="array" aca="1" ref="G18" ca="1">INDIRECT(D18&amp;"!A2")</f>
        <v>Run R code in a local environment and transfer values from and to Excel. Function memory is cleared after calculation.</v>
      </c>
      <c r="H18" s="30"/>
      <c r="I18" s="30"/>
      <c r="J18" s="30"/>
      <c r="K18" s="30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</row>
    <row r="19" spans="2:23" ht="18.75" x14ac:dyDescent="0.3">
      <c r="B19" s="24"/>
      <c r="C19" s="30"/>
      <c r="D19" s="31" t="s">
        <v>61</v>
      </c>
      <c r="E19" s="30"/>
      <c r="F19" s="30"/>
      <c r="G19" s="30" t="str" cm="1">
        <f t="array" aca="1" ref="G19" ca="1">INDIRECT(D19&amp;"!A2")</f>
        <v>Run R code in a pre-specified environment and transfer values from and to Excel</v>
      </c>
      <c r="H19" s="30"/>
      <c r="I19" s="30"/>
      <c r="J19" s="30"/>
      <c r="K19" s="30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2:23" ht="18.75" x14ac:dyDescent="0.3">
      <c r="B20" s="24"/>
      <c r="C20" s="30"/>
      <c r="D20" s="31" t="s">
        <v>167</v>
      </c>
      <c r="E20" s="30"/>
      <c r="F20" s="30"/>
      <c r="G20" s="30" t="str" cm="1">
        <f t="array" aca="1" ref="G20" ca="1">INDIRECT(D20&amp;"!A2")</f>
        <v>Run R script in a local environment and transfer values from and to Excel. Function memory is cleared after calculation.</v>
      </c>
      <c r="H20" s="30"/>
      <c r="I20" s="30"/>
      <c r="J20" s="30"/>
      <c r="K20" s="30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3" ht="18.75" x14ac:dyDescent="0.3">
      <c r="B21" s="24"/>
      <c r="C21" s="30"/>
      <c r="D21" s="31" t="s">
        <v>168</v>
      </c>
      <c r="E21" s="30"/>
      <c r="F21" s="30"/>
      <c r="G21" s="30" t="str" cm="1">
        <f t="array" aca="1" ref="G21" ca="1">INDIRECT(D21&amp;"!A2")</f>
        <v>Run R script in a pre-specified environment and transfer values from and to Excel</v>
      </c>
      <c r="H21" s="30"/>
      <c r="I21" s="30"/>
      <c r="J21" s="30"/>
      <c r="K21" s="30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2:23" ht="18.75" x14ac:dyDescent="0.3">
      <c r="B22" s="24"/>
      <c r="C22" s="30"/>
      <c r="D22" s="31" t="s">
        <v>178</v>
      </c>
      <c r="E22" s="30"/>
      <c r="F22" s="30"/>
      <c r="G22" s="30" t="str" cm="1">
        <f t="array" aca="1" ref="G22" ca="1">INDIRECT(D22&amp;"!A2")</f>
        <v>Call an R function in a local environment and transfer values from and to Excel</v>
      </c>
      <c r="H22" s="30"/>
      <c r="I22" s="30"/>
      <c r="J22" s="30"/>
      <c r="K22" s="30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2:23" ht="18.75" x14ac:dyDescent="0.3">
      <c r="B23" s="24"/>
      <c r="C23" s="30"/>
      <c r="D23" s="31" t="s">
        <v>179</v>
      </c>
      <c r="E23" s="30"/>
      <c r="F23" s="30"/>
      <c r="G23" s="30" t="str" cm="1">
        <f t="array" aca="1" ref="G23" ca="1">INDIRECT(D23&amp;"!A2")</f>
        <v>Call an R function in a pre-specified environment and transfer values from and to Excel</v>
      </c>
      <c r="H23" s="30"/>
      <c r="I23" s="30"/>
      <c r="J23" s="30"/>
      <c r="K23" s="30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2:23" ht="18.75" x14ac:dyDescent="0.3">
      <c r="B24" s="24"/>
      <c r="C24" s="30"/>
      <c r="D24" s="46" t="s">
        <v>84</v>
      </c>
      <c r="E24" s="47"/>
      <c r="F24" s="47"/>
      <c r="G24" s="47" t="str" cm="1">
        <f t="array" aca="1" ref="G24" ca="1">INDIRECT(D24&amp;"!A2")</f>
        <v>(UNDER DEVELOPMENT) Plot graph generated with R code</v>
      </c>
      <c r="H24" s="47"/>
      <c r="I24" s="30"/>
      <c r="J24" s="30"/>
      <c r="K24" s="30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2:23" x14ac:dyDescent="0.25"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2:23" x14ac:dyDescent="0.25"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</sheetData>
  <hyperlinks>
    <hyperlink ref="C12" location="'Data types'!A1" display="Which data types can be returned to Excel?" xr:uid="{27087DD8-7548-442B-A17A-8F454124BCB7}"/>
    <hyperlink ref="C14" location="Environment!A1" display="Enviroment: packages and variables" xr:uid="{8E891F75-6C2E-4BE7-9862-991548DA46FD}"/>
    <hyperlink ref="D18" location="XLRCODE!A1" display="XLRCODE" xr:uid="{A655BE6D-2065-4150-89DD-A6C0B1742D9A}"/>
    <hyperlink ref="D19" location="XLRCODE_ENV!A1" display="XLRCODE_ENV" xr:uid="{229B717F-B351-4845-82E1-85862D59E9A4}"/>
    <hyperlink ref="D22" location="XLRFUNCTION!A1" display="XLRFUNCTION" xr:uid="{F5BA7624-9AFA-4908-9FF6-D50482854056}"/>
    <hyperlink ref="D23" location="XLRFUNCTION_ENV!A1" display="XLRFUNCTION_ENV" xr:uid="{353AB22B-E8C6-4113-BC90-EFCE5EAA6D5F}"/>
    <hyperlink ref="D24" location="XLRGRAPH!A1" display="XLRGRAPH" xr:uid="{B88BEBF5-BBBB-40D2-ACDF-EBF285D97B6B}"/>
    <hyperlink ref="D6" r:id="rId1" xr:uid="{3B878B0A-9F02-4493-B161-CD10C7319C4A}"/>
    <hyperlink ref="D20" location="XLRSCRIPT!A1" display="XLRSCRIPT" xr:uid="{D03A1810-D5BD-43AC-A41D-646C769D2F76}"/>
    <hyperlink ref="D21" location="XLRSCRIPT_ENV!A1" display="XLRSCRIPT_ENV" xr:uid="{7185AAE8-1ECB-42BE-A623-C07BBA056A34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5E71C-D440-4AF9-B9E3-94AD17C63402}">
  <dimension ref="A1:S116"/>
  <sheetViews>
    <sheetView showGridLines="0" workbookViewId="0">
      <pane ySplit="5" topLeftCell="A6" activePane="bottomLeft" state="frozen"/>
      <selection pane="bottomLeft"/>
    </sheetView>
  </sheetViews>
  <sheetFormatPr defaultRowHeight="15" x14ac:dyDescent="0.25"/>
  <cols>
    <col min="2" max="2" width="58.85546875" bestFit="1" customWidth="1"/>
    <col min="4" max="4" width="43.140625" customWidth="1"/>
    <col min="5" max="5" width="4.85546875" customWidth="1"/>
    <col min="6" max="6" width="12.5703125" customWidth="1"/>
    <col min="7" max="7" width="12.7109375" customWidth="1"/>
    <col min="8" max="8" width="7.85546875" customWidth="1"/>
    <col min="10" max="10" width="4.85546875" customWidth="1"/>
    <col min="11" max="11" width="12.5703125" customWidth="1"/>
    <col min="12" max="12" width="12.7109375" customWidth="1"/>
    <col min="13" max="13" width="7.85546875" customWidth="1"/>
  </cols>
  <sheetData>
    <row r="1" spans="1:14" ht="18.75" x14ac:dyDescent="0.3">
      <c r="A1" s="4" t="s">
        <v>125</v>
      </c>
    </row>
    <row r="2" spans="1:14" ht="18.75" x14ac:dyDescent="0.3">
      <c r="A2" s="6" t="s">
        <v>123</v>
      </c>
    </row>
    <row r="3" spans="1:14" ht="18.75" x14ac:dyDescent="0.3">
      <c r="A3" s="6"/>
    </row>
    <row r="4" spans="1:14" ht="15.75" thickBot="1" x14ac:dyDescent="0.3"/>
    <row r="5" spans="1:14" ht="16.5" thickTop="1" thickBot="1" x14ac:dyDescent="0.3">
      <c r="B5" s="1" t="s">
        <v>8</v>
      </c>
      <c r="D5" s="1" t="s">
        <v>93</v>
      </c>
      <c r="F5" s="44" t="s">
        <v>119</v>
      </c>
      <c r="G5" s="44"/>
      <c r="H5" s="44"/>
      <c r="I5" s="44"/>
      <c r="K5" s="44" t="s">
        <v>118</v>
      </c>
      <c r="L5" s="44"/>
      <c r="M5" s="44"/>
      <c r="N5" s="44"/>
    </row>
    <row r="6" spans="1:14" ht="15.75" thickTop="1" x14ac:dyDescent="0.25">
      <c r="B6" s="3" t="s">
        <v>17</v>
      </c>
      <c r="D6" s="25" t="s">
        <v>16</v>
      </c>
      <c r="F6" s="24">
        <v>2</v>
      </c>
      <c r="G6" s="24"/>
      <c r="H6" s="24"/>
      <c r="I6" s="24"/>
      <c r="K6" s="24" cm="1">
        <f t="array" ref="K6">_xll.XLRCODE(D6)</f>
        <v>2</v>
      </c>
      <c r="L6" s="24"/>
      <c r="M6" s="24"/>
      <c r="N6" s="24"/>
    </row>
    <row r="8" spans="1:14" ht="87.75" customHeight="1" x14ac:dyDescent="0.25">
      <c r="B8" s="3" t="s">
        <v>20</v>
      </c>
      <c r="D8" s="25" t="s">
        <v>22</v>
      </c>
      <c r="F8" s="26">
        <v>1</v>
      </c>
      <c r="G8" s="26"/>
      <c r="H8" s="24"/>
      <c r="I8" s="24"/>
      <c r="K8" s="26" cm="1">
        <f t="array" ref="K8:K10">_xll.XLRCODE(D8)</f>
        <v>1</v>
      </c>
      <c r="L8" s="26"/>
      <c r="M8" s="24"/>
      <c r="N8" s="24"/>
    </row>
    <row r="9" spans="1:14" x14ac:dyDescent="0.25">
      <c r="F9" s="24">
        <v>2</v>
      </c>
      <c r="G9" s="24"/>
      <c r="H9" s="24"/>
      <c r="I9" s="24"/>
      <c r="K9" s="24">
        <v>2</v>
      </c>
      <c r="L9" s="24"/>
      <c r="M9" s="24"/>
      <c r="N9" s="24"/>
    </row>
    <row r="10" spans="1:14" x14ac:dyDescent="0.25">
      <c r="F10" s="24">
        <v>3</v>
      </c>
      <c r="G10" s="24"/>
      <c r="H10" s="24"/>
      <c r="I10" s="24"/>
      <c r="K10" s="24">
        <v>3</v>
      </c>
      <c r="L10" s="24"/>
      <c r="M10" s="24"/>
      <c r="N10" s="24"/>
    </row>
    <row r="12" spans="1:14" ht="45" x14ac:dyDescent="0.25">
      <c r="B12" s="3" t="s">
        <v>7</v>
      </c>
      <c r="D12" s="25" t="s">
        <v>21</v>
      </c>
      <c r="F12" s="26">
        <v>1</v>
      </c>
      <c r="G12" s="24">
        <v>2</v>
      </c>
      <c r="H12" s="24">
        <v>3</v>
      </c>
      <c r="I12" s="24"/>
      <c r="K12" s="26" cm="1">
        <f t="array" ref="K12:M14">_xll.XLRCODE(D12)</f>
        <v>1</v>
      </c>
      <c r="L12" s="24">
        <v>2</v>
      </c>
      <c r="M12" s="24">
        <v>3</v>
      </c>
      <c r="N12" s="24"/>
    </row>
    <row r="13" spans="1:14" x14ac:dyDescent="0.25">
      <c r="F13" s="24">
        <v>4</v>
      </c>
      <c r="G13" s="24">
        <v>5</v>
      </c>
      <c r="H13" s="24">
        <v>6</v>
      </c>
      <c r="I13" s="24"/>
      <c r="K13" s="24">
        <v>4</v>
      </c>
      <c r="L13" s="24">
        <v>5</v>
      </c>
      <c r="M13" s="24">
        <v>6</v>
      </c>
      <c r="N13" s="24"/>
    </row>
    <row r="14" spans="1:14" x14ac:dyDescent="0.25">
      <c r="F14" s="24">
        <v>7</v>
      </c>
      <c r="G14" s="24">
        <v>8</v>
      </c>
      <c r="H14" s="24">
        <v>9</v>
      </c>
      <c r="I14" s="24"/>
      <c r="K14" s="24">
        <v>7</v>
      </c>
      <c r="L14" s="24">
        <v>8</v>
      </c>
      <c r="M14" s="24">
        <v>9</v>
      </c>
      <c r="N14" s="24"/>
    </row>
    <row r="16" spans="1:14" ht="87.75" customHeight="1" x14ac:dyDescent="0.25">
      <c r="B16" s="3" t="s">
        <v>6</v>
      </c>
      <c r="D16" s="25" t="s">
        <v>135</v>
      </c>
      <c r="F16" s="26" t="s">
        <v>94</v>
      </c>
      <c r="G16" s="26">
        <v>1.9411736473294385</v>
      </c>
      <c r="H16" s="24"/>
      <c r="I16" s="24"/>
      <c r="K16" s="26" t="str" cm="1">
        <f t="array" ref="K16:L17">_xll.XLRCODE(D16)</f>
        <v>(Intercept)</v>
      </c>
      <c r="L16" s="26">
        <v>1.9411736473294385</v>
      </c>
      <c r="M16" s="24"/>
      <c r="N16" s="24"/>
    </row>
    <row r="17" spans="2:14" x14ac:dyDescent="0.25">
      <c r="F17" s="24" t="s">
        <v>95</v>
      </c>
      <c r="G17" s="24">
        <v>6.4714973119073472E-5</v>
      </c>
      <c r="H17" s="24"/>
      <c r="I17" s="24"/>
      <c r="K17" s="24" t="str">
        <v>x</v>
      </c>
      <c r="L17" s="24">
        <v>6.4714973119073472E-5</v>
      </c>
      <c r="M17" s="24"/>
      <c r="N17" s="24"/>
    </row>
    <row r="19" spans="2:14" ht="90" x14ac:dyDescent="0.25">
      <c r="B19" s="3" t="s">
        <v>15</v>
      </c>
      <c r="D19" s="25" t="s">
        <v>14</v>
      </c>
      <c r="F19" s="26" t="s">
        <v>96</v>
      </c>
      <c r="G19" s="24" t="s">
        <v>97</v>
      </c>
      <c r="H19" s="24" t="s">
        <v>98</v>
      </c>
      <c r="I19" s="24" t="s">
        <v>99</v>
      </c>
      <c r="K19" s="26" t="str" cm="1">
        <f t="array" ref="K19:N22">_xll.XLRCODE(D19)</f>
        <v/>
      </c>
      <c r="L19" s="24" t="str">
        <v>col1</v>
      </c>
      <c r="M19" s="24" t="str">
        <v>col2</v>
      </c>
      <c r="N19" s="24" t="str">
        <v>col3</v>
      </c>
    </row>
    <row r="20" spans="2:14" x14ac:dyDescent="0.25">
      <c r="F20" s="24" t="s">
        <v>100</v>
      </c>
      <c r="G20" s="24">
        <v>1</v>
      </c>
      <c r="H20" s="24">
        <v>2</v>
      </c>
      <c r="I20" s="24">
        <v>3</v>
      </c>
      <c r="K20" s="24" t="str">
        <v>row1</v>
      </c>
      <c r="L20" s="24">
        <v>1</v>
      </c>
      <c r="M20" s="24">
        <v>2</v>
      </c>
      <c r="N20" s="24">
        <v>3</v>
      </c>
    </row>
    <row r="21" spans="2:14" x14ac:dyDescent="0.25">
      <c r="F21" s="24" t="s">
        <v>101</v>
      </c>
      <c r="G21" s="24">
        <v>4</v>
      </c>
      <c r="H21" s="24">
        <v>5</v>
      </c>
      <c r="I21" s="24">
        <v>6</v>
      </c>
      <c r="K21" s="24" t="str">
        <v>row2</v>
      </c>
      <c r="L21" s="24">
        <v>4</v>
      </c>
      <c r="M21" s="24">
        <v>5</v>
      </c>
      <c r="N21" s="24">
        <v>6</v>
      </c>
    </row>
    <row r="22" spans="2:14" x14ac:dyDescent="0.25">
      <c r="F22" s="24" t="s">
        <v>102</v>
      </c>
      <c r="G22" s="24">
        <v>7</v>
      </c>
      <c r="H22" s="24">
        <v>8</v>
      </c>
      <c r="I22" s="24">
        <v>9</v>
      </c>
      <c r="K22" s="24" t="str">
        <v>row3</v>
      </c>
      <c r="L22" s="24">
        <v>7</v>
      </c>
      <c r="M22" s="24">
        <v>8</v>
      </c>
      <c r="N22" s="24">
        <v>9</v>
      </c>
    </row>
    <row r="24" spans="2:14" x14ac:dyDescent="0.25">
      <c r="B24" s="3" t="s">
        <v>23</v>
      </c>
      <c r="D24" s="25" t="s">
        <v>24</v>
      </c>
      <c r="F24" s="27" t="s">
        <v>103</v>
      </c>
      <c r="G24" s="24"/>
      <c r="H24" s="24"/>
      <c r="I24" s="24"/>
      <c r="K24" s="27" t="str" cm="1">
        <f t="array" ref="K24">_xll.XLRCODE(D24)</f>
        <v>a</v>
      </c>
      <c r="L24" s="24"/>
      <c r="M24" s="24"/>
      <c r="N24" s="24"/>
    </row>
    <row r="26" spans="2:14" x14ac:dyDescent="0.25">
      <c r="B26" s="3" t="s">
        <v>192</v>
      </c>
      <c r="D26" s="25" t="s">
        <v>193</v>
      </c>
      <c r="F26" s="27" t="s">
        <v>194</v>
      </c>
      <c r="G26" s="24"/>
      <c r="H26" s="24"/>
      <c r="I26" s="24"/>
      <c r="K26" s="27" t="str" cm="1">
        <f t="array" ref="K26">_xll.XLRCODE(D26)</f>
        <v>ã</v>
      </c>
      <c r="L26" s="24"/>
      <c r="M26" s="24"/>
      <c r="N26" s="24"/>
    </row>
    <row r="28" spans="2:14" x14ac:dyDescent="0.25">
      <c r="B28" s="3" t="s">
        <v>9</v>
      </c>
      <c r="D28" s="25" t="s">
        <v>1</v>
      </c>
      <c r="F28" s="27" t="s">
        <v>104</v>
      </c>
      <c r="G28" s="24"/>
      <c r="H28" s="24"/>
      <c r="I28" s="24"/>
      <c r="K28" s="27" t="str" cm="1">
        <f t="array" ref="K28">_xll.XLRCODE(D28)</f>
        <v>2.3</v>
      </c>
      <c r="L28" s="24"/>
      <c r="M28" s="24"/>
      <c r="N28" s="24"/>
    </row>
    <row r="30" spans="2:14" x14ac:dyDescent="0.25">
      <c r="B30" s="3" t="s">
        <v>30</v>
      </c>
      <c r="D30" s="25" t="s">
        <v>31</v>
      </c>
      <c r="F30" s="27" t="s">
        <v>103</v>
      </c>
      <c r="G30" s="24" t="s">
        <v>74</v>
      </c>
      <c r="H30" s="24" t="s">
        <v>105</v>
      </c>
      <c r="I30" s="24"/>
      <c r="K30" s="27" t="str" cm="1">
        <f t="array" ref="K30:M31">_xll.XLRCODE(D30)</f>
        <v>a</v>
      </c>
      <c r="L30" s="24" t="str">
        <v>c</v>
      </c>
      <c r="M30" s="24" t="str">
        <v>e</v>
      </c>
      <c r="N30" s="24"/>
    </row>
    <row r="31" spans="2:14" x14ac:dyDescent="0.25">
      <c r="F31" s="24" t="s">
        <v>106</v>
      </c>
      <c r="G31" s="24" t="s">
        <v>107</v>
      </c>
      <c r="H31" s="24" t="s">
        <v>108</v>
      </c>
      <c r="I31" s="24"/>
      <c r="K31" s="24" t="str">
        <v>b</v>
      </c>
      <c r="L31" s="24" t="str">
        <v>d</v>
      </c>
      <c r="M31" s="24" t="str">
        <v>f</v>
      </c>
      <c r="N31" s="24"/>
    </row>
    <row r="33" spans="2:14" x14ac:dyDescent="0.25">
      <c r="B33" s="3" t="s">
        <v>195</v>
      </c>
      <c r="D33" s="25" t="s">
        <v>199</v>
      </c>
      <c r="F33" s="27" t="s">
        <v>200</v>
      </c>
      <c r="G33" s="24" t="s">
        <v>201</v>
      </c>
      <c r="H33" s="24" t="s">
        <v>196</v>
      </c>
      <c r="I33" s="24"/>
      <c r="K33" s="27" t="str" cm="1">
        <f t="array" ref="K33:M34">_xll.XLRCODE(D33)</f>
        <v>áã</v>
      </c>
      <c r="L33" s="24" t="str">
        <v>éê</v>
      </c>
      <c r="M33" s="24" t="str">
        <v>ç</v>
      </c>
      <c r="N33" s="24"/>
    </row>
    <row r="34" spans="2:14" x14ac:dyDescent="0.25">
      <c r="F34" s="24" t="s">
        <v>194</v>
      </c>
      <c r="G34" s="24" t="s">
        <v>197</v>
      </c>
      <c r="H34" s="24" t="s">
        <v>198</v>
      </c>
      <c r="I34" s="24"/>
      <c r="K34" s="24" t="str">
        <v>ã</v>
      </c>
      <c r="L34" s="24" t="str">
        <v>ô</v>
      </c>
      <c r="M34" s="24" t="str">
        <v>ü</v>
      </c>
      <c r="N34" s="24"/>
    </row>
    <row r="36" spans="2:14" x14ac:dyDescent="0.25">
      <c r="B36" s="3" t="s">
        <v>32</v>
      </c>
      <c r="D36" s="25" t="s">
        <v>33</v>
      </c>
      <c r="F36" s="27" t="b">
        <v>1</v>
      </c>
      <c r="G36" s="24"/>
      <c r="H36" s="24"/>
      <c r="I36" s="24"/>
      <c r="K36" s="27" t="b" cm="1">
        <f t="array" ref="K36">_xll.XLRCODE(D36)</f>
        <v>1</v>
      </c>
      <c r="L36" s="24"/>
      <c r="M36" s="24"/>
      <c r="N36" s="24"/>
    </row>
    <row r="38" spans="2:14" x14ac:dyDescent="0.25">
      <c r="B38" s="3" t="s">
        <v>35</v>
      </c>
      <c r="D38" s="25" t="s">
        <v>34</v>
      </c>
      <c r="F38" s="27" t="b">
        <v>1</v>
      </c>
      <c r="G38" s="24"/>
      <c r="H38" s="24"/>
      <c r="I38" s="24"/>
      <c r="K38" s="27" t="b" cm="1">
        <f t="array" ref="K38:K40">_xll.XLRCODE(D38)</f>
        <v>1</v>
      </c>
      <c r="L38" s="24"/>
      <c r="M38" s="24"/>
      <c r="N38" s="24"/>
    </row>
    <row r="39" spans="2:14" x14ac:dyDescent="0.25">
      <c r="F39" s="24" t="b">
        <v>1</v>
      </c>
      <c r="G39" s="24"/>
      <c r="H39" s="24"/>
      <c r="I39" s="24"/>
      <c r="K39" s="24" t="b">
        <v>1</v>
      </c>
      <c r="L39" s="24"/>
      <c r="M39" s="24"/>
      <c r="N39" s="24"/>
    </row>
    <row r="40" spans="2:14" x14ac:dyDescent="0.25">
      <c r="F40" s="24" t="b">
        <v>0</v>
      </c>
      <c r="G40" s="24"/>
      <c r="H40" s="24"/>
      <c r="I40" s="24"/>
      <c r="K40" s="24" t="b">
        <v>0</v>
      </c>
      <c r="L40" s="24"/>
      <c r="M40" s="24"/>
      <c r="N40" s="24"/>
    </row>
    <row r="42" spans="2:14" x14ac:dyDescent="0.25">
      <c r="B42" s="3" t="s">
        <v>36</v>
      </c>
      <c r="D42" s="25" t="s">
        <v>37</v>
      </c>
      <c r="F42" s="27" t="b">
        <v>1</v>
      </c>
      <c r="G42" s="24" t="b">
        <v>0</v>
      </c>
      <c r="H42" s="24"/>
      <c r="I42" s="24"/>
      <c r="K42" s="27" t="b" cm="1">
        <f t="array" ref="K42:L43">_xll.XLRCODE(D42)</f>
        <v>1</v>
      </c>
      <c r="L42" s="24" t="b">
        <v>0</v>
      </c>
      <c r="M42" s="24"/>
      <c r="N42" s="24"/>
    </row>
    <row r="43" spans="2:14" x14ac:dyDescent="0.25">
      <c r="F43" s="24" t="b">
        <v>1</v>
      </c>
      <c r="G43" s="24" t="b">
        <v>1</v>
      </c>
      <c r="H43" s="24"/>
      <c r="I43" s="24"/>
      <c r="K43" s="24" t="b">
        <v>1</v>
      </c>
      <c r="L43" s="24" t="b">
        <v>1</v>
      </c>
      <c r="M43" s="24"/>
      <c r="N43" s="24"/>
    </row>
    <row r="45" spans="2:14" ht="30" x14ac:dyDescent="0.25">
      <c r="B45" s="3" t="s">
        <v>10</v>
      </c>
      <c r="D45" s="25" t="s">
        <v>5</v>
      </c>
      <c r="F45" s="28">
        <v>37621</v>
      </c>
      <c r="G45" s="24"/>
      <c r="H45" s="24"/>
      <c r="I45" s="24"/>
      <c r="K45" s="28" cm="1">
        <f t="array" ref="K45">_xll.XLRCODE(D45)</f>
        <v>37621</v>
      </c>
      <c r="L45" s="24"/>
      <c r="M45" s="24"/>
      <c r="N45" s="24"/>
    </row>
    <row r="47" spans="2:14" ht="30" x14ac:dyDescent="0.25">
      <c r="B47" s="3" t="s">
        <v>180</v>
      </c>
      <c r="D47" s="25" t="s">
        <v>181</v>
      </c>
      <c r="F47" s="28">
        <v>37621</v>
      </c>
      <c r="G47" s="24"/>
      <c r="H47" s="24"/>
      <c r="I47" s="24"/>
      <c r="K47" s="28" cm="1">
        <f t="array" ref="K47">_xll.XLRCODE(D47)</f>
        <v>37621</v>
      </c>
      <c r="L47" s="24"/>
      <c r="M47" s="24"/>
      <c r="N47" s="24"/>
    </row>
    <row r="49" spans="2:14" ht="30" x14ac:dyDescent="0.25">
      <c r="B49" s="3" t="s">
        <v>182</v>
      </c>
      <c r="D49" s="25" t="s">
        <v>183</v>
      </c>
      <c r="F49" s="28">
        <v>37621</v>
      </c>
      <c r="G49" s="24"/>
      <c r="H49" s="24"/>
      <c r="I49" s="24"/>
      <c r="K49" s="28" cm="1">
        <f t="array" ref="K49:K50">_xll.XLRCODE(D49)</f>
        <v>37621</v>
      </c>
      <c r="L49" s="24"/>
      <c r="M49" s="24"/>
      <c r="N49" s="24"/>
    </row>
    <row r="50" spans="2:14" x14ac:dyDescent="0.25">
      <c r="F50" s="28">
        <v>37622</v>
      </c>
      <c r="G50" s="24"/>
      <c r="H50" s="24"/>
      <c r="I50" s="24"/>
      <c r="K50" s="28">
        <v>37622</v>
      </c>
      <c r="L50" s="24"/>
      <c r="M50" s="24"/>
      <c r="N50" s="24"/>
    </row>
    <row r="52" spans="2:14" x14ac:dyDescent="0.25">
      <c r="B52" s="3" t="s">
        <v>28</v>
      </c>
      <c r="D52" s="25" t="s">
        <v>29</v>
      </c>
      <c r="F52" s="24" t="s">
        <v>29</v>
      </c>
      <c r="G52" s="24"/>
      <c r="H52" s="24"/>
      <c r="I52" s="24"/>
      <c r="K52" s="24" t="str" cm="1">
        <f t="array" ref="K52">_xll.XLRCODE(D52)</f>
        <v>1+2i</v>
      </c>
      <c r="L52" s="24"/>
      <c r="M52" s="24"/>
      <c r="N52" s="24"/>
    </row>
    <row r="54" spans="2:14" x14ac:dyDescent="0.25">
      <c r="B54" s="3" t="s">
        <v>11</v>
      </c>
      <c r="D54" s="25" t="s">
        <v>27</v>
      </c>
      <c r="F54" s="24" t="s">
        <v>29</v>
      </c>
      <c r="G54" s="24"/>
      <c r="H54" s="24"/>
      <c r="I54" s="24"/>
      <c r="K54" s="24" t="str" cm="1">
        <f t="array" ref="K54:K55">_xll.XLRCODE(D54)</f>
        <v>1+2i</v>
      </c>
      <c r="L54" s="24"/>
      <c r="M54" s="24"/>
      <c r="N54" s="24"/>
    </row>
    <row r="55" spans="2:14" x14ac:dyDescent="0.25">
      <c r="F55" s="24" t="s">
        <v>109</v>
      </c>
      <c r="G55" s="24"/>
      <c r="H55" s="24"/>
      <c r="I55" s="24"/>
      <c r="K55" s="24" t="str">
        <v>2+3i</v>
      </c>
      <c r="L55" s="24"/>
      <c r="M55" s="24"/>
      <c r="N55" s="24"/>
    </row>
    <row r="57" spans="2:14" x14ac:dyDescent="0.25">
      <c r="B57" s="3" t="s">
        <v>25</v>
      </c>
      <c r="D57" s="25" t="s">
        <v>26</v>
      </c>
      <c r="F57" s="24" t="s">
        <v>29</v>
      </c>
      <c r="G57" s="24" t="s">
        <v>110</v>
      </c>
      <c r="H57" s="24"/>
      <c r="I57" s="24"/>
      <c r="K57" s="24" t="str" cm="1">
        <f t="array" ref="K57:L58">_xll.XLRCODE(D57)</f>
        <v>1+2i</v>
      </c>
      <c r="L57" s="24" t="str">
        <v>4+10i</v>
      </c>
      <c r="M57" s="24"/>
      <c r="N57" s="24"/>
    </row>
    <row r="58" spans="2:14" x14ac:dyDescent="0.25">
      <c r="F58" s="24" t="s">
        <v>109</v>
      </c>
      <c r="G58" s="24" t="s">
        <v>111</v>
      </c>
      <c r="H58" s="24"/>
      <c r="I58" s="24"/>
      <c r="K58" s="24" t="str">
        <v>2+3i</v>
      </c>
      <c r="L58" s="24" t="str">
        <v>7+12i</v>
      </c>
      <c r="M58" s="24"/>
      <c r="N58" s="24"/>
    </row>
    <row r="60" spans="2:14" x14ac:dyDescent="0.25">
      <c r="B60" s="3" t="s">
        <v>43</v>
      </c>
      <c r="D60" s="25" t="s">
        <v>44</v>
      </c>
      <c r="F60" s="24" t="s">
        <v>96</v>
      </c>
      <c r="G60" s="24"/>
      <c r="H60" s="24"/>
      <c r="I60" s="24"/>
      <c r="K60" s="24" t="str" cm="1">
        <f t="array" ref="K60">_xll.XLRCODE(D60)</f>
        <v/>
      </c>
      <c r="L60" s="24"/>
      <c r="M60" s="24"/>
      <c r="N60" s="24"/>
    </row>
    <row r="62" spans="2:14" ht="30" x14ac:dyDescent="0.25">
      <c r="B62" s="3" t="s">
        <v>12</v>
      </c>
      <c r="D62" s="25" t="s">
        <v>13</v>
      </c>
      <c r="F62" s="24" t="s">
        <v>96</v>
      </c>
      <c r="G62" s="24" t="s">
        <v>112</v>
      </c>
      <c r="H62" s="24" t="s">
        <v>113</v>
      </c>
      <c r="I62" s="24" t="s">
        <v>114</v>
      </c>
      <c r="K62" s="24" t="str" cm="1">
        <f t="array" ref="K62:N64">_xll.XLRCODE(D62)</f>
        <v/>
      </c>
      <c r="L62" s="24" t="str">
        <v>V1</v>
      </c>
      <c r="M62" s="24" t="str">
        <v>V2</v>
      </c>
      <c r="N62" s="24" t="str">
        <v>V3</v>
      </c>
    </row>
    <row r="63" spans="2:14" x14ac:dyDescent="0.25">
      <c r="F63" s="24" t="s">
        <v>115</v>
      </c>
      <c r="G63" s="24">
        <v>1</v>
      </c>
      <c r="H63" s="24">
        <v>2</v>
      </c>
      <c r="I63" s="24">
        <v>3</v>
      </c>
      <c r="K63" s="24" t="str">
        <v>1</v>
      </c>
      <c r="L63" s="24">
        <v>1</v>
      </c>
      <c r="M63" s="24">
        <v>2</v>
      </c>
      <c r="N63" s="24">
        <v>3</v>
      </c>
    </row>
    <row r="64" spans="2:14" x14ac:dyDescent="0.25">
      <c r="F64" s="24" t="s">
        <v>116</v>
      </c>
      <c r="G64" s="24">
        <v>4</v>
      </c>
      <c r="H64" s="24">
        <v>5</v>
      </c>
      <c r="I64" s="24">
        <v>6</v>
      </c>
      <c r="K64" s="24" t="str">
        <v>2</v>
      </c>
      <c r="L64" s="24">
        <v>4</v>
      </c>
      <c r="M64" s="24">
        <v>5</v>
      </c>
      <c r="N64" s="24">
        <v>6</v>
      </c>
    </row>
    <row r="67" spans="2:14" x14ac:dyDescent="0.25">
      <c r="B67" s="3" t="s">
        <v>19</v>
      </c>
      <c r="D67" s="25" t="s">
        <v>18</v>
      </c>
      <c r="F67" s="40" t="s">
        <v>215</v>
      </c>
      <c r="G67" s="24"/>
      <c r="H67" s="24"/>
      <c r="I67" s="24"/>
      <c r="K67" s="33" t="e" cm="1">
        <f t="array" ref="K67">_xll.XLRCODE(D67)</f>
        <v>#NUM!</v>
      </c>
      <c r="L67" s="24"/>
      <c r="M67" s="24"/>
      <c r="N67" s="24"/>
    </row>
    <row r="69" spans="2:14" x14ac:dyDescent="0.25">
      <c r="B69" s="3" t="s">
        <v>41</v>
      </c>
      <c r="D69" s="25" t="s">
        <v>42</v>
      </c>
      <c r="F69" s="33" t="s">
        <v>213</v>
      </c>
      <c r="G69" s="24"/>
      <c r="H69" s="24"/>
      <c r="I69" s="24"/>
      <c r="K69" s="33" t="e" cm="1">
        <f t="array" ref="K69">_xll.XLRCODE(D69)</f>
        <v>#N/A</v>
      </c>
      <c r="L69" s="24"/>
      <c r="M69" s="24"/>
      <c r="N69" s="24"/>
    </row>
    <row r="71" spans="2:14" x14ac:dyDescent="0.25">
      <c r="B71" s="3" t="s">
        <v>209</v>
      </c>
      <c r="D71" s="25" t="s">
        <v>210</v>
      </c>
      <c r="F71" s="33" t="s">
        <v>214</v>
      </c>
      <c r="G71" s="24"/>
      <c r="H71" s="24"/>
      <c r="I71" s="24"/>
      <c r="K71" s="33" t="e" cm="1">
        <f t="array" ref="K71">_xll.XLRCODE(D71)</f>
        <v>#NULL!</v>
      </c>
      <c r="L71" s="24"/>
      <c r="M71" s="24"/>
      <c r="N71" s="24"/>
    </row>
    <row r="73" spans="2:14" x14ac:dyDescent="0.25">
      <c r="B73" s="3" t="s">
        <v>132</v>
      </c>
      <c r="D73" s="25" t="s">
        <v>128</v>
      </c>
      <c r="F73" s="24" t="s">
        <v>96</v>
      </c>
      <c r="G73" s="24" t="s">
        <v>112</v>
      </c>
      <c r="H73" s="24" t="s">
        <v>113</v>
      </c>
      <c r="I73" s="24" t="s">
        <v>114</v>
      </c>
      <c r="K73" s="24" t="str" cm="1">
        <f t="array" ref="K73:N75">_xll.XLRCODE(D73,"myDF(df)",{1,2,3;"a","b","c"})</f>
        <v/>
      </c>
      <c r="L73" s="24" t="str">
        <v>V1</v>
      </c>
      <c r="M73" s="24" t="str">
        <v>V2</v>
      </c>
      <c r="N73" s="24" t="str">
        <v>V3</v>
      </c>
    </row>
    <row r="74" spans="2:14" x14ac:dyDescent="0.25">
      <c r="F74" s="24" t="s">
        <v>115</v>
      </c>
      <c r="G74" s="24" t="s">
        <v>115</v>
      </c>
      <c r="H74" s="24" t="s">
        <v>116</v>
      </c>
      <c r="I74" s="24" t="s">
        <v>117</v>
      </c>
      <c r="K74" s="24" t="str">
        <v>1</v>
      </c>
      <c r="L74" s="24" t="str">
        <v>1</v>
      </c>
      <c r="M74" s="24" t="str">
        <v>2</v>
      </c>
      <c r="N74" s="24" t="str">
        <v>3</v>
      </c>
    </row>
    <row r="75" spans="2:14" x14ac:dyDescent="0.25">
      <c r="F75" s="24" t="s">
        <v>116</v>
      </c>
      <c r="G75" s="24" t="s">
        <v>103</v>
      </c>
      <c r="H75" s="24" t="s">
        <v>106</v>
      </c>
      <c r="I75" s="24" t="s">
        <v>74</v>
      </c>
      <c r="K75" s="24" t="str">
        <v>2</v>
      </c>
      <c r="L75" s="24" t="str">
        <v>a</v>
      </c>
      <c r="M75" s="24" t="str">
        <v>b</v>
      </c>
      <c r="N75" s="24" t="str">
        <v>c</v>
      </c>
    </row>
    <row r="77" spans="2:14" x14ac:dyDescent="0.25">
      <c r="B77" s="3" t="s">
        <v>133</v>
      </c>
      <c r="D77" s="25" t="s">
        <v>128</v>
      </c>
      <c r="F77" s="24" t="s">
        <v>96</v>
      </c>
      <c r="G77" s="24" t="s">
        <v>112</v>
      </c>
      <c r="H77" s="24" t="s">
        <v>113</v>
      </c>
      <c r="I77" s="24" t="s">
        <v>114</v>
      </c>
      <c r="K77" s="24" t="str" cm="1">
        <f t="array" ref="K77:N79">_xll.XLRCODE(D77,"myDF(dfn)",{1,2,3;4,5,6})</f>
        <v/>
      </c>
      <c r="L77" s="24" t="str">
        <v>V1</v>
      </c>
      <c r="M77" s="24" t="str">
        <v>V2</v>
      </c>
      <c r="N77" s="24" t="str">
        <v>V3</v>
      </c>
    </row>
    <row r="78" spans="2:14" x14ac:dyDescent="0.25">
      <c r="B78" s="32" t="s">
        <v>144</v>
      </c>
      <c r="F78" s="24" t="s">
        <v>115</v>
      </c>
      <c r="G78" s="24" t="s">
        <v>115</v>
      </c>
      <c r="H78" s="24" t="s">
        <v>116</v>
      </c>
      <c r="I78" s="24" t="s">
        <v>117</v>
      </c>
      <c r="K78" s="24" t="str">
        <v>1</v>
      </c>
      <c r="L78" s="24">
        <v>1</v>
      </c>
      <c r="M78" s="24">
        <v>2</v>
      </c>
      <c r="N78" s="24">
        <v>3</v>
      </c>
    </row>
    <row r="79" spans="2:14" x14ac:dyDescent="0.25">
      <c r="F79" s="24" t="s">
        <v>116</v>
      </c>
      <c r="G79" s="24" t="s">
        <v>129</v>
      </c>
      <c r="H79" s="24" t="s">
        <v>130</v>
      </c>
      <c r="I79" s="24" t="s">
        <v>131</v>
      </c>
      <c r="K79" s="24" t="str">
        <v>2</v>
      </c>
      <c r="L79" s="24">
        <v>4</v>
      </c>
      <c r="M79" s="24">
        <v>5</v>
      </c>
      <c r="N79" s="24">
        <v>6</v>
      </c>
    </row>
    <row r="81" spans="2:14" x14ac:dyDescent="0.25">
      <c r="B81" s="3" t="s">
        <v>134</v>
      </c>
      <c r="D81" s="25" t="s">
        <v>128</v>
      </c>
      <c r="F81" s="24" t="s">
        <v>96</v>
      </c>
      <c r="G81" s="24" t="s">
        <v>138</v>
      </c>
      <c r="H81" s="24" t="s">
        <v>139</v>
      </c>
      <c r="I81" s="24" t="s">
        <v>140</v>
      </c>
      <c r="K81" s="24" t="str" cm="1">
        <f t="array" ref="K81:N83">_xll.XLRCODE(D81,"myDF(dfh)",{"","colA","colB","colC";"rowA",1,2,3;"rowB","a","b","c"})</f>
        <v/>
      </c>
      <c r="L81" s="24" t="str">
        <v>colA</v>
      </c>
      <c r="M81" s="24" t="str">
        <v>colB</v>
      </c>
      <c r="N81" s="24" t="str">
        <v>colC</v>
      </c>
    </row>
    <row r="82" spans="2:14" x14ac:dyDescent="0.25">
      <c r="B82" s="32" t="s">
        <v>143</v>
      </c>
      <c r="F82" s="24" t="s">
        <v>141</v>
      </c>
      <c r="G82" s="24" t="s">
        <v>115</v>
      </c>
      <c r="H82" s="24" t="s">
        <v>116</v>
      </c>
      <c r="I82" s="24" t="s">
        <v>117</v>
      </c>
      <c r="K82" s="24" t="str">
        <v>rowA</v>
      </c>
      <c r="L82" s="24" t="str">
        <v>1</v>
      </c>
      <c r="M82" s="24" t="str">
        <v>2</v>
      </c>
      <c r="N82" s="24" t="str">
        <v>3</v>
      </c>
    </row>
    <row r="83" spans="2:14" x14ac:dyDescent="0.25">
      <c r="B83" s="32" t="s">
        <v>136</v>
      </c>
      <c r="F83" s="24" t="s">
        <v>142</v>
      </c>
      <c r="G83" s="24" t="s">
        <v>103</v>
      </c>
      <c r="H83" s="24" t="s">
        <v>106</v>
      </c>
      <c r="I83" s="24" t="s">
        <v>74</v>
      </c>
      <c r="K83" s="24" t="str">
        <v>rowB</v>
      </c>
      <c r="L83" s="24" t="str">
        <v>a</v>
      </c>
      <c r="M83" s="24" t="str">
        <v>b</v>
      </c>
      <c r="N83" s="24" t="str">
        <v>c</v>
      </c>
    </row>
    <row r="85" spans="2:14" x14ac:dyDescent="0.25">
      <c r="B85" s="3" t="s">
        <v>137</v>
      </c>
      <c r="D85" s="25" t="s">
        <v>128</v>
      </c>
      <c r="F85" s="24" t="s">
        <v>96</v>
      </c>
      <c r="G85" s="24" t="s">
        <v>138</v>
      </c>
      <c r="H85" s="24" t="s">
        <v>139</v>
      </c>
      <c r="I85" s="24" t="s">
        <v>140</v>
      </c>
      <c r="K85" s="24" t="str" cm="1">
        <f t="array" ref="K85:N87">_xll.XLRCODE(D85,"myDF(dfhn)",{"","colA","colB","colC";"rowA",1,2,3;"rowB",4,5,6})</f>
        <v/>
      </c>
      <c r="L85" s="24" t="str">
        <v>colA</v>
      </c>
      <c r="M85" s="24" t="str">
        <v>colB</v>
      </c>
      <c r="N85" s="24" t="str">
        <v>colC</v>
      </c>
    </row>
    <row r="86" spans="2:14" x14ac:dyDescent="0.25">
      <c r="B86" s="32" t="s">
        <v>145</v>
      </c>
      <c r="F86" s="24" t="s">
        <v>141</v>
      </c>
      <c r="G86" s="24">
        <v>1</v>
      </c>
      <c r="H86" s="24">
        <v>2</v>
      </c>
      <c r="I86" s="24">
        <v>3</v>
      </c>
      <c r="K86" s="24" t="str">
        <v>rowA</v>
      </c>
      <c r="L86" s="24">
        <v>1</v>
      </c>
      <c r="M86" s="24">
        <v>2</v>
      </c>
      <c r="N86" s="24">
        <v>3</v>
      </c>
    </row>
    <row r="87" spans="2:14" x14ac:dyDescent="0.25">
      <c r="B87" s="32" t="s">
        <v>136</v>
      </c>
      <c r="F87" s="24" t="s">
        <v>142</v>
      </c>
      <c r="G87" s="24">
        <v>4</v>
      </c>
      <c r="H87" s="24">
        <v>5</v>
      </c>
      <c r="I87" s="24">
        <v>6</v>
      </c>
      <c r="K87" s="24" t="str">
        <v>rowB</v>
      </c>
      <c r="L87" s="24">
        <v>4</v>
      </c>
      <c r="M87" s="24">
        <v>5</v>
      </c>
      <c r="N87" s="24">
        <v>6</v>
      </c>
    </row>
    <row r="89" spans="2:14" x14ac:dyDescent="0.25">
      <c r="B89" s="3" t="s">
        <v>146</v>
      </c>
      <c r="D89" s="25" t="s">
        <v>128</v>
      </c>
      <c r="F89" s="24" t="s">
        <v>96</v>
      </c>
      <c r="G89" s="24" t="s">
        <v>138</v>
      </c>
      <c r="H89" s="24" t="s">
        <v>139</v>
      </c>
      <c r="I89" s="24" t="s">
        <v>140</v>
      </c>
      <c r="K89" s="24" t="str" cm="1">
        <f t="array" ref="K89:N91">_xll.XLRCODE(D89,"myDF(dfc)",{"colA","colB","colC";1,2,3;"a","b","c"})</f>
        <v/>
      </c>
      <c r="L89" s="24" t="str">
        <v>colA</v>
      </c>
      <c r="M89" s="24" t="str">
        <v>colB</v>
      </c>
      <c r="N89" s="24" t="str">
        <v>colC</v>
      </c>
    </row>
    <row r="90" spans="2:14" x14ac:dyDescent="0.25">
      <c r="B90" s="32" t="s">
        <v>147</v>
      </c>
      <c r="F90" s="24" t="s">
        <v>115</v>
      </c>
      <c r="G90" s="24" t="s">
        <v>115</v>
      </c>
      <c r="H90" s="24" t="s">
        <v>116</v>
      </c>
      <c r="I90" s="24" t="s">
        <v>117</v>
      </c>
      <c r="K90" s="24" t="str">
        <v>1</v>
      </c>
      <c r="L90" s="24" t="str">
        <v>1</v>
      </c>
      <c r="M90" s="24" t="str">
        <v>2</v>
      </c>
      <c r="N90" s="24" t="str">
        <v>3</v>
      </c>
    </row>
    <row r="91" spans="2:14" x14ac:dyDescent="0.25">
      <c r="B91" s="32" t="s">
        <v>136</v>
      </c>
      <c r="F91" s="24" t="s">
        <v>116</v>
      </c>
      <c r="G91" s="24" t="s">
        <v>103</v>
      </c>
      <c r="H91" s="24" t="s">
        <v>106</v>
      </c>
      <c r="I91" s="24" t="s">
        <v>74</v>
      </c>
      <c r="K91" s="24" t="str">
        <v>2</v>
      </c>
      <c r="L91" s="24" t="str">
        <v>a</v>
      </c>
      <c r="M91" s="24" t="str">
        <v>b</v>
      </c>
      <c r="N91" s="24" t="str">
        <v>c</v>
      </c>
    </row>
    <row r="93" spans="2:14" x14ac:dyDescent="0.25">
      <c r="B93" s="3" t="s">
        <v>148</v>
      </c>
      <c r="D93" s="25" t="s">
        <v>128</v>
      </c>
      <c r="F93" s="24" t="s">
        <v>96</v>
      </c>
      <c r="G93" s="24" t="s">
        <v>112</v>
      </c>
      <c r="H93" s="24" t="s">
        <v>113</v>
      </c>
      <c r="I93" s="24" t="s">
        <v>114</v>
      </c>
      <c r="K93" s="24" t="str" cm="1">
        <f t="array" ref="K93:N95">_xll.XLRCODE(D93,"myDF(dfr)",{"rowA",1,2,3;"rowB","a","b","c"})</f>
        <v/>
      </c>
      <c r="L93" s="24" t="str">
        <v>V1</v>
      </c>
      <c r="M93" s="24" t="str">
        <v>V2</v>
      </c>
      <c r="N93" s="24" t="str">
        <v>V3</v>
      </c>
    </row>
    <row r="94" spans="2:14" x14ac:dyDescent="0.25">
      <c r="B94" s="32" t="s">
        <v>149</v>
      </c>
      <c r="F94" s="24" t="s">
        <v>141</v>
      </c>
      <c r="G94" s="24" t="s">
        <v>115</v>
      </c>
      <c r="H94" s="24" t="s">
        <v>116</v>
      </c>
      <c r="I94" s="24" t="s">
        <v>117</v>
      </c>
      <c r="K94" s="24" t="str">
        <v>rowA</v>
      </c>
      <c r="L94" s="24" t="str">
        <v>1</v>
      </c>
      <c r="M94" s="24" t="str">
        <v>2</v>
      </c>
      <c r="N94" s="24" t="str">
        <v>3</v>
      </c>
    </row>
    <row r="95" spans="2:14" x14ac:dyDescent="0.25">
      <c r="B95" s="32" t="s">
        <v>136</v>
      </c>
      <c r="F95" s="24" t="s">
        <v>142</v>
      </c>
      <c r="G95" s="24" t="s">
        <v>103</v>
      </c>
      <c r="H95" s="24" t="s">
        <v>106</v>
      </c>
      <c r="I95" s="24" t="s">
        <v>74</v>
      </c>
      <c r="K95" s="24" t="str">
        <v>rowB</v>
      </c>
      <c r="L95" s="24" t="str">
        <v>a</v>
      </c>
      <c r="M95" s="24" t="str">
        <v>b</v>
      </c>
      <c r="N95" s="24" t="str">
        <v>c</v>
      </c>
    </row>
    <row r="97" spans="2:19" x14ac:dyDescent="0.25">
      <c r="B97" s="3" t="s">
        <v>150</v>
      </c>
      <c r="D97" s="25" t="s">
        <v>128</v>
      </c>
      <c r="F97" s="24" t="s">
        <v>96</v>
      </c>
      <c r="G97" s="24" t="s">
        <v>138</v>
      </c>
      <c r="H97" s="24" t="s">
        <v>139</v>
      </c>
      <c r="I97" s="24" t="s">
        <v>140</v>
      </c>
      <c r="K97" s="24" t="str" cm="1">
        <f t="array" ref="K97:N99">_xll.XLRCODE(D97,"myDF(dfcn)",{"colA","colB","colC";1,2,3;4,5,6})</f>
        <v/>
      </c>
      <c r="L97" s="24" t="str">
        <v>colA</v>
      </c>
      <c r="M97" s="24" t="str">
        <v>colB</v>
      </c>
      <c r="N97" s="24" t="str">
        <v>colC</v>
      </c>
    </row>
    <row r="98" spans="2:19" x14ac:dyDescent="0.25">
      <c r="B98" s="32" t="s">
        <v>153</v>
      </c>
      <c r="F98" s="24" t="s">
        <v>115</v>
      </c>
      <c r="G98" s="24">
        <v>1</v>
      </c>
      <c r="H98" s="24">
        <v>2</v>
      </c>
      <c r="I98" s="24">
        <v>3</v>
      </c>
      <c r="K98" s="24" t="str">
        <v>1</v>
      </c>
      <c r="L98" s="24">
        <v>1</v>
      </c>
      <c r="M98" s="24">
        <v>2</v>
      </c>
      <c r="N98" s="24">
        <v>3</v>
      </c>
    </row>
    <row r="99" spans="2:19" x14ac:dyDescent="0.25">
      <c r="B99" s="32" t="s">
        <v>136</v>
      </c>
      <c r="F99" s="24" t="s">
        <v>116</v>
      </c>
      <c r="G99" s="24">
        <v>4</v>
      </c>
      <c r="H99" s="24">
        <v>5</v>
      </c>
      <c r="I99" s="24">
        <v>6</v>
      </c>
      <c r="K99" s="24" t="str">
        <v>2</v>
      </c>
      <c r="L99" s="24">
        <v>4</v>
      </c>
      <c r="M99" s="24">
        <v>5</v>
      </c>
      <c r="N99" s="24">
        <v>6</v>
      </c>
    </row>
    <row r="101" spans="2:19" x14ac:dyDescent="0.25">
      <c r="B101" s="3" t="s">
        <v>151</v>
      </c>
      <c r="D101" s="25" t="s">
        <v>128</v>
      </c>
      <c r="F101" s="24" t="s">
        <v>96</v>
      </c>
      <c r="G101" s="24" t="s">
        <v>112</v>
      </c>
      <c r="H101" s="24" t="s">
        <v>113</v>
      </c>
      <c r="I101" s="24" t="s">
        <v>114</v>
      </c>
      <c r="K101" s="24" t="str" cm="1">
        <f t="array" ref="K101:N103">_xll.XLRCODE(D101,"myDF(dfrn)",{"rowA",1,2,3;"rowB",4,5,6})</f>
        <v/>
      </c>
      <c r="L101" s="24" t="str">
        <v>V1</v>
      </c>
      <c r="M101" s="24" t="str">
        <v>V2</v>
      </c>
      <c r="N101" s="24" t="str">
        <v>V3</v>
      </c>
    </row>
    <row r="102" spans="2:19" x14ac:dyDescent="0.25">
      <c r="B102" s="32" t="s">
        <v>152</v>
      </c>
      <c r="F102" s="24" t="s">
        <v>141</v>
      </c>
      <c r="G102" s="24">
        <v>1</v>
      </c>
      <c r="H102" s="24">
        <v>2</v>
      </c>
      <c r="I102" s="24">
        <v>3</v>
      </c>
      <c r="K102" s="24" t="str">
        <v>rowA</v>
      </c>
      <c r="L102" s="24">
        <v>1</v>
      </c>
      <c r="M102" s="24">
        <v>2</v>
      </c>
      <c r="N102" s="24">
        <v>3</v>
      </c>
    </row>
    <row r="103" spans="2:19" x14ac:dyDescent="0.25">
      <c r="B103" s="32" t="s">
        <v>136</v>
      </c>
      <c r="F103" s="24" t="s">
        <v>142</v>
      </c>
      <c r="G103" s="24">
        <v>4</v>
      </c>
      <c r="H103" s="24">
        <v>5</v>
      </c>
      <c r="I103" s="24">
        <v>6</v>
      </c>
      <c r="K103" s="24" t="str">
        <v>rowB</v>
      </c>
      <c r="L103" s="24">
        <v>4</v>
      </c>
      <c r="M103" s="24">
        <v>5</v>
      </c>
      <c r="N103" s="24">
        <v>6</v>
      </c>
    </row>
    <row r="105" spans="2:19" x14ac:dyDescent="0.25">
      <c r="B105" s="3" t="s">
        <v>187</v>
      </c>
      <c r="D105" s="25" t="s">
        <v>189</v>
      </c>
      <c r="F105" s="24">
        <v>16</v>
      </c>
      <c r="G105" s="24"/>
      <c r="H105" s="24"/>
      <c r="I105" s="24"/>
      <c r="K105" s="24" cm="1">
        <f t="array" ref="K105">_xll.XLRCODE(D105,"f(asis)","function(n){n^2}")</f>
        <v>16</v>
      </c>
      <c r="L105" s="24"/>
      <c r="M105" s="24"/>
      <c r="N105" s="24"/>
    </row>
    <row r="106" spans="2:19" x14ac:dyDescent="0.25">
      <c r="B106" s="32" t="s">
        <v>188</v>
      </c>
      <c r="F106" s="24"/>
      <c r="G106" s="24"/>
      <c r="H106" s="24"/>
      <c r="I106" s="24"/>
      <c r="K106" s="24"/>
      <c r="L106" s="24"/>
      <c r="M106" s="24"/>
      <c r="N106" s="24"/>
    </row>
    <row r="108" spans="2:19" x14ac:dyDescent="0.25">
      <c r="B108" s="3" t="s">
        <v>190</v>
      </c>
      <c r="D108" s="25" t="s">
        <v>128</v>
      </c>
      <c r="F108" s="24" t="s">
        <v>96</v>
      </c>
      <c r="G108" s="24" t="s">
        <v>112</v>
      </c>
      <c r="H108" s="24" t="s">
        <v>113</v>
      </c>
      <c r="I108" s="24" t="s">
        <v>114</v>
      </c>
      <c r="K108" s="24" t="str" cm="1">
        <f t="array" ref="K108:N110">_xll.XLRCODE(D108,"myDF(dfrn)",$P$109:$S$110)</f>
        <v/>
      </c>
      <c r="L108" s="24" t="str">
        <v>V1</v>
      </c>
      <c r="M108" s="24" t="str">
        <v>V2</v>
      </c>
      <c r="N108" s="24" t="str">
        <v>V3</v>
      </c>
    </row>
    <row r="109" spans="2:19" x14ac:dyDescent="0.25">
      <c r="B109" s="32" t="s">
        <v>152</v>
      </c>
      <c r="F109" s="24" t="s">
        <v>141</v>
      </c>
      <c r="G109" s="24">
        <v>1</v>
      </c>
      <c r="H109" s="39" t="s">
        <v>215</v>
      </c>
      <c r="I109" s="39" t="s">
        <v>215</v>
      </c>
      <c r="K109" s="24" t="str">
        <v>rowA</v>
      </c>
      <c r="L109" s="24">
        <v>1</v>
      </c>
      <c r="M109" s="24" t="e">
        <v>#NUM!</v>
      </c>
      <c r="N109" s="24" t="e">
        <v>#NUM!</v>
      </c>
      <c r="P109" s="37" t="s">
        <v>141</v>
      </c>
      <c r="Q109" s="37">
        <v>1</v>
      </c>
      <c r="R109" s="37"/>
      <c r="S109" s="37" t="e">
        <f>P109 P110</f>
        <v>#NULL!</v>
      </c>
    </row>
    <row r="110" spans="2:19" x14ac:dyDescent="0.25">
      <c r="B110" s="32" t="s">
        <v>136</v>
      </c>
      <c r="F110" s="24" t="s">
        <v>142</v>
      </c>
      <c r="G110" s="39" t="s">
        <v>215</v>
      </c>
      <c r="H110" s="24">
        <v>3</v>
      </c>
      <c r="I110" s="39" t="s">
        <v>215</v>
      </c>
      <c r="K110" s="24" t="str">
        <v>rowB</v>
      </c>
      <c r="L110" s="24" t="e">
        <v>#NUM!</v>
      </c>
      <c r="M110" s="24">
        <v>3</v>
      </c>
      <c r="N110" s="24" t="e">
        <v>#NUM!</v>
      </c>
      <c r="P110" s="37" t="s">
        <v>142</v>
      </c>
      <c r="Q110" s="37" t="e">
        <f>NA()</f>
        <v>#N/A</v>
      </c>
      <c r="R110" s="37">
        <v>3</v>
      </c>
      <c r="S110" s="37" t="e">
        <f>1/0</f>
        <v>#DIV/0!</v>
      </c>
    </row>
    <row r="112" spans="2:19" x14ac:dyDescent="0.25">
      <c r="B112" s="3" t="s">
        <v>205</v>
      </c>
      <c r="D112" s="25" t="s">
        <v>203</v>
      </c>
      <c r="F112" s="38" t="s">
        <v>204</v>
      </c>
      <c r="G112" s="24"/>
      <c r="H112" s="24"/>
      <c r="I112" s="24"/>
      <c r="K112" s="38" t="str" cm="1">
        <f t="array" ref="K112">_xll.XLRCODE(D112)</f>
        <v># Error: Status Error for local({1+})
 : unexpected '}'</v>
      </c>
      <c r="L112" s="24"/>
      <c r="M112" s="24"/>
      <c r="N112" s="24"/>
    </row>
    <row r="114" spans="2:14" x14ac:dyDescent="0.25">
      <c r="B114" s="3" t="s">
        <v>206</v>
      </c>
      <c r="D114" s="25" t="s">
        <v>207</v>
      </c>
      <c r="F114" s="24" t="s">
        <v>208</v>
      </c>
      <c r="G114" s="24"/>
      <c r="H114" s="24"/>
      <c r="I114" s="24"/>
      <c r="K114" s="24" t="str" cm="1">
        <f t="array" ref="K114">_xll.XLRCODE(D114)</f>
        <v xml:space="preserve"># Error: object 'a' not found
</v>
      </c>
      <c r="L114" s="24"/>
      <c r="M114" s="24"/>
      <c r="N114" s="24"/>
    </row>
    <row r="116" spans="2:14" x14ac:dyDescent="0.25">
      <c r="B116" s="3" t="s">
        <v>211</v>
      </c>
      <c r="D116" s="25" t="s">
        <v>212</v>
      </c>
      <c r="F116" s="24" t="s">
        <v>96</v>
      </c>
      <c r="G116" s="24"/>
      <c r="H116" s="24"/>
      <c r="I116" s="24"/>
      <c r="K116" s="24" t="str" cm="1">
        <f t="array" ref="K116">_xll.XLRCODE(D116)</f>
        <v/>
      </c>
      <c r="L116" s="24"/>
      <c r="M116" s="24"/>
      <c r="N116" s="24"/>
    </row>
  </sheetData>
  <mergeCells count="2">
    <mergeCell ref="K5:N5"/>
    <mergeCell ref="F5:I5"/>
  </mergeCells>
  <pageMargins left="0.511811024" right="0.511811024" top="0.78740157499999996" bottom="0.78740157499999996" header="0.31496062000000002" footer="0.31496062000000002"/>
  <ignoredErrors>
    <ignoredError sqref="G94:I94 F90:I91 F74:I75 F78:I79 G82:I83 F98:F9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255CF-2FF4-41D5-96CA-5FB5A56A9E65}">
  <dimension ref="A1:G584"/>
  <sheetViews>
    <sheetView showGridLines="0" workbookViewId="0">
      <selection activeCell="A8" sqref="A8"/>
    </sheetView>
  </sheetViews>
  <sheetFormatPr defaultRowHeight="15" x14ac:dyDescent="0.25"/>
  <cols>
    <col min="1" max="1" width="31.85546875" customWidth="1"/>
    <col min="2" max="2" width="44.28515625" customWidth="1"/>
    <col min="3" max="3" width="55.5703125" customWidth="1"/>
    <col min="5" max="5" width="18.5703125" bestFit="1" customWidth="1"/>
    <col min="6" max="6" width="12.5703125" customWidth="1"/>
    <col min="7" max="7" width="14.28515625" bestFit="1" customWidth="1"/>
  </cols>
  <sheetData>
    <row r="1" spans="1:7" ht="18.75" x14ac:dyDescent="0.3">
      <c r="A1" s="4" t="s">
        <v>120</v>
      </c>
    </row>
    <row r="2" spans="1:7" ht="18.75" x14ac:dyDescent="0.3">
      <c r="A2" s="6" t="s">
        <v>124</v>
      </c>
    </row>
    <row r="3" spans="1:7" ht="18.75" x14ac:dyDescent="0.3">
      <c r="A3" s="6"/>
    </row>
    <row r="4" spans="1:7" ht="42.75" customHeight="1" x14ac:dyDescent="0.25">
      <c r="A4" s="45" t="s">
        <v>154</v>
      </c>
      <c r="B4" s="45"/>
      <c r="C4" s="45"/>
      <c r="D4" s="45"/>
      <c r="E4" s="45"/>
      <c r="F4" s="45"/>
      <c r="G4" s="45"/>
    </row>
    <row r="5" spans="1:7" ht="18.75" x14ac:dyDescent="0.3">
      <c r="A5" s="6"/>
    </row>
    <row r="6" spans="1:7" ht="15.75" thickBot="1" x14ac:dyDescent="0.3"/>
    <row r="7" spans="1:7" ht="16.5" thickTop="1" thickBot="1" x14ac:dyDescent="0.3">
      <c r="A7" s="2" t="s">
        <v>2</v>
      </c>
      <c r="B7" s="2" t="s">
        <v>4</v>
      </c>
      <c r="C7" s="2" t="s">
        <v>3</v>
      </c>
      <c r="E7" s="2" t="s">
        <v>40</v>
      </c>
      <c r="F7" s="2" t="s">
        <v>38</v>
      </c>
      <c r="G7" s="2" t="s">
        <v>39</v>
      </c>
    </row>
    <row r="8" spans="1:7" ht="15.75" thickTop="1" x14ac:dyDescent="0.25">
      <c r="A8" t="str" cm="1">
        <f t="array" ref="A8:A584">_xll.XLRCODE("library()$results[,1]")</f>
        <v>A3</v>
      </c>
      <c r="B8" t="str" cm="1">
        <f t="array" ref="B8:B584">_xlfn.MAP(_xlfn.ANCHORARRAY(A8),_xlfn.LAMBDA(_xlpm.package, _xll.XLRCODE("toString(packageVersion(""" &amp; _xlpm.package &amp; """))") ))</f>
        <v>1.0.0</v>
      </c>
      <c r="C8" t="str" cm="1">
        <f t="array" ref="C8:C584">_xlfn.MAP(_xlfn.ANCHORARRAY(A8),_xlfn.LAMBDA(_xlpm.package, _xll.XLRCODE("toString(""" &amp; _xlpm.package &amp; """ %in% tolower((.packages())))") ))</f>
        <v>FALSE</v>
      </c>
      <c r="E8" t="str" cm="1">
        <f t="array" ref="E8:E11">_xll.XLRCODE_ENV("","ls.str()")</f>
        <v>MultiplyVectors</v>
      </c>
      <c r="F8" t="str" cm="1">
        <f t="array" ref="F8:F11">_xlfn.MAP(_xlfn.ANCHORARRAY(E8),_xlfn.LAMBDA(_xlpm.x, _xll.XLRCODE("typeof(" &amp; _xlpm.x &amp; ")") ))</f>
        <v>closure</v>
      </c>
      <c r="G8" cm="1">
        <f t="array" ref="G8:G11">_xlfn.MAP(_xlfn.ANCHORARRAY(E8),_xlfn.LAMBDA(_xlpm.x, _xll.XLRCODE("object.size(" &amp; _xlpm.x &amp; ")") ))</f>
        <v>896</v>
      </c>
    </row>
    <row r="9" spans="1:7" x14ac:dyDescent="0.25">
      <c r="A9" t="str">
        <v>abbreviate</v>
      </c>
      <c r="B9" t="str">
        <v>0.1</v>
      </c>
      <c r="C9" t="str">
        <v>FALSE</v>
      </c>
      <c r="E9" t="str">
        <v>Sum2Values</v>
      </c>
      <c r="F9" t="str">
        <v>closure</v>
      </c>
      <c r="G9">
        <v>896</v>
      </c>
    </row>
    <row r="10" spans="1:7" x14ac:dyDescent="0.25">
      <c r="A10" t="str">
        <v>abclass</v>
      </c>
      <c r="B10" t="str">
        <v>0.4.0</v>
      </c>
      <c r="C10" t="str">
        <v>FALSE</v>
      </c>
      <c r="E10" t="str">
        <v>SumNValues</v>
      </c>
      <c r="F10" t="str">
        <v>closure</v>
      </c>
      <c r="G10">
        <v>616</v>
      </c>
    </row>
    <row r="11" spans="1:7" x14ac:dyDescent="0.25">
      <c r="A11" t="str">
        <v>abind</v>
      </c>
      <c r="B11" t="str">
        <v>1.4.5</v>
      </c>
      <c r="C11" t="str">
        <v>FALSE</v>
      </c>
      <c r="E11" t="str">
        <v>xlRcode</v>
      </c>
      <c r="F11" t="str">
        <v>environment</v>
      </c>
      <c r="G11">
        <v>56</v>
      </c>
    </row>
    <row r="12" spans="1:7" x14ac:dyDescent="0.25">
      <c r="A12" t="str">
        <v>AER</v>
      </c>
      <c r="B12" t="str">
        <v>1.2.10</v>
      </c>
      <c r="C12" t="str">
        <v>FALSE</v>
      </c>
    </row>
    <row r="13" spans="1:7" x14ac:dyDescent="0.25">
      <c r="A13" t="str">
        <v>alabama</v>
      </c>
      <c r="B13" t="str">
        <v>2022.4.1</v>
      </c>
      <c r="C13" t="str">
        <v>FALSE</v>
      </c>
    </row>
    <row r="14" spans="1:7" x14ac:dyDescent="0.25">
      <c r="A14" t="str">
        <v>alpaca</v>
      </c>
      <c r="B14" t="str">
        <v>0.3.4</v>
      </c>
      <c r="C14" t="str">
        <v>FALSE</v>
      </c>
    </row>
    <row r="15" spans="1:7" x14ac:dyDescent="0.25">
      <c r="A15" t="str">
        <v>alphavantager</v>
      </c>
      <c r="B15" t="str">
        <v>0.1.3</v>
      </c>
      <c r="C15" t="str">
        <v>FALSE</v>
      </c>
    </row>
    <row r="16" spans="1:7" x14ac:dyDescent="0.25">
      <c r="A16" t="str">
        <v>animation</v>
      </c>
      <c r="B16" t="str">
        <v>2.7</v>
      </c>
      <c r="C16" t="str">
        <v>FALSE</v>
      </c>
    </row>
    <row r="17" spans="1:3" x14ac:dyDescent="0.25">
      <c r="A17" t="str">
        <v>anytime</v>
      </c>
      <c r="B17" t="str">
        <v>0.3.9</v>
      </c>
      <c r="C17" t="str">
        <v>FALSE</v>
      </c>
    </row>
    <row r="18" spans="1:3" x14ac:dyDescent="0.25">
      <c r="A18" t="str">
        <v>ape</v>
      </c>
      <c r="B18" t="str">
        <v>5.7.1</v>
      </c>
      <c r="C18" t="str">
        <v>FALSE</v>
      </c>
    </row>
    <row r="19" spans="1:3" x14ac:dyDescent="0.25">
      <c r="A19" t="str">
        <v>arm</v>
      </c>
      <c r="B19" t="str">
        <v>1.13.1</v>
      </c>
      <c r="C19" t="str">
        <v>FALSE</v>
      </c>
    </row>
    <row r="20" spans="1:3" x14ac:dyDescent="0.25">
      <c r="A20" t="str">
        <v>arrow</v>
      </c>
      <c r="B20" t="str">
        <v>7.0.0</v>
      </c>
      <c r="C20" t="str">
        <v>FALSE</v>
      </c>
    </row>
    <row r="21" spans="1:3" x14ac:dyDescent="0.25">
      <c r="A21" t="str">
        <v>ascii</v>
      </c>
      <c r="B21" t="str">
        <v>2.4</v>
      </c>
      <c r="C21" t="str">
        <v>FALSE</v>
      </c>
    </row>
    <row r="22" spans="1:3" x14ac:dyDescent="0.25">
      <c r="A22" t="str">
        <v>askpass</v>
      </c>
      <c r="B22" t="str">
        <v>1.2.0</v>
      </c>
      <c r="C22" t="str">
        <v>FALSE</v>
      </c>
    </row>
    <row r="23" spans="1:3" x14ac:dyDescent="0.25">
      <c r="A23" t="str">
        <v>assertthat</v>
      </c>
      <c r="B23" t="str">
        <v>0.2.1</v>
      </c>
      <c r="C23" t="str">
        <v>FALSE</v>
      </c>
    </row>
    <row r="24" spans="1:3" x14ac:dyDescent="0.25">
      <c r="A24" t="str">
        <v>backports</v>
      </c>
      <c r="B24" t="str">
        <v>1.4.1</v>
      </c>
      <c r="C24" t="str">
        <v>FALSE</v>
      </c>
    </row>
    <row r="25" spans="1:3" x14ac:dyDescent="0.25">
      <c r="A25" t="str">
        <v>base64enc</v>
      </c>
      <c r="B25" t="str">
        <v>0.1.3</v>
      </c>
      <c r="C25" t="str">
        <v>FALSE</v>
      </c>
    </row>
    <row r="26" spans="1:3" x14ac:dyDescent="0.25">
      <c r="A26" t="str">
        <v>basedosdados</v>
      </c>
      <c r="B26" t="str">
        <v>0.2.1</v>
      </c>
      <c r="C26" t="str">
        <v>FALSE</v>
      </c>
    </row>
    <row r="27" spans="1:3" x14ac:dyDescent="0.25">
      <c r="A27" t="str">
        <v>BatchGetSymbols</v>
      </c>
      <c r="B27" t="str">
        <v>2.6.4</v>
      </c>
      <c r="C27" t="str">
        <v>FALSE</v>
      </c>
    </row>
    <row r="28" spans="1:3" x14ac:dyDescent="0.25">
      <c r="A28" t="str">
        <v>bayestestR</v>
      </c>
      <c r="B28" t="str">
        <v>0.13.1</v>
      </c>
      <c r="C28" t="str">
        <v>FALSE</v>
      </c>
    </row>
    <row r="29" spans="1:3" x14ac:dyDescent="0.25">
      <c r="A29" t="str">
        <v>BB</v>
      </c>
      <c r="B29" t="str">
        <v>2019.10.1</v>
      </c>
      <c r="C29" t="str">
        <v>FALSE</v>
      </c>
    </row>
    <row r="30" spans="1:3" x14ac:dyDescent="0.25">
      <c r="A30" t="str">
        <v>BCDating</v>
      </c>
      <c r="B30" t="str">
        <v>0.9.8</v>
      </c>
      <c r="C30" t="str">
        <v>FALSE</v>
      </c>
    </row>
    <row r="31" spans="1:3" x14ac:dyDescent="0.25">
      <c r="A31" t="str">
        <v>bdsmatrix</v>
      </c>
      <c r="B31" t="str">
        <v>1.3.6</v>
      </c>
      <c r="C31" t="str">
        <v>FALSE</v>
      </c>
    </row>
    <row r="32" spans="1:3" x14ac:dyDescent="0.25">
      <c r="A32" t="str">
        <v>BETS</v>
      </c>
      <c r="B32" t="str">
        <v>0.4.9</v>
      </c>
      <c r="C32" t="str">
        <v>FALSE</v>
      </c>
    </row>
    <row r="33" spans="1:3" x14ac:dyDescent="0.25">
      <c r="A33" t="str">
        <v>BH</v>
      </c>
      <c r="B33" t="str">
        <v>1.81.0.1</v>
      </c>
      <c r="C33" t="str">
        <v>FALSE</v>
      </c>
    </row>
    <row r="34" spans="1:3" x14ac:dyDescent="0.25">
      <c r="A34" t="str">
        <v>bHP</v>
      </c>
      <c r="B34" t="str">
        <v>1.0.0</v>
      </c>
      <c r="C34" t="str">
        <v>FALSE</v>
      </c>
    </row>
    <row r="35" spans="1:3" x14ac:dyDescent="0.25">
      <c r="A35" t="str">
        <v>BiasedUrn</v>
      </c>
      <c r="B35" t="str">
        <v>1.7</v>
      </c>
      <c r="C35" t="str">
        <v>FALSE</v>
      </c>
    </row>
    <row r="36" spans="1:3" x14ac:dyDescent="0.25">
      <c r="A36" t="str">
        <v>bibtex</v>
      </c>
      <c r="B36" t="str">
        <v>0.5.1</v>
      </c>
      <c r="C36" t="str">
        <v>FALSE</v>
      </c>
    </row>
    <row r="37" spans="1:3" x14ac:dyDescent="0.25">
      <c r="A37" t="str">
        <v>bigrquery</v>
      </c>
      <c r="B37" t="str">
        <v>1.4.2</v>
      </c>
      <c r="C37" t="str">
        <v>FALSE</v>
      </c>
    </row>
    <row r="38" spans="1:3" x14ac:dyDescent="0.25">
      <c r="A38" t="str">
        <v>bit</v>
      </c>
      <c r="B38" t="str">
        <v>4.0.5</v>
      </c>
      <c r="C38" t="str">
        <v>FALSE</v>
      </c>
    </row>
    <row r="39" spans="1:3" x14ac:dyDescent="0.25">
      <c r="A39" t="str">
        <v>bit64</v>
      </c>
      <c r="B39" t="str">
        <v>4.0.5</v>
      </c>
      <c r="C39" t="str">
        <v>FALSE</v>
      </c>
    </row>
    <row r="40" spans="1:3" x14ac:dyDescent="0.25">
      <c r="A40" t="str">
        <v>bitops</v>
      </c>
      <c r="B40" t="str">
        <v>1.0.7</v>
      </c>
      <c r="C40" t="str">
        <v>FALSE</v>
      </c>
    </row>
    <row r="41" spans="1:3" x14ac:dyDescent="0.25">
      <c r="A41" t="str">
        <v>bizdays</v>
      </c>
      <c r="B41" t="str">
        <v>1.0.13</v>
      </c>
      <c r="C41" t="str">
        <v>FALSE</v>
      </c>
    </row>
    <row r="42" spans="1:3" x14ac:dyDescent="0.25">
      <c r="A42" t="str">
        <v>blob</v>
      </c>
      <c r="B42" t="str">
        <v>1.2.4</v>
      </c>
      <c r="C42" t="str">
        <v>FALSE</v>
      </c>
    </row>
    <row r="43" spans="1:3" x14ac:dyDescent="0.25">
      <c r="A43" t="str">
        <v>bnstruct</v>
      </c>
      <c r="B43" t="str">
        <v>1.0.14</v>
      </c>
      <c r="C43" t="str">
        <v>FALSE</v>
      </c>
    </row>
    <row r="44" spans="1:3" x14ac:dyDescent="0.25">
      <c r="A44" t="str">
        <v>brew</v>
      </c>
      <c r="B44" t="str">
        <v>1.0.8</v>
      </c>
      <c r="C44" t="str">
        <v>FALSE</v>
      </c>
    </row>
    <row r="45" spans="1:3" x14ac:dyDescent="0.25">
      <c r="A45" t="str">
        <v>bridgesampling</v>
      </c>
      <c r="B45" t="str">
        <v>1.1.2</v>
      </c>
      <c r="C45" t="str">
        <v>FALSE</v>
      </c>
    </row>
    <row r="46" spans="1:3" x14ac:dyDescent="0.25">
      <c r="A46" t="str">
        <v>brio</v>
      </c>
      <c r="B46" t="str">
        <v>1.1.4</v>
      </c>
      <c r="C46" t="str">
        <v>FALSE</v>
      </c>
    </row>
    <row r="47" spans="1:3" x14ac:dyDescent="0.25">
      <c r="A47" t="str">
        <v>broom</v>
      </c>
      <c r="B47" t="str">
        <v>1.0.5</v>
      </c>
      <c r="C47" t="str">
        <v>FALSE</v>
      </c>
    </row>
    <row r="48" spans="1:3" x14ac:dyDescent="0.25">
      <c r="A48" t="str">
        <v>bslib</v>
      </c>
      <c r="B48" t="str">
        <v>0.4.0</v>
      </c>
      <c r="C48" t="str">
        <v>FALSE</v>
      </c>
    </row>
    <row r="49" spans="1:3" x14ac:dyDescent="0.25">
      <c r="A49" t="str">
        <v>bspec</v>
      </c>
      <c r="B49" t="str">
        <v>1.6</v>
      </c>
      <c r="C49" t="str">
        <v>FALSE</v>
      </c>
    </row>
    <row r="50" spans="1:3" x14ac:dyDescent="0.25">
      <c r="A50" t="str">
        <v>cachem</v>
      </c>
      <c r="B50" t="str">
        <v>1.0.6</v>
      </c>
      <c r="C50" t="str">
        <v>FALSE</v>
      </c>
    </row>
    <row r="51" spans="1:3" x14ac:dyDescent="0.25">
      <c r="A51" t="str">
        <v>calibrate</v>
      </c>
      <c r="B51" t="str">
        <v>1.7.7</v>
      </c>
      <c r="C51" t="str">
        <v>FALSE</v>
      </c>
    </row>
    <row r="52" spans="1:3" x14ac:dyDescent="0.25">
      <c r="A52" t="str">
        <v>callr</v>
      </c>
      <c r="B52" t="str">
        <v>3.7.3</v>
      </c>
      <c r="C52" t="str">
        <v>FALSE</v>
      </c>
    </row>
    <row r="53" spans="1:3" x14ac:dyDescent="0.25">
      <c r="A53" t="str">
        <v>car</v>
      </c>
      <c r="B53" t="str">
        <v>3.1.2</v>
      </c>
      <c r="C53" t="str">
        <v>FALSE</v>
      </c>
    </row>
    <row r="54" spans="1:3" x14ac:dyDescent="0.25">
      <c r="A54" t="str">
        <v>carData</v>
      </c>
      <c r="B54" t="str">
        <v>3.0.5</v>
      </c>
      <c r="C54" t="str">
        <v>FALSE</v>
      </c>
    </row>
    <row r="55" spans="1:3" x14ac:dyDescent="0.25">
      <c r="A55" t="str">
        <v>CausalGAM</v>
      </c>
      <c r="B55" t="str">
        <v>0.1.4</v>
      </c>
      <c r="C55" t="str">
        <v>FALSE</v>
      </c>
    </row>
    <row r="56" spans="1:3" x14ac:dyDescent="0.25">
      <c r="A56" t="str">
        <v>CBPS</v>
      </c>
      <c r="B56" t="str">
        <v>0.23</v>
      </c>
      <c r="C56" t="str">
        <v>FALSE</v>
      </c>
    </row>
    <row r="57" spans="1:3" x14ac:dyDescent="0.25">
      <c r="A57" t="str">
        <v>cellranger</v>
      </c>
      <c r="B57" t="str">
        <v>1.1.0</v>
      </c>
      <c r="C57" t="str">
        <v>FALSE</v>
      </c>
    </row>
    <row r="58" spans="1:3" x14ac:dyDescent="0.25">
      <c r="A58" t="str">
        <v>checkmate</v>
      </c>
      <c r="B58" t="str">
        <v>2.1.0</v>
      </c>
      <c r="C58" t="str">
        <v>FALSE</v>
      </c>
    </row>
    <row r="59" spans="1:3" x14ac:dyDescent="0.25">
      <c r="A59" t="str">
        <v>chron</v>
      </c>
      <c r="B59" t="str">
        <v>2.3.61</v>
      </c>
      <c r="C59" t="str">
        <v>FALSE</v>
      </c>
    </row>
    <row r="60" spans="1:3" x14ac:dyDescent="0.25">
      <c r="A60" t="str">
        <v>classInt</v>
      </c>
      <c r="B60" t="str">
        <v>0.4.3</v>
      </c>
      <c r="C60" t="str">
        <v>FALSE</v>
      </c>
    </row>
    <row r="61" spans="1:3" x14ac:dyDescent="0.25">
      <c r="A61" t="str">
        <v>cli</v>
      </c>
      <c r="B61" t="str">
        <v>3.6.2</v>
      </c>
      <c r="C61" t="str">
        <v>FALSE</v>
      </c>
    </row>
    <row r="62" spans="1:3" x14ac:dyDescent="0.25">
      <c r="A62" t="str">
        <v>clipr</v>
      </c>
      <c r="B62" t="str">
        <v>0.8.0</v>
      </c>
      <c r="C62" t="str">
        <v>FALSE</v>
      </c>
    </row>
    <row r="63" spans="1:3" x14ac:dyDescent="0.25">
      <c r="A63" t="str">
        <v>clubSandwich</v>
      </c>
      <c r="B63" t="str">
        <v>0.5.8</v>
      </c>
      <c r="C63" t="str">
        <v>FALSE</v>
      </c>
    </row>
    <row r="64" spans="1:3" x14ac:dyDescent="0.25">
      <c r="A64" t="str">
        <v>cmprsk</v>
      </c>
      <c r="B64" t="str">
        <v>2.2.11</v>
      </c>
      <c r="C64" t="str">
        <v>FALSE</v>
      </c>
    </row>
    <row r="65" spans="1:3" x14ac:dyDescent="0.25">
      <c r="A65" t="str">
        <v>cobalt</v>
      </c>
      <c r="B65" t="str">
        <v>4.5.2</v>
      </c>
      <c r="C65" t="str">
        <v>FALSE</v>
      </c>
    </row>
    <row r="66" spans="1:3" x14ac:dyDescent="0.25">
      <c r="A66" t="str">
        <v>coda</v>
      </c>
      <c r="B66" t="str">
        <v>0.19.4</v>
      </c>
      <c r="C66" t="str">
        <v>FALSE</v>
      </c>
    </row>
    <row r="67" spans="1:3" x14ac:dyDescent="0.25">
      <c r="A67" t="str">
        <v>collapse</v>
      </c>
      <c r="B67" t="str">
        <v>2.0.7</v>
      </c>
      <c r="C67" t="str">
        <v>FALSE</v>
      </c>
    </row>
    <row r="68" spans="1:3" x14ac:dyDescent="0.25">
      <c r="A68" t="str">
        <v>collections</v>
      </c>
      <c r="B68" t="str">
        <v>0.3.5</v>
      </c>
      <c r="C68" t="str">
        <v>FALSE</v>
      </c>
    </row>
    <row r="69" spans="1:3" x14ac:dyDescent="0.25">
      <c r="A69" t="str">
        <v>colorspace</v>
      </c>
      <c r="B69" t="str">
        <v>2.0.3</v>
      </c>
      <c r="C69" t="str">
        <v>FALSE</v>
      </c>
    </row>
    <row r="70" spans="1:3" x14ac:dyDescent="0.25">
      <c r="A70" t="str">
        <v>colourpicker</v>
      </c>
      <c r="B70" t="str">
        <v>1.2.0</v>
      </c>
      <c r="C70" t="str">
        <v>FALSE</v>
      </c>
    </row>
    <row r="71" spans="1:3" x14ac:dyDescent="0.25">
      <c r="A71" t="str">
        <v>commonmark</v>
      </c>
      <c r="B71" t="str">
        <v>1.8.0</v>
      </c>
      <c r="C71" t="str">
        <v>FALSE</v>
      </c>
    </row>
    <row r="72" spans="1:3" x14ac:dyDescent="0.25">
      <c r="A72" t="str">
        <v>CompQuadForm</v>
      </c>
      <c r="B72" t="str">
        <v>1.4.3</v>
      </c>
      <c r="C72" t="str">
        <v>FALSE</v>
      </c>
    </row>
    <row r="73" spans="1:3" x14ac:dyDescent="0.25">
      <c r="A73" t="str">
        <v>conditionz</v>
      </c>
      <c r="B73" t="str">
        <v>0.1.0</v>
      </c>
      <c r="C73" t="str">
        <v>FALSE</v>
      </c>
    </row>
    <row r="74" spans="1:3" x14ac:dyDescent="0.25">
      <c r="A74" t="str">
        <v>CoordinateCleaner</v>
      </c>
      <c r="B74" t="str">
        <v>2.0.20</v>
      </c>
      <c r="C74" t="str">
        <v>FALSE</v>
      </c>
    </row>
    <row r="75" spans="1:3" x14ac:dyDescent="0.25">
      <c r="A75" t="str">
        <v>corrplot</v>
      </c>
      <c r="B75" t="str">
        <v>0.92</v>
      </c>
      <c r="C75" t="str">
        <v>FALSE</v>
      </c>
    </row>
    <row r="76" spans="1:3" x14ac:dyDescent="0.25">
      <c r="A76" t="str">
        <v>countrycode</v>
      </c>
      <c r="B76" t="str">
        <v>1.4.0</v>
      </c>
      <c r="C76" t="str">
        <v>FALSE</v>
      </c>
    </row>
    <row r="77" spans="1:3" x14ac:dyDescent="0.25">
      <c r="A77" t="str">
        <v>covr</v>
      </c>
      <c r="B77" t="str">
        <v>3.6.4</v>
      </c>
      <c r="C77" t="str">
        <v>FALSE</v>
      </c>
    </row>
    <row r="78" spans="1:3" x14ac:dyDescent="0.25">
      <c r="A78" t="str">
        <v>cowplot</v>
      </c>
      <c r="B78" t="str">
        <v>1.1.2</v>
      </c>
      <c r="C78" t="str">
        <v>FALSE</v>
      </c>
    </row>
    <row r="79" spans="1:3" x14ac:dyDescent="0.25">
      <c r="A79" t="str">
        <v>cpp11</v>
      </c>
      <c r="B79" t="str">
        <v>0.4.3</v>
      </c>
      <c r="C79" t="str">
        <v>FALSE</v>
      </c>
    </row>
    <row r="80" spans="1:3" x14ac:dyDescent="0.25">
      <c r="A80" t="str">
        <v>crayon</v>
      </c>
      <c r="B80" t="str">
        <v>1.5.2</v>
      </c>
      <c r="C80" t="str">
        <v>FALSE</v>
      </c>
    </row>
    <row r="81" spans="1:3" x14ac:dyDescent="0.25">
      <c r="A81" t="str">
        <v>credentials</v>
      </c>
      <c r="B81" t="str">
        <v>1.3.2</v>
      </c>
      <c r="C81" t="str">
        <v>FALSE</v>
      </c>
    </row>
    <row r="82" spans="1:3" x14ac:dyDescent="0.25">
      <c r="A82" t="str">
        <v>crosstalk</v>
      </c>
      <c r="B82" t="str">
        <v>1.2.0</v>
      </c>
      <c r="C82" t="str">
        <v>FALSE</v>
      </c>
    </row>
    <row r="83" spans="1:3" x14ac:dyDescent="0.25">
      <c r="A83" t="str">
        <v>CRTgeeDR</v>
      </c>
      <c r="B83" t="str">
        <v>2.0.1</v>
      </c>
      <c r="C83" t="str">
        <v>FALSE</v>
      </c>
    </row>
    <row r="84" spans="1:3" x14ac:dyDescent="0.25">
      <c r="A84" t="str">
        <v>crul</v>
      </c>
      <c r="B84" t="str">
        <v>1.4.0</v>
      </c>
      <c r="C84" t="str">
        <v>FALSE</v>
      </c>
    </row>
    <row r="85" spans="1:3" x14ac:dyDescent="0.25">
      <c r="A85" t="str">
        <v>cubature</v>
      </c>
      <c r="B85" t="str">
        <v>2.0.4.4</v>
      </c>
      <c r="C85" t="str">
        <v>FALSE</v>
      </c>
    </row>
    <row r="86" spans="1:3" x14ac:dyDescent="0.25">
      <c r="A86" t="str">
        <v>curl</v>
      </c>
      <c r="B86" t="str">
        <v>4.3.2</v>
      </c>
      <c r="C86" t="str">
        <v>FALSE</v>
      </c>
    </row>
    <row r="87" spans="1:3" x14ac:dyDescent="0.25">
      <c r="A87" t="str">
        <v>cyclocomp</v>
      </c>
      <c r="B87" t="str">
        <v>1.1.0</v>
      </c>
      <c r="C87" t="str">
        <v>FALSE</v>
      </c>
    </row>
    <row r="88" spans="1:3" x14ac:dyDescent="0.25">
      <c r="A88" t="str">
        <v>data.table</v>
      </c>
      <c r="B88" t="str">
        <v>1.14.2</v>
      </c>
      <c r="C88" t="str">
        <v>FALSE</v>
      </c>
    </row>
    <row r="89" spans="1:3" x14ac:dyDescent="0.25">
      <c r="A89" t="str">
        <v>datawizard</v>
      </c>
      <c r="B89" t="str">
        <v>0.9.0</v>
      </c>
      <c r="C89" t="str">
        <v>FALSE</v>
      </c>
    </row>
    <row r="90" spans="1:3" x14ac:dyDescent="0.25">
      <c r="A90" t="str">
        <v>dbarts</v>
      </c>
      <c r="B90" t="str">
        <v>0.9.22</v>
      </c>
      <c r="C90" t="str">
        <v>FALSE</v>
      </c>
    </row>
    <row r="91" spans="1:3" x14ac:dyDescent="0.25">
      <c r="A91" t="str">
        <v>DBI</v>
      </c>
      <c r="B91" t="str">
        <v>1.1.3</v>
      </c>
      <c r="C91" t="str">
        <v>FALSE</v>
      </c>
    </row>
    <row r="92" spans="1:3" x14ac:dyDescent="0.25">
      <c r="A92" t="str">
        <v>dbplyr</v>
      </c>
      <c r="B92" t="str">
        <v>2.4.0</v>
      </c>
      <c r="C92" t="str">
        <v>FALSE</v>
      </c>
    </row>
    <row r="93" spans="1:3" x14ac:dyDescent="0.25">
      <c r="A93" t="str">
        <v>deflateBR</v>
      </c>
      <c r="B93" t="str">
        <v>1.1.2</v>
      </c>
      <c r="C93" t="str">
        <v>FALSE</v>
      </c>
    </row>
    <row r="94" spans="1:3" x14ac:dyDescent="0.25">
      <c r="A94" t="str">
        <v>DEoptimR</v>
      </c>
      <c r="B94" t="str">
        <v>1.0.11</v>
      </c>
      <c r="C94" t="str">
        <v>FALSE</v>
      </c>
    </row>
    <row r="95" spans="1:3" x14ac:dyDescent="0.25">
      <c r="A95" t="str">
        <v>desc</v>
      </c>
      <c r="B95" t="str">
        <v>1.4.2</v>
      </c>
      <c r="C95" t="str">
        <v>FALSE</v>
      </c>
    </row>
    <row r="96" spans="1:3" x14ac:dyDescent="0.25">
      <c r="A96" t="str">
        <v>DescTools</v>
      </c>
      <c r="B96" t="str">
        <v>0.99.45</v>
      </c>
      <c r="C96" t="str">
        <v>FALSE</v>
      </c>
    </row>
    <row r="97" spans="1:3" x14ac:dyDescent="0.25">
      <c r="A97" t="str">
        <v>devtools</v>
      </c>
      <c r="B97" t="str">
        <v>2.4.5</v>
      </c>
      <c r="C97" t="str">
        <v>FALSE</v>
      </c>
    </row>
    <row r="98" spans="1:3" x14ac:dyDescent="0.25">
      <c r="A98" t="str">
        <v>dfoptim</v>
      </c>
      <c r="B98" t="str">
        <v>2020.10.1</v>
      </c>
      <c r="C98" t="str">
        <v>FALSE</v>
      </c>
    </row>
    <row r="99" spans="1:3" x14ac:dyDescent="0.25">
      <c r="A99" t="str">
        <v>diffobj</v>
      </c>
      <c r="B99" t="str">
        <v>0.3.5</v>
      </c>
      <c r="C99" t="str">
        <v>FALSE</v>
      </c>
    </row>
    <row r="100" spans="1:3" x14ac:dyDescent="0.25">
      <c r="A100" t="str">
        <v>digest</v>
      </c>
      <c r="B100" t="str">
        <v>0.6.29</v>
      </c>
      <c r="C100" t="str">
        <v>FALSE</v>
      </c>
    </row>
    <row r="101" spans="1:3" x14ac:dyDescent="0.25">
      <c r="A101" t="str">
        <v>dineq</v>
      </c>
      <c r="B101" t="str">
        <v>0.1.0</v>
      </c>
      <c r="C101" t="str">
        <v>FALSE</v>
      </c>
    </row>
    <row r="102" spans="1:3" x14ac:dyDescent="0.25">
      <c r="A102" t="str">
        <v>distances</v>
      </c>
      <c r="B102" t="str">
        <v>0.1.8</v>
      </c>
      <c r="C102" t="str">
        <v>FALSE</v>
      </c>
    </row>
    <row r="103" spans="1:3" x14ac:dyDescent="0.25">
      <c r="A103" t="str">
        <v>distributional</v>
      </c>
      <c r="B103" t="str">
        <v>0.3.1</v>
      </c>
      <c r="C103" t="str">
        <v>FALSE</v>
      </c>
    </row>
    <row r="104" spans="1:3" x14ac:dyDescent="0.25">
      <c r="A104" t="str">
        <v>doParallel</v>
      </c>
      <c r="B104" t="str">
        <v>1.0.17</v>
      </c>
      <c r="C104" t="str">
        <v>FALSE</v>
      </c>
    </row>
    <row r="105" spans="1:3" x14ac:dyDescent="0.25">
      <c r="A105" t="str">
        <v>dotCall64</v>
      </c>
      <c r="B105" t="str">
        <v>1.0.1</v>
      </c>
      <c r="C105" t="str">
        <v>FALSE</v>
      </c>
    </row>
    <row r="106" spans="1:3" x14ac:dyDescent="0.25">
      <c r="A106" t="str">
        <v>dotenv</v>
      </c>
      <c r="B106" t="str">
        <v>1.0.3</v>
      </c>
      <c r="C106" t="str">
        <v>FALSE</v>
      </c>
    </row>
    <row r="107" spans="1:3" x14ac:dyDescent="0.25">
      <c r="A107" t="str">
        <v>downlit</v>
      </c>
      <c r="B107" t="str">
        <v>0.4.2</v>
      </c>
      <c r="C107" t="str">
        <v>FALSE</v>
      </c>
    </row>
    <row r="108" spans="1:3" x14ac:dyDescent="0.25">
      <c r="A108" t="str">
        <v>dplyr</v>
      </c>
      <c r="B108" t="str">
        <v>1.1.4</v>
      </c>
      <c r="C108" t="str">
        <v>FALSE</v>
      </c>
    </row>
    <row r="109" spans="1:3" x14ac:dyDescent="0.25">
      <c r="A109" t="str">
        <v>dreamerr</v>
      </c>
      <c r="B109" t="str">
        <v>1.2.3</v>
      </c>
      <c r="C109" t="str">
        <v>FALSE</v>
      </c>
    </row>
    <row r="110" spans="1:3" x14ac:dyDescent="0.25">
      <c r="A110" t="str">
        <v>DT</v>
      </c>
      <c r="B110" t="str">
        <v>0.23</v>
      </c>
      <c r="C110" t="str">
        <v>FALSE</v>
      </c>
    </row>
    <row r="111" spans="1:3" x14ac:dyDescent="0.25">
      <c r="A111" t="str">
        <v>dtplyr</v>
      </c>
      <c r="B111" t="str">
        <v>1.2.2</v>
      </c>
      <c r="C111" t="str">
        <v>FALSE</v>
      </c>
    </row>
    <row r="112" spans="1:3" x14ac:dyDescent="0.25">
      <c r="A112" t="str">
        <v>dygraphs</v>
      </c>
      <c r="B112" t="str">
        <v>1.1.1.6</v>
      </c>
      <c r="C112" t="str">
        <v>FALSE</v>
      </c>
    </row>
    <row r="113" spans="1:3" x14ac:dyDescent="0.25">
      <c r="A113" t="str">
        <v>DynareR</v>
      </c>
      <c r="B113" t="str">
        <v>0.1.2</v>
      </c>
      <c r="C113" t="str">
        <v>FALSE</v>
      </c>
    </row>
    <row r="114" spans="1:3" x14ac:dyDescent="0.25">
      <c r="A114" t="str">
        <v>dynlm</v>
      </c>
      <c r="B114" t="str">
        <v>0.3.6</v>
      </c>
      <c r="C114" t="str">
        <v>FALSE</v>
      </c>
    </row>
    <row r="115" spans="1:3" x14ac:dyDescent="0.25">
      <c r="A115" t="str">
        <v>e1071</v>
      </c>
      <c r="B115" t="str">
        <v>1.7.11</v>
      </c>
      <c r="C115" t="str">
        <v>FALSE</v>
      </c>
    </row>
    <row r="116" spans="1:3" x14ac:dyDescent="0.25">
      <c r="A116" t="str">
        <v>econocharts</v>
      </c>
      <c r="B116" t="str">
        <v>1.0</v>
      </c>
      <c r="C116" t="str">
        <v>FALSE</v>
      </c>
    </row>
    <row r="117" spans="1:3" x14ac:dyDescent="0.25">
      <c r="A117" t="str">
        <v>effectsize</v>
      </c>
      <c r="B117" t="str">
        <v>0.8.6</v>
      </c>
      <c r="C117" t="str">
        <v>FALSE</v>
      </c>
    </row>
    <row r="118" spans="1:3" x14ac:dyDescent="0.25">
      <c r="A118" t="str">
        <v>ellipsis</v>
      </c>
      <c r="B118" t="str">
        <v>0.3.2</v>
      </c>
      <c r="C118" t="str">
        <v>FALSE</v>
      </c>
    </row>
    <row r="119" spans="1:3" x14ac:dyDescent="0.25">
      <c r="A119" t="str">
        <v>Epi</v>
      </c>
      <c r="B119" t="str">
        <v>2.46</v>
      </c>
      <c r="C119" t="str">
        <v>FALSE</v>
      </c>
    </row>
    <row r="120" spans="1:3" x14ac:dyDescent="0.25">
      <c r="A120" t="str">
        <v>estimatr</v>
      </c>
      <c r="B120" t="str">
        <v>0.30.6</v>
      </c>
      <c r="C120" t="str">
        <v>FALSE</v>
      </c>
    </row>
    <row r="121" spans="1:3" x14ac:dyDescent="0.25">
      <c r="A121" t="str">
        <v>etm</v>
      </c>
      <c r="B121" t="str">
        <v>1.1.1</v>
      </c>
      <c r="C121" t="str">
        <v>FALSE</v>
      </c>
    </row>
    <row r="122" spans="1:3" x14ac:dyDescent="0.25">
      <c r="A122" t="str">
        <v>eurostat</v>
      </c>
      <c r="B122" t="str">
        <v>3.8.2</v>
      </c>
      <c r="C122" t="str">
        <v>FALSE</v>
      </c>
    </row>
    <row r="123" spans="1:3" x14ac:dyDescent="0.25">
      <c r="A123" t="str">
        <v>evaluate</v>
      </c>
      <c r="B123" t="str">
        <v>0.16</v>
      </c>
      <c r="C123" t="str">
        <v>FALSE</v>
      </c>
    </row>
    <row r="124" spans="1:3" x14ac:dyDescent="0.25">
      <c r="A124" t="str">
        <v>Exact</v>
      </c>
      <c r="B124" t="str">
        <v>3.1</v>
      </c>
      <c r="C124" t="str">
        <v>FALSE</v>
      </c>
    </row>
    <row r="125" spans="1:3" x14ac:dyDescent="0.25">
      <c r="A125" t="str">
        <v>expm</v>
      </c>
      <c r="B125" t="str">
        <v>0.999.6</v>
      </c>
      <c r="C125" t="str">
        <v>FALSE</v>
      </c>
    </row>
    <row r="126" spans="1:3" x14ac:dyDescent="0.25">
      <c r="A126" t="str">
        <v>extraoperators</v>
      </c>
      <c r="B126" t="str">
        <v>0.1.1</v>
      </c>
      <c r="C126" t="str">
        <v>FALSE</v>
      </c>
    </row>
    <row r="127" spans="1:3" x14ac:dyDescent="0.25">
      <c r="A127" t="str">
        <v>fable</v>
      </c>
      <c r="B127" t="str">
        <v>0.3.3</v>
      </c>
      <c r="C127" t="str">
        <v>FALSE</v>
      </c>
    </row>
    <row r="128" spans="1:3" x14ac:dyDescent="0.25">
      <c r="A128" t="str">
        <v>fabletools</v>
      </c>
      <c r="B128" t="str">
        <v>0.3.2</v>
      </c>
      <c r="C128" t="str">
        <v>FALSE</v>
      </c>
    </row>
    <row r="129" spans="1:3" x14ac:dyDescent="0.25">
      <c r="A129" t="str">
        <v>fansi</v>
      </c>
      <c r="B129" t="str">
        <v>1.0.4</v>
      </c>
      <c r="C129" t="str">
        <v>FALSE</v>
      </c>
    </row>
    <row r="130" spans="1:3" x14ac:dyDescent="0.25">
      <c r="A130" t="str">
        <v>farver</v>
      </c>
      <c r="B130" t="str">
        <v>2.1.0</v>
      </c>
      <c r="C130" t="str">
        <v>FALSE</v>
      </c>
    </row>
    <row r="131" spans="1:3" x14ac:dyDescent="0.25">
      <c r="A131" t="str">
        <v>fastmap</v>
      </c>
      <c r="B131" t="str">
        <v>1.1.0</v>
      </c>
      <c r="C131" t="str">
        <v>FALSE</v>
      </c>
    </row>
    <row r="132" spans="1:3" x14ac:dyDescent="0.25">
      <c r="A132" t="str">
        <v>feather</v>
      </c>
      <c r="B132" t="str">
        <v>0.3.5</v>
      </c>
      <c r="C132" t="str">
        <v>FALSE</v>
      </c>
    </row>
    <row r="133" spans="1:3" x14ac:dyDescent="0.25">
      <c r="A133" t="str">
        <v>fftwtools</v>
      </c>
      <c r="B133" t="str">
        <v>0.9.11</v>
      </c>
      <c r="C133" t="str">
        <v>FALSE</v>
      </c>
    </row>
    <row r="134" spans="1:3" x14ac:dyDescent="0.25">
      <c r="A134" t="str">
        <v>fields</v>
      </c>
      <c r="B134" t="str">
        <v>13.3</v>
      </c>
      <c r="C134" t="str">
        <v>FALSE</v>
      </c>
    </row>
    <row r="135" spans="1:3" x14ac:dyDescent="0.25">
      <c r="A135" t="str">
        <v>fixest</v>
      </c>
      <c r="B135" t="str">
        <v>0.10.4</v>
      </c>
      <c r="C135" t="str">
        <v>FALSE</v>
      </c>
    </row>
    <row r="136" spans="1:3" x14ac:dyDescent="0.25">
      <c r="A136" t="str">
        <v>fontawesome</v>
      </c>
      <c r="B136" t="str">
        <v>0.2.2</v>
      </c>
      <c r="C136" t="str">
        <v>FALSE</v>
      </c>
    </row>
    <row r="137" spans="1:3" x14ac:dyDescent="0.25">
      <c r="A137" t="str">
        <v>forcats</v>
      </c>
      <c r="B137" t="str">
        <v>0.5.2</v>
      </c>
      <c r="C137" t="str">
        <v>FALSE</v>
      </c>
    </row>
    <row r="138" spans="1:3" x14ac:dyDescent="0.25">
      <c r="A138" t="str">
        <v>foreach</v>
      </c>
      <c r="B138" t="str">
        <v>1.5.2</v>
      </c>
      <c r="C138" t="str">
        <v>FALSE</v>
      </c>
    </row>
    <row r="139" spans="1:3" x14ac:dyDescent="0.25">
      <c r="A139" t="str">
        <v>forecast</v>
      </c>
      <c r="B139" t="str">
        <v>8.16</v>
      </c>
      <c r="C139" t="str">
        <v>FALSE</v>
      </c>
    </row>
    <row r="140" spans="1:3" x14ac:dyDescent="0.25">
      <c r="A140" t="str">
        <v>forecastHybrid</v>
      </c>
      <c r="B140" t="str">
        <v>5.0.19</v>
      </c>
      <c r="C140" t="str">
        <v>FALSE</v>
      </c>
    </row>
    <row r="141" spans="1:3" x14ac:dyDescent="0.25">
      <c r="A141" t="str">
        <v>Formula</v>
      </c>
      <c r="B141" t="str">
        <v>1.2.4</v>
      </c>
      <c r="C141" t="str">
        <v>FALSE</v>
      </c>
    </row>
    <row r="142" spans="1:3" x14ac:dyDescent="0.25">
      <c r="A142" t="str">
        <v>fracdiff</v>
      </c>
      <c r="B142" t="str">
        <v>1.5.1</v>
      </c>
      <c r="C142" t="str">
        <v>FALSE</v>
      </c>
    </row>
    <row r="143" spans="1:3" x14ac:dyDescent="0.25">
      <c r="A143" t="str">
        <v>fredr</v>
      </c>
      <c r="B143" t="str">
        <v>2.1.0</v>
      </c>
      <c r="C143" t="str">
        <v>FALSE</v>
      </c>
    </row>
    <row r="144" spans="1:3" x14ac:dyDescent="0.25">
      <c r="A144" t="str">
        <v>fs</v>
      </c>
      <c r="B144" t="str">
        <v>1.5.2</v>
      </c>
      <c r="C144" t="str">
        <v>FALSE</v>
      </c>
    </row>
    <row r="145" spans="1:3" x14ac:dyDescent="0.25">
      <c r="A145" t="str">
        <v>fst</v>
      </c>
      <c r="B145" t="str">
        <v>0.9.8</v>
      </c>
      <c r="C145" t="str">
        <v>FALSE</v>
      </c>
    </row>
    <row r="146" spans="1:3" x14ac:dyDescent="0.25">
      <c r="A146" t="str">
        <v>fstcore</v>
      </c>
      <c r="B146" t="str">
        <v>0.9.12</v>
      </c>
      <c r="C146" t="str">
        <v>FALSE</v>
      </c>
    </row>
    <row r="147" spans="1:3" x14ac:dyDescent="0.25">
      <c r="A147" t="str">
        <v>furrr</v>
      </c>
      <c r="B147" t="str">
        <v>0.3.0</v>
      </c>
      <c r="C147" t="str">
        <v>FALSE</v>
      </c>
    </row>
    <row r="148" spans="1:3" x14ac:dyDescent="0.25">
      <c r="A148" t="str">
        <v>future</v>
      </c>
      <c r="B148" t="str">
        <v>1.26.1</v>
      </c>
      <c r="C148" t="str">
        <v>FALSE</v>
      </c>
    </row>
    <row r="149" spans="1:3" x14ac:dyDescent="0.25">
      <c r="A149" t="str">
        <v>future.apply</v>
      </c>
      <c r="B149" t="str">
        <v>1.9.0</v>
      </c>
      <c r="C149" t="str">
        <v>FALSE</v>
      </c>
    </row>
    <row r="150" spans="1:3" x14ac:dyDescent="0.25">
      <c r="A150" t="str">
        <v>gam</v>
      </c>
      <c r="B150" t="str">
        <v>1.20.1</v>
      </c>
      <c r="C150" t="str">
        <v>FALSE</v>
      </c>
    </row>
    <row r="151" spans="1:3" x14ac:dyDescent="0.25">
      <c r="A151" t="str">
        <v>gapminder</v>
      </c>
      <c r="B151" t="str">
        <v>0.3.0</v>
      </c>
      <c r="C151" t="str">
        <v>FALSE</v>
      </c>
    </row>
    <row r="152" spans="1:3" x14ac:dyDescent="0.25">
      <c r="A152" t="str">
        <v>gargle</v>
      </c>
      <c r="B152" t="str">
        <v>1.4.0</v>
      </c>
      <c r="C152" t="str">
        <v>FALSE</v>
      </c>
    </row>
    <row r="153" spans="1:3" x14ac:dyDescent="0.25">
      <c r="A153" t="str">
        <v>gbm</v>
      </c>
      <c r="B153" t="str">
        <v>2.1.8</v>
      </c>
      <c r="C153" t="str">
        <v>FALSE</v>
      </c>
    </row>
    <row r="154" spans="1:3" x14ac:dyDescent="0.25">
      <c r="A154" t="str">
        <v>gEcon</v>
      </c>
      <c r="B154" t="str">
        <v>1.2.0</v>
      </c>
      <c r="C154" t="str">
        <v>FALSE</v>
      </c>
    </row>
    <row r="155" spans="1:3" x14ac:dyDescent="0.25">
      <c r="A155" t="str">
        <v>geepack</v>
      </c>
      <c r="B155" t="str">
        <v>1.3.3</v>
      </c>
      <c r="C155" t="str">
        <v>FALSE</v>
      </c>
    </row>
    <row r="156" spans="1:3" x14ac:dyDescent="0.25">
      <c r="A156" t="str">
        <v>geigen</v>
      </c>
      <c r="B156" t="str">
        <v>2.3</v>
      </c>
      <c r="C156" t="str">
        <v>FALSE</v>
      </c>
    </row>
    <row r="157" spans="1:3" x14ac:dyDescent="0.25">
      <c r="A157" t="str">
        <v>generics</v>
      </c>
      <c r="B157" t="str">
        <v>0.1.3</v>
      </c>
      <c r="C157" t="str">
        <v>FALSE</v>
      </c>
    </row>
    <row r="158" spans="1:3" x14ac:dyDescent="0.25">
      <c r="A158" t="str">
        <v>geosphere</v>
      </c>
      <c r="B158" t="str">
        <v>1.5.14</v>
      </c>
      <c r="C158" t="str">
        <v>FALSE</v>
      </c>
    </row>
    <row r="159" spans="1:3" x14ac:dyDescent="0.25">
      <c r="A159" t="str">
        <v>gert</v>
      </c>
      <c r="B159" t="str">
        <v>1.6.0</v>
      </c>
      <c r="C159" t="str">
        <v>FALSE</v>
      </c>
    </row>
    <row r="160" spans="1:3" x14ac:dyDescent="0.25">
      <c r="A160" t="str">
        <v>getopt</v>
      </c>
      <c r="B160" t="str">
        <v>1.20.3</v>
      </c>
      <c r="C160" t="str">
        <v>FALSE</v>
      </c>
    </row>
    <row r="161" spans="1:3" x14ac:dyDescent="0.25">
      <c r="A161" t="str">
        <v>ggeffects</v>
      </c>
      <c r="B161" t="str">
        <v>1.2.0</v>
      </c>
      <c r="C161" t="str">
        <v>FALSE</v>
      </c>
    </row>
    <row r="162" spans="1:3" x14ac:dyDescent="0.25">
      <c r="A162" t="str">
        <v>ggfortify</v>
      </c>
      <c r="B162" t="str">
        <v>0.4.14</v>
      </c>
      <c r="C162" t="str">
        <v>FALSE</v>
      </c>
    </row>
    <row r="163" spans="1:3" x14ac:dyDescent="0.25">
      <c r="A163" t="str">
        <v>ggmap</v>
      </c>
      <c r="B163" t="str">
        <v>3.0.0</v>
      </c>
      <c r="C163" t="str">
        <v>FALSE</v>
      </c>
    </row>
    <row r="164" spans="1:3" x14ac:dyDescent="0.25">
      <c r="A164" t="str">
        <v>ggplot2</v>
      </c>
      <c r="B164" t="str">
        <v>3.4.4</v>
      </c>
      <c r="C164" t="str">
        <v>FALSE</v>
      </c>
    </row>
    <row r="165" spans="1:3" x14ac:dyDescent="0.25">
      <c r="A165" t="str">
        <v>ggplotgui</v>
      </c>
      <c r="B165" t="str">
        <v>1.0.0</v>
      </c>
      <c r="C165" t="str">
        <v>FALSE</v>
      </c>
    </row>
    <row r="166" spans="1:3" x14ac:dyDescent="0.25">
      <c r="A166" t="str">
        <v>ggpmisc</v>
      </c>
      <c r="B166" t="str">
        <v>0.4.7</v>
      </c>
      <c r="C166" t="str">
        <v>FALSE</v>
      </c>
    </row>
    <row r="167" spans="1:3" x14ac:dyDescent="0.25">
      <c r="A167" t="str">
        <v>ggpp</v>
      </c>
      <c r="B167" t="str">
        <v>0.4.4</v>
      </c>
      <c r="C167" t="str">
        <v>FALSE</v>
      </c>
    </row>
    <row r="168" spans="1:3" x14ac:dyDescent="0.25">
      <c r="A168" t="str">
        <v>ggrepel</v>
      </c>
      <c r="B168" t="str">
        <v>0.9.1</v>
      </c>
      <c r="C168" t="str">
        <v>FALSE</v>
      </c>
    </row>
    <row r="169" spans="1:3" x14ac:dyDescent="0.25">
      <c r="A169" t="str">
        <v>ggridges</v>
      </c>
      <c r="B169" t="str">
        <v>0.5.4</v>
      </c>
      <c r="C169" t="str">
        <v>FALSE</v>
      </c>
    </row>
    <row r="170" spans="1:3" x14ac:dyDescent="0.25">
      <c r="A170" t="str">
        <v>ggsci</v>
      </c>
      <c r="B170" t="str">
        <v>3.0.0</v>
      </c>
      <c r="C170" t="str">
        <v>FALSE</v>
      </c>
    </row>
    <row r="171" spans="1:3" x14ac:dyDescent="0.25">
      <c r="A171" t="str">
        <v>ggsignif</v>
      </c>
      <c r="B171" t="str">
        <v>0.6.4</v>
      </c>
      <c r="C171" t="str">
        <v>FALSE</v>
      </c>
    </row>
    <row r="172" spans="1:3" x14ac:dyDescent="0.25">
      <c r="A172" t="str">
        <v>ggtext</v>
      </c>
      <c r="B172" t="str">
        <v>0.1.2</v>
      </c>
      <c r="C172" t="str">
        <v>FALSE</v>
      </c>
    </row>
    <row r="173" spans="1:3" x14ac:dyDescent="0.25">
      <c r="A173" t="str">
        <v>ggthemes</v>
      </c>
      <c r="B173" t="str">
        <v>4.2.4</v>
      </c>
      <c r="C173" t="str">
        <v>FALSE</v>
      </c>
    </row>
    <row r="174" spans="1:3" x14ac:dyDescent="0.25">
      <c r="A174" t="str">
        <v>gh</v>
      </c>
      <c r="B174" t="str">
        <v>1.3.0</v>
      </c>
      <c r="C174" t="str">
        <v>FALSE</v>
      </c>
    </row>
    <row r="175" spans="1:3" x14ac:dyDescent="0.25">
      <c r="A175" t="str">
        <v>gitcreds</v>
      </c>
      <c r="B175" t="str">
        <v>0.1.1</v>
      </c>
      <c r="C175" t="str">
        <v>FALSE</v>
      </c>
    </row>
    <row r="176" spans="1:3" x14ac:dyDescent="0.25">
      <c r="A176" t="str">
        <v>gld</v>
      </c>
      <c r="B176" t="str">
        <v>2.6.4</v>
      </c>
      <c r="C176" t="str">
        <v>FALSE</v>
      </c>
    </row>
    <row r="177" spans="1:3" x14ac:dyDescent="0.25">
      <c r="A177" t="str">
        <v>GLMMadaptive</v>
      </c>
      <c r="B177" t="str">
        <v>0.8.8</v>
      </c>
      <c r="C177" t="str">
        <v>FALSE</v>
      </c>
    </row>
    <row r="178" spans="1:3" x14ac:dyDescent="0.25">
      <c r="A178" t="str">
        <v>glmmTMB</v>
      </c>
      <c r="B178" t="str">
        <v>1.1.3</v>
      </c>
      <c r="C178" t="str">
        <v>FALSE</v>
      </c>
    </row>
    <row r="179" spans="1:3" x14ac:dyDescent="0.25">
      <c r="A179" t="str">
        <v>glmnet</v>
      </c>
      <c r="B179" t="str">
        <v>4.1.4</v>
      </c>
      <c r="C179" t="str">
        <v>FALSE</v>
      </c>
    </row>
    <row r="180" spans="1:3" x14ac:dyDescent="0.25">
      <c r="A180" t="str">
        <v>globals</v>
      </c>
      <c r="B180" t="str">
        <v>0.15.0</v>
      </c>
      <c r="C180" t="str">
        <v>FALSE</v>
      </c>
    </row>
    <row r="181" spans="1:3" x14ac:dyDescent="0.25">
      <c r="A181" t="str">
        <v>glue</v>
      </c>
      <c r="B181" t="str">
        <v>1.6.2</v>
      </c>
      <c r="C181" t="str">
        <v>FALSE</v>
      </c>
    </row>
    <row r="182" spans="1:3" x14ac:dyDescent="0.25">
      <c r="A182" t="str">
        <v>googleAuthR</v>
      </c>
      <c r="B182" t="str">
        <v>2.0.0</v>
      </c>
      <c r="C182" t="str">
        <v>FALSE</v>
      </c>
    </row>
    <row r="183" spans="1:3" x14ac:dyDescent="0.25">
      <c r="A183" t="str">
        <v>googledrive</v>
      </c>
      <c r="B183" t="str">
        <v>2.0.0</v>
      </c>
      <c r="C183" t="str">
        <v>FALSE</v>
      </c>
    </row>
    <row r="184" spans="1:3" x14ac:dyDescent="0.25">
      <c r="A184" t="str">
        <v>googleLanguageR</v>
      </c>
      <c r="B184" t="str">
        <v>0.3.0</v>
      </c>
      <c r="C184" t="str">
        <v>FALSE</v>
      </c>
    </row>
    <row r="185" spans="1:3" x14ac:dyDescent="0.25">
      <c r="A185" t="str">
        <v>googlesheets4</v>
      </c>
      <c r="B185" t="str">
        <v>1.0.1</v>
      </c>
      <c r="C185" t="str">
        <v>FALSE</v>
      </c>
    </row>
    <row r="186" spans="1:3" x14ac:dyDescent="0.25">
      <c r="A186" t="str">
        <v>gower</v>
      </c>
      <c r="B186" t="str">
        <v>1.0.0</v>
      </c>
      <c r="C186" t="str">
        <v>FALSE</v>
      </c>
    </row>
    <row r="187" spans="1:3" x14ac:dyDescent="0.25">
      <c r="A187" t="str">
        <v>GPArotation</v>
      </c>
      <c r="B187" t="str">
        <v>2022.10.2</v>
      </c>
      <c r="C187" t="str">
        <v>FALSE</v>
      </c>
    </row>
    <row r="188" spans="1:3" x14ac:dyDescent="0.25">
      <c r="A188" t="str">
        <v>gretlR</v>
      </c>
      <c r="B188" t="str">
        <v>0.1.4</v>
      </c>
      <c r="C188" t="str">
        <v>FALSE</v>
      </c>
    </row>
    <row r="189" spans="1:3" x14ac:dyDescent="0.25">
      <c r="A189" t="str">
        <v>gridExtra</v>
      </c>
      <c r="B189" t="str">
        <v>2.3</v>
      </c>
      <c r="C189" t="str">
        <v>FALSE</v>
      </c>
    </row>
    <row r="190" spans="1:3" x14ac:dyDescent="0.25">
      <c r="A190" t="str">
        <v>gridtext</v>
      </c>
      <c r="B190" t="str">
        <v>0.1.5</v>
      </c>
      <c r="C190" t="str">
        <v>FALSE</v>
      </c>
    </row>
    <row r="191" spans="1:3" x14ac:dyDescent="0.25">
      <c r="A191" t="str">
        <v>grnn</v>
      </c>
      <c r="B191" t="str">
        <v>0.1.0</v>
      </c>
      <c r="C191" t="str">
        <v>FALSE</v>
      </c>
    </row>
    <row r="192" spans="1:3" x14ac:dyDescent="0.25">
      <c r="A192" t="str">
        <v>gsl</v>
      </c>
      <c r="B192" t="str">
        <v>2.1.7.1</v>
      </c>
      <c r="C192" t="str">
        <v>FALSE</v>
      </c>
    </row>
    <row r="193" spans="1:3" x14ac:dyDescent="0.25">
      <c r="A193" t="str">
        <v>gsubfn</v>
      </c>
      <c r="B193" t="str">
        <v>0.7</v>
      </c>
      <c r="C193" t="str">
        <v>FALSE</v>
      </c>
    </row>
    <row r="194" spans="1:3" x14ac:dyDescent="0.25">
      <c r="A194" t="str">
        <v>gtable</v>
      </c>
      <c r="B194" t="str">
        <v>0.3.1</v>
      </c>
      <c r="C194" t="str">
        <v>FALSE</v>
      </c>
    </row>
    <row r="195" spans="1:3" x14ac:dyDescent="0.25">
      <c r="A195" t="str">
        <v>gtools</v>
      </c>
      <c r="B195" t="str">
        <v>3.9.2</v>
      </c>
      <c r="C195" t="str">
        <v>FALSE</v>
      </c>
    </row>
    <row r="196" spans="1:3" x14ac:dyDescent="0.25">
      <c r="A196" t="str">
        <v>gtrendsR</v>
      </c>
      <c r="B196" t="str">
        <v>1.5.1</v>
      </c>
      <c r="C196" t="str">
        <v>FALSE</v>
      </c>
    </row>
    <row r="197" spans="1:3" x14ac:dyDescent="0.25">
      <c r="A197" t="str">
        <v>hardhat</v>
      </c>
      <c r="B197" t="str">
        <v>1.1.0</v>
      </c>
      <c r="C197" t="str">
        <v>FALSE</v>
      </c>
    </row>
    <row r="198" spans="1:3" x14ac:dyDescent="0.25">
      <c r="A198" t="str">
        <v>hash</v>
      </c>
      <c r="B198" t="str">
        <v>2.2.6.2</v>
      </c>
      <c r="C198" t="str">
        <v>FALSE</v>
      </c>
    </row>
    <row r="199" spans="1:3" x14ac:dyDescent="0.25">
      <c r="A199" t="str">
        <v>haven</v>
      </c>
      <c r="B199" t="str">
        <v>2.5.0</v>
      </c>
      <c r="C199" t="str">
        <v>FALSE</v>
      </c>
    </row>
    <row r="200" spans="1:3" x14ac:dyDescent="0.25">
      <c r="A200" t="str">
        <v>here</v>
      </c>
      <c r="B200" t="str">
        <v>1.0.1</v>
      </c>
      <c r="C200" t="str">
        <v>FALSE</v>
      </c>
    </row>
    <row r="201" spans="1:3" x14ac:dyDescent="0.25">
      <c r="A201" t="str">
        <v>hexView</v>
      </c>
      <c r="B201" t="str">
        <v>0.3.4</v>
      </c>
      <c r="C201" t="str">
        <v>FALSE</v>
      </c>
    </row>
    <row r="202" spans="1:3" x14ac:dyDescent="0.25">
      <c r="A202" t="str">
        <v>highr</v>
      </c>
      <c r="B202" t="str">
        <v>0.9</v>
      </c>
      <c r="C202" t="str">
        <v>FALSE</v>
      </c>
    </row>
    <row r="203" spans="1:3" x14ac:dyDescent="0.25">
      <c r="A203" t="str">
        <v>Hmisc</v>
      </c>
      <c r="B203" t="str">
        <v>4.7.0</v>
      </c>
      <c r="C203" t="str">
        <v>FALSE</v>
      </c>
    </row>
    <row r="204" spans="1:3" x14ac:dyDescent="0.25">
      <c r="A204" t="str">
        <v>hms</v>
      </c>
      <c r="B204" t="str">
        <v>1.1.3</v>
      </c>
      <c r="C204" t="str">
        <v>FALSE</v>
      </c>
    </row>
    <row r="205" spans="1:3" x14ac:dyDescent="0.25">
      <c r="A205" t="str">
        <v>htmlTable</v>
      </c>
      <c r="B205" t="str">
        <v>2.4.0</v>
      </c>
      <c r="C205" t="str">
        <v>FALSE</v>
      </c>
    </row>
    <row r="206" spans="1:3" x14ac:dyDescent="0.25">
      <c r="A206" t="str">
        <v>htmltools</v>
      </c>
      <c r="B206" t="str">
        <v>0.5.2</v>
      </c>
      <c r="C206" t="str">
        <v>FALSE</v>
      </c>
    </row>
    <row r="207" spans="1:3" x14ac:dyDescent="0.25">
      <c r="A207" t="str">
        <v>htmlwidgets</v>
      </c>
      <c r="B207" t="str">
        <v>1.5.4</v>
      </c>
      <c r="C207" t="str">
        <v>FALSE</v>
      </c>
    </row>
    <row r="208" spans="1:3" x14ac:dyDescent="0.25">
      <c r="A208" t="str">
        <v>hts</v>
      </c>
      <c r="B208" t="str">
        <v>6.0.2</v>
      </c>
      <c r="C208" t="str">
        <v>FALSE</v>
      </c>
    </row>
    <row r="209" spans="1:3" x14ac:dyDescent="0.25">
      <c r="A209" t="str">
        <v>httpcode</v>
      </c>
      <c r="B209" t="str">
        <v>0.3.0</v>
      </c>
      <c r="C209" t="str">
        <v>FALSE</v>
      </c>
    </row>
    <row r="210" spans="1:3" x14ac:dyDescent="0.25">
      <c r="A210" t="str">
        <v>httpuv</v>
      </c>
      <c r="B210" t="str">
        <v>1.6.5</v>
      </c>
      <c r="C210" t="str">
        <v>FALSE</v>
      </c>
    </row>
    <row r="211" spans="1:3" x14ac:dyDescent="0.25">
      <c r="A211" t="str">
        <v>httr</v>
      </c>
      <c r="B211" t="str">
        <v>1.4.5</v>
      </c>
      <c r="C211" t="str">
        <v>FALSE</v>
      </c>
    </row>
    <row r="212" spans="1:3" x14ac:dyDescent="0.25">
      <c r="A212" t="str">
        <v>humanize</v>
      </c>
      <c r="B212" t="str">
        <v>0.2.0</v>
      </c>
      <c r="C212" t="str">
        <v>FALSE</v>
      </c>
    </row>
    <row r="213" spans="1:3" x14ac:dyDescent="0.25">
      <c r="A213" t="str">
        <v>hunspell</v>
      </c>
      <c r="B213" t="str">
        <v>3.0.1</v>
      </c>
      <c r="C213" t="str">
        <v>FALSE</v>
      </c>
    </row>
    <row r="214" spans="1:3" x14ac:dyDescent="0.25">
      <c r="A214" t="str">
        <v>ids</v>
      </c>
      <c r="B214" t="str">
        <v>1.0.1</v>
      </c>
      <c r="C214" t="str">
        <v>FALSE</v>
      </c>
    </row>
    <row r="215" spans="1:3" x14ac:dyDescent="0.25">
      <c r="A215" t="str">
        <v>igraph</v>
      </c>
      <c r="B215" t="str">
        <v>1.3.0</v>
      </c>
      <c r="C215" t="str">
        <v>FALSE</v>
      </c>
    </row>
    <row r="216" spans="1:3" x14ac:dyDescent="0.25">
      <c r="A216" t="str">
        <v>imfr</v>
      </c>
      <c r="B216" t="str">
        <v>0.1.9.2</v>
      </c>
      <c r="C216" t="str">
        <v>FALSE</v>
      </c>
    </row>
    <row r="217" spans="1:3" x14ac:dyDescent="0.25">
      <c r="A217" t="str">
        <v>imputeTS</v>
      </c>
      <c r="B217" t="str">
        <v>3.3</v>
      </c>
      <c r="C217" t="str">
        <v>FALSE</v>
      </c>
    </row>
    <row r="218" spans="1:3" x14ac:dyDescent="0.25">
      <c r="A218" t="str">
        <v>ineq</v>
      </c>
      <c r="B218" t="str">
        <v>0.2.13</v>
      </c>
      <c r="C218" t="str">
        <v>FALSE</v>
      </c>
    </row>
    <row r="219" spans="1:3" x14ac:dyDescent="0.25">
      <c r="A219" t="str">
        <v>ini</v>
      </c>
      <c r="B219" t="str">
        <v>0.3.1</v>
      </c>
      <c r="C219" t="str">
        <v>FALSE</v>
      </c>
    </row>
    <row r="220" spans="1:3" x14ac:dyDescent="0.25">
      <c r="A220" t="str">
        <v>inline</v>
      </c>
      <c r="B220" t="str">
        <v>0.3.19</v>
      </c>
      <c r="C220" t="str">
        <v>FALSE</v>
      </c>
    </row>
    <row r="221" spans="1:3" x14ac:dyDescent="0.25">
      <c r="A221" t="str">
        <v>insight</v>
      </c>
      <c r="B221" t="str">
        <v>0.19.7</v>
      </c>
      <c r="C221" t="str">
        <v>FALSE</v>
      </c>
    </row>
    <row r="222" spans="1:3" x14ac:dyDescent="0.25">
      <c r="A222" t="str">
        <v>ipeadatar</v>
      </c>
      <c r="B222" t="str">
        <v>0.1.6</v>
      </c>
      <c r="C222" t="str">
        <v>FALSE</v>
      </c>
    </row>
    <row r="223" spans="1:3" x14ac:dyDescent="0.25">
      <c r="A223" t="str">
        <v>ipred</v>
      </c>
      <c r="B223" t="str">
        <v>0.9.13</v>
      </c>
      <c r="C223" t="str">
        <v>FALSE</v>
      </c>
    </row>
    <row r="224" spans="1:3" x14ac:dyDescent="0.25">
      <c r="A224" t="str">
        <v>isoband</v>
      </c>
      <c r="B224" t="str">
        <v>0.2.5</v>
      </c>
      <c r="C224" t="str">
        <v>FALSE</v>
      </c>
    </row>
    <row r="225" spans="1:3" x14ac:dyDescent="0.25">
      <c r="A225" t="str">
        <v>ISOweek</v>
      </c>
      <c r="B225" t="str">
        <v>0.6.2</v>
      </c>
      <c r="C225" t="str">
        <v>FALSE</v>
      </c>
    </row>
    <row r="226" spans="1:3" x14ac:dyDescent="0.25">
      <c r="A226" t="str">
        <v>iterators</v>
      </c>
      <c r="B226" t="str">
        <v>1.0.14</v>
      </c>
      <c r="C226" t="str">
        <v>FALSE</v>
      </c>
    </row>
    <row r="227" spans="1:3" x14ac:dyDescent="0.25">
      <c r="A227" t="str">
        <v>ivreg</v>
      </c>
      <c r="B227" t="str">
        <v>0.6.1</v>
      </c>
      <c r="C227" t="str">
        <v>FALSE</v>
      </c>
    </row>
    <row r="228" spans="1:3" x14ac:dyDescent="0.25">
      <c r="A228" t="str">
        <v>janeaustenr</v>
      </c>
      <c r="B228" t="str">
        <v>0.1.5</v>
      </c>
      <c r="C228" t="str">
        <v>FALSE</v>
      </c>
    </row>
    <row r="229" spans="1:3" x14ac:dyDescent="0.25">
      <c r="A229" t="str">
        <v>janitor</v>
      </c>
      <c r="B229" t="str">
        <v>2.2.0</v>
      </c>
      <c r="C229" t="str">
        <v>FALSE</v>
      </c>
    </row>
    <row r="230" spans="1:3" x14ac:dyDescent="0.25">
      <c r="A230" t="str">
        <v>jpeg</v>
      </c>
      <c r="B230" t="str">
        <v>0.1.9</v>
      </c>
      <c r="C230" t="str">
        <v>FALSE</v>
      </c>
    </row>
    <row r="231" spans="1:3" x14ac:dyDescent="0.25">
      <c r="A231" t="str">
        <v>jquerylib</v>
      </c>
      <c r="B231" t="str">
        <v>0.1.4</v>
      </c>
      <c r="C231" t="str">
        <v>FALSE</v>
      </c>
    </row>
    <row r="232" spans="1:3" x14ac:dyDescent="0.25">
      <c r="A232" t="str">
        <v>jsonlite</v>
      </c>
      <c r="B232" t="str">
        <v>1.8.0</v>
      </c>
      <c r="C232" t="str">
        <v>FALSE</v>
      </c>
    </row>
    <row r="233" spans="1:3" x14ac:dyDescent="0.25">
      <c r="A233" t="str">
        <v>kableExtra</v>
      </c>
      <c r="B233" t="str">
        <v>1.3.4</v>
      </c>
      <c r="C233" t="str">
        <v>FALSE</v>
      </c>
    </row>
    <row r="234" spans="1:3" x14ac:dyDescent="0.25">
      <c r="A234" t="str">
        <v>KFAS</v>
      </c>
      <c r="B234" t="str">
        <v>1.5.0</v>
      </c>
      <c r="C234" t="str">
        <v>FALSE</v>
      </c>
    </row>
    <row r="235" spans="1:3" x14ac:dyDescent="0.25">
      <c r="A235" t="str">
        <v>knitr</v>
      </c>
      <c r="B235" t="str">
        <v>1.40</v>
      </c>
      <c r="C235" t="str">
        <v>FALSE</v>
      </c>
    </row>
    <row r="236" spans="1:3" x14ac:dyDescent="0.25">
      <c r="A236" t="str">
        <v>labeling</v>
      </c>
      <c r="B236" t="str">
        <v>0.4.2</v>
      </c>
      <c r="C236" t="str">
        <v>FALSE</v>
      </c>
    </row>
    <row r="237" spans="1:3" x14ac:dyDescent="0.25">
      <c r="A237" t="str">
        <v>languageserver</v>
      </c>
      <c r="B237" t="str">
        <v>0.3.13</v>
      </c>
      <c r="C237" t="str">
        <v>FALSE</v>
      </c>
    </row>
    <row r="238" spans="1:3" x14ac:dyDescent="0.25">
      <c r="A238" t="str">
        <v>later</v>
      </c>
      <c r="B238" t="str">
        <v>1.3.0</v>
      </c>
      <c r="C238" t="str">
        <v>FALSE</v>
      </c>
    </row>
    <row r="239" spans="1:3" x14ac:dyDescent="0.25">
      <c r="A239" t="str">
        <v>latticeExtra</v>
      </c>
      <c r="B239" t="str">
        <v>0.6.29</v>
      </c>
      <c r="C239" t="str">
        <v>FALSE</v>
      </c>
    </row>
    <row r="240" spans="1:3" x14ac:dyDescent="0.25">
      <c r="A240" t="str">
        <v>lava</v>
      </c>
      <c r="B240" t="str">
        <v>1.6.10</v>
      </c>
      <c r="C240" t="str">
        <v>FALSE</v>
      </c>
    </row>
    <row r="241" spans="1:3" x14ac:dyDescent="0.25">
      <c r="A241" t="str">
        <v>lavaan</v>
      </c>
      <c r="B241" t="str">
        <v>0.6.15</v>
      </c>
      <c r="C241" t="str">
        <v>FALSE</v>
      </c>
    </row>
    <row r="242" spans="1:3" x14ac:dyDescent="0.25">
      <c r="A242" t="str">
        <v>lazyeval</v>
      </c>
      <c r="B242" t="str">
        <v>0.2.2</v>
      </c>
      <c r="C242" t="str">
        <v>FALSE</v>
      </c>
    </row>
    <row r="243" spans="1:3" x14ac:dyDescent="0.25">
      <c r="A243" t="str">
        <v>lbfgsb3c</v>
      </c>
      <c r="B243" t="str">
        <v>2020.3.2</v>
      </c>
      <c r="C243" t="str">
        <v>FALSE</v>
      </c>
    </row>
    <row r="244" spans="1:3" x14ac:dyDescent="0.25">
      <c r="A244" t="str">
        <v>lfe</v>
      </c>
      <c r="B244" t="str">
        <v>2.8.7.1</v>
      </c>
      <c r="C244" t="str">
        <v>FALSE</v>
      </c>
    </row>
    <row r="245" spans="1:3" x14ac:dyDescent="0.25">
      <c r="A245" t="str">
        <v>lifecycle</v>
      </c>
      <c r="B245" t="str">
        <v>1.0.3</v>
      </c>
      <c r="C245" t="str">
        <v>FALSE</v>
      </c>
    </row>
    <row r="246" spans="1:3" x14ac:dyDescent="0.25">
      <c r="A246" t="str">
        <v>lintr</v>
      </c>
      <c r="B246" t="str">
        <v>3.0.0</v>
      </c>
      <c r="C246" t="str">
        <v>FALSE</v>
      </c>
    </row>
    <row r="247" spans="1:3" x14ac:dyDescent="0.25">
      <c r="A247" t="str">
        <v>listenv</v>
      </c>
      <c r="B247" t="str">
        <v>0.8.0</v>
      </c>
      <c r="C247" t="str">
        <v>FALSE</v>
      </c>
    </row>
    <row r="248" spans="1:3" x14ac:dyDescent="0.25">
      <c r="A248" t="str">
        <v>llogistic</v>
      </c>
      <c r="B248" t="str">
        <v>1.0.3</v>
      </c>
      <c r="C248" t="str">
        <v>FALSE</v>
      </c>
    </row>
    <row r="249" spans="1:3" x14ac:dyDescent="0.25">
      <c r="A249" t="str">
        <v>lme4</v>
      </c>
      <c r="B249" t="str">
        <v>1.1.29</v>
      </c>
      <c r="C249" t="str">
        <v>FALSE</v>
      </c>
    </row>
    <row r="250" spans="1:3" x14ac:dyDescent="0.25">
      <c r="A250" t="str">
        <v>lmodel2</v>
      </c>
      <c r="B250" t="str">
        <v>1.7.3</v>
      </c>
      <c r="C250" t="str">
        <v>FALSE</v>
      </c>
    </row>
    <row r="251" spans="1:3" x14ac:dyDescent="0.25">
      <c r="A251" t="str">
        <v>lmom</v>
      </c>
      <c r="B251" t="str">
        <v>2.9</v>
      </c>
      <c r="C251" t="str">
        <v>FALSE</v>
      </c>
    </row>
    <row r="252" spans="1:3" x14ac:dyDescent="0.25">
      <c r="A252" t="str">
        <v>lmtest</v>
      </c>
      <c r="B252" t="str">
        <v>0.9.40</v>
      </c>
      <c r="C252" t="str">
        <v>FALSE</v>
      </c>
    </row>
    <row r="253" spans="1:3" x14ac:dyDescent="0.25">
      <c r="A253" t="str">
        <v>loo</v>
      </c>
      <c r="B253" t="str">
        <v>2.5.1</v>
      </c>
      <c r="C253" t="str">
        <v>FALSE</v>
      </c>
    </row>
    <row r="254" spans="1:3" x14ac:dyDescent="0.25">
      <c r="A254" t="str">
        <v>lorenz</v>
      </c>
      <c r="B254" t="str">
        <v>0.1.0</v>
      </c>
      <c r="C254" t="str">
        <v>FALSE</v>
      </c>
    </row>
    <row r="255" spans="1:3" x14ac:dyDescent="0.25">
      <c r="A255" t="str">
        <v>lubridate</v>
      </c>
      <c r="B255" t="str">
        <v>1.9.2</v>
      </c>
      <c r="C255" t="str">
        <v>FALSE</v>
      </c>
    </row>
    <row r="256" spans="1:3" x14ac:dyDescent="0.25">
      <c r="A256" t="str">
        <v>magick</v>
      </c>
      <c r="B256" t="str">
        <v>2.7.3</v>
      </c>
      <c r="C256" t="str">
        <v>FALSE</v>
      </c>
    </row>
    <row r="257" spans="1:3" x14ac:dyDescent="0.25">
      <c r="A257" t="str">
        <v>magrittr</v>
      </c>
      <c r="B257" t="str">
        <v>2.0.3</v>
      </c>
      <c r="C257" t="str">
        <v>FALSE</v>
      </c>
    </row>
    <row r="258" spans="1:3" x14ac:dyDescent="0.25">
      <c r="A258" t="str">
        <v>mapdata</v>
      </c>
      <c r="B258" t="str">
        <v>2.3.0</v>
      </c>
      <c r="C258" t="str">
        <v>FALSE</v>
      </c>
    </row>
    <row r="259" spans="1:3" x14ac:dyDescent="0.25">
      <c r="A259" t="str">
        <v>mapproj</v>
      </c>
      <c r="B259" t="str">
        <v>1.2.8</v>
      </c>
      <c r="C259" t="str">
        <v>FALSE</v>
      </c>
    </row>
    <row r="260" spans="1:3" x14ac:dyDescent="0.25">
      <c r="A260" t="str">
        <v>maps</v>
      </c>
      <c r="B260" t="str">
        <v>3.4.0</v>
      </c>
      <c r="C260" t="str">
        <v>FALSE</v>
      </c>
    </row>
    <row r="261" spans="1:3" x14ac:dyDescent="0.25">
      <c r="A261" t="str">
        <v>maptools</v>
      </c>
      <c r="B261" t="str">
        <v>1.1.4</v>
      </c>
      <c r="C261" t="str">
        <v>FALSE</v>
      </c>
    </row>
    <row r="262" spans="1:3" x14ac:dyDescent="0.25">
      <c r="A262" t="str">
        <v>marginaleffects</v>
      </c>
      <c r="B262" t="str">
        <v>0.4.1</v>
      </c>
      <c r="C262" t="str">
        <v>FALSE</v>
      </c>
    </row>
    <row r="263" spans="1:3" x14ac:dyDescent="0.25">
      <c r="A263" t="str">
        <v>margins</v>
      </c>
      <c r="B263" t="str">
        <v>0.3.26</v>
      </c>
      <c r="C263" t="str">
        <v>FALSE</v>
      </c>
    </row>
    <row r="264" spans="1:3" x14ac:dyDescent="0.25">
      <c r="A264" t="str">
        <v>markdown</v>
      </c>
      <c r="B264" t="str">
        <v>1.5</v>
      </c>
      <c r="C264" t="str">
        <v>FALSE</v>
      </c>
    </row>
    <row r="265" spans="1:3" x14ac:dyDescent="0.25">
      <c r="A265" t="str">
        <v>MASS</v>
      </c>
      <c r="B265" t="str">
        <v>7.3.57</v>
      </c>
      <c r="C265" t="str">
        <v>FALSE</v>
      </c>
    </row>
    <row r="266" spans="1:3" x14ac:dyDescent="0.25">
      <c r="A266" t="str">
        <v>Matching</v>
      </c>
      <c r="B266" t="str">
        <v>4.10.2</v>
      </c>
      <c r="C266" t="str">
        <v>FALSE</v>
      </c>
    </row>
    <row r="267" spans="1:3" x14ac:dyDescent="0.25">
      <c r="A267" t="str">
        <v>MatchIt</v>
      </c>
      <c r="B267" t="str">
        <v>4.3.4</v>
      </c>
      <c r="C267" t="str">
        <v>FALSE</v>
      </c>
    </row>
    <row r="268" spans="1:3" x14ac:dyDescent="0.25">
      <c r="A268" t="str">
        <v>mathjaxr</v>
      </c>
      <c r="B268" t="str">
        <v>1.6.0</v>
      </c>
      <c r="C268" t="str">
        <v>FALSE</v>
      </c>
    </row>
    <row r="269" spans="1:3" x14ac:dyDescent="0.25">
      <c r="A269" t="str">
        <v>Matrix</v>
      </c>
      <c r="B269" t="str">
        <v>1.4.1</v>
      </c>
      <c r="C269" t="str">
        <v>FALSE</v>
      </c>
    </row>
    <row r="270" spans="1:3" x14ac:dyDescent="0.25">
      <c r="A270" t="str">
        <v>matrixcalc</v>
      </c>
      <c r="B270" t="str">
        <v>1.0.5</v>
      </c>
      <c r="C270" t="str">
        <v>FALSE</v>
      </c>
    </row>
    <row r="271" spans="1:3" x14ac:dyDescent="0.25">
      <c r="A271" t="str">
        <v>MatrixModels</v>
      </c>
      <c r="B271" t="str">
        <v>0.5.0</v>
      </c>
      <c r="C271" t="str">
        <v>FALSE</v>
      </c>
    </row>
    <row r="272" spans="1:3" x14ac:dyDescent="0.25">
      <c r="A272" t="str">
        <v>matrixStats</v>
      </c>
      <c r="B272" t="str">
        <v>0.62.0</v>
      </c>
      <c r="C272" t="str">
        <v>FALSE</v>
      </c>
    </row>
    <row r="273" spans="1:3" x14ac:dyDescent="0.25">
      <c r="A273" t="str">
        <v>maxLik</v>
      </c>
      <c r="B273" t="str">
        <v>1.5.2</v>
      </c>
      <c r="C273" t="str">
        <v>FALSE</v>
      </c>
    </row>
    <row r="274" spans="1:3" x14ac:dyDescent="0.25">
      <c r="A274" t="str">
        <v>memoise</v>
      </c>
      <c r="B274" t="str">
        <v>2.0.1</v>
      </c>
      <c r="C274" t="str">
        <v>FALSE</v>
      </c>
    </row>
    <row r="275" spans="1:3" x14ac:dyDescent="0.25">
      <c r="A275" t="str">
        <v>metadat</v>
      </c>
      <c r="B275" t="str">
        <v>1.2.0</v>
      </c>
      <c r="C275" t="str">
        <v>FALSE</v>
      </c>
    </row>
    <row r="276" spans="1:3" x14ac:dyDescent="0.25">
      <c r="A276" t="str">
        <v>metafor</v>
      </c>
      <c r="B276" t="str">
        <v>3.8.1</v>
      </c>
      <c r="C276" t="str">
        <v>FALSE</v>
      </c>
    </row>
    <row r="277" spans="1:3" x14ac:dyDescent="0.25">
      <c r="A277" t="str">
        <v>mFilter</v>
      </c>
      <c r="B277" t="str">
        <v>0.1.5</v>
      </c>
      <c r="C277" t="str">
        <v>FALSE</v>
      </c>
    </row>
    <row r="278" spans="1:3" x14ac:dyDescent="0.25">
      <c r="A278" t="str">
        <v>mi</v>
      </c>
      <c r="B278" t="str">
        <v>1.1</v>
      </c>
      <c r="C278" t="str">
        <v>FALSE</v>
      </c>
    </row>
    <row r="279" spans="1:3" x14ac:dyDescent="0.25">
      <c r="A279" t="str">
        <v>mice</v>
      </c>
      <c r="B279" t="str">
        <v>3.14.0</v>
      </c>
      <c r="C279" t="str">
        <v>FALSE</v>
      </c>
    </row>
    <row r="280" spans="1:3" x14ac:dyDescent="0.25">
      <c r="A280" t="str">
        <v>mime</v>
      </c>
      <c r="B280" t="str">
        <v>0.12</v>
      </c>
      <c r="C280" t="str">
        <v>FALSE</v>
      </c>
    </row>
    <row r="281" spans="1:3" x14ac:dyDescent="0.25">
      <c r="A281" t="str">
        <v>miniUI</v>
      </c>
      <c r="B281" t="str">
        <v>0.1.1.1</v>
      </c>
      <c r="C281" t="str">
        <v>FALSE</v>
      </c>
    </row>
    <row r="282" spans="1:3" x14ac:dyDescent="0.25">
      <c r="A282" t="str">
        <v>minqa</v>
      </c>
      <c r="B282" t="str">
        <v>1.2.4</v>
      </c>
      <c r="C282" t="str">
        <v>FALSE</v>
      </c>
    </row>
    <row r="283" spans="1:3" x14ac:dyDescent="0.25">
      <c r="A283" t="str">
        <v>miscTools</v>
      </c>
      <c r="B283" t="str">
        <v>0.6.26</v>
      </c>
      <c r="C283" t="str">
        <v>FALSE</v>
      </c>
    </row>
    <row r="284" spans="1:3" x14ac:dyDescent="0.25">
      <c r="A284" t="str">
        <v>mitools</v>
      </c>
      <c r="B284" t="str">
        <v>2.4</v>
      </c>
      <c r="C284" t="str">
        <v>FALSE</v>
      </c>
    </row>
    <row r="285" spans="1:3" x14ac:dyDescent="0.25">
      <c r="A285" t="str">
        <v>mlmRev</v>
      </c>
      <c r="B285" t="str">
        <v>1.0.8</v>
      </c>
      <c r="C285" t="str">
        <v>FALSE</v>
      </c>
    </row>
    <row r="286" spans="1:3" x14ac:dyDescent="0.25">
      <c r="A286" t="str">
        <v>mnormt</v>
      </c>
      <c r="B286" t="str">
        <v>2.0.2</v>
      </c>
      <c r="C286" t="str">
        <v>FALSE</v>
      </c>
    </row>
    <row r="287" spans="1:3" x14ac:dyDescent="0.25">
      <c r="A287" t="str">
        <v>modelr</v>
      </c>
      <c r="B287" t="str">
        <v>0.1.9</v>
      </c>
      <c r="C287" t="str">
        <v>FALSE</v>
      </c>
    </row>
    <row r="288" spans="1:3" x14ac:dyDescent="0.25">
      <c r="A288" t="str">
        <v>modelsummary</v>
      </c>
      <c r="B288" t="str">
        <v>1.4.1</v>
      </c>
      <c r="C288" t="str">
        <v>FALSE</v>
      </c>
    </row>
    <row r="289" spans="1:3" x14ac:dyDescent="0.25">
      <c r="A289" t="str">
        <v>multcomp</v>
      </c>
      <c r="B289" t="str">
        <v>1.4.23</v>
      </c>
      <c r="C289" t="str">
        <v>FALSE</v>
      </c>
    </row>
    <row r="290" spans="1:3" x14ac:dyDescent="0.25">
      <c r="A290" t="str">
        <v>multcompView</v>
      </c>
      <c r="B290" t="str">
        <v>0.1.8</v>
      </c>
      <c r="C290" t="str">
        <v>FALSE</v>
      </c>
    </row>
    <row r="291" spans="1:3" x14ac:dyDescent="0.25">
      <c r="A291" t="str">
        <v>multiwayvcov</v>
      </c>
      <c r="B291" t="str">
        <v>1.2.3</v>
      </c>
      <c r="C291" t="str">
        <v>FALSE</v>
      </c>
    </row>
    <row r="292" spans="1:3" x14ac:dyDescent="0.25">
      <c r="A292" t="str">
        <v>munsell</v>
      </c>
      <c r="B292" t="str">
        <v>0.5.0</v>
      </c>
      <c r="C292" t="str">
        <v>FALSE</v>
      </c>
    </row>
    <row r="293" spans="1:3" x14ac:dyDescent="0.25">
      <c r="A293" t="str">
        <v>mvtnorm</v>
      </c>
      <c r="B293" t="str">
        <v>1.1.3</v>
      </c>
      <c r="C293" t="str">
        <v>FALSE</v>
      </c>
    </row>
    <row r="294" spans="1:3" x14ac:dyDescent="0.25">
      <c r="A294" t="str">
        <v>neverhpfilter</v>
      </c>
      <c r="B294" t="str">
        <v>0.4.0</v>
      </c>
      <c r="C294" t="str">
        <v>FALSE</v>
      </c>
    </row>
    <row r="295" spans="1:3" x14ac:dyDescent="0.25">
      <c r="A295" t="str">
        <v>nFactors</v>
      </c>
      <c r="B295" t="str">
        <v>2.4.1.1</v>
      </c>
      <c r="C295" t="str">
        <v>FALSE</v>
      </c>
    </row>
    <row r="296" spans="1:3" x14ac:dyDescent="0.25">
      <c r="A296" t="str">
        <v>nleqslv</v>
      </c>
      <c r="B296" t="str">
        <v>3.3.2</v>
      </c>
      <c r="C296" t="str">
        <v>FALSE</v>
      </c>
    </row>
    <row r="297" spans="1:3" x14ac:dyDescent="0.25">
      <c r="A297" t="str">
        <v>nloptr</v>
      </c>
      <c r="B297" t="str">
        <v>2.0.0</v>
      </c>
      <c r="C297" t="str">
        <v>FALSE</v>
      </c>
    </row>
    <row r="298" spans="1:3" x14ac:dyDescent="0.25">
      <c r="A298" t="str">
        <v>numDeriv</v>
      </c>
      <c r="B298" t="str">
        <v>2016.8.1.1</v>
      </c>
      <c r="C298" t="str">
        <v>FALSE</v>
      </c>
    </row>
    <row r="299" spans="1:3" x14ac:dyDescent="0.25">
      <c r="A299" t="str">
        <v>oai</v>
      </c>
      <c r="B299" t="str">
        <v>0.3.2</v>
      </c>
      <c r="C299" t="str">
        <v>FALSE</v>
      </c>
    </row>
    <row r="300" spans="1:3" x14ac:dyDescent="0.25">
      <c r="A300" t="str">
        <v>openssl</v>
      </c>
      <c r="B300" t="str">
        <v>2.0.0</v>
      </c>
      <c r="C300" t="str">
        <v>FALSE</v>
      </c>
    </row>
    <row r="301" spans="1:3" x14ac:dyDescent="0.25">
      <c r="A301" t="str">
        <v>openxlsx</v>
      </c>
      <c r="B301" t="str">
        <v>4.2.5</v>
      </c>
      <c r="C301" t="str">
        <v>FALSE</v>
      </c>
    </row>
    <row r="302" spans="1:3" x14ac:dyDescent="0.25">
      <c r="A302" t="str">
        <v>optimParallel</v>
      </c>
      <c r="B302" t="str">
        <v>1.0.2</v>
      </c>
      <c r="C302" t="str">
        <v>FALSE</v>
      </c>
    </row>
    <row r="303" spans="1:3" x14ac:dyDescent="0.25">
      <c r="A303" t="str">
        <v>optmatch</v>
      </c>
      <c r="B303" t="str">
        <v>0.10.0</v>
      </c>
      <c r="C303" t="str">
        <v>FALSE</v>
      </c>
    </row>
    <row r="304" spans="1:3" x14ac:dyDescent="0.25">
      <c r="A304" t="str">
        <v>padr</v>
      </c>
      <c r="B304" t="str">
        <v>0.6.0</v>
      </c>
      <c r="C304" t="str">
        <v>FALSE</v>
      </c>
    </row>
    <row r="305" spans="1:3" x14ac:dyDescent="0.25">
      <c r="A305" t="str">
        <v>paleobioDB</v>
      </c>
      <c r="B305" t="str">
        <v>0.7.0</v>
      </c>
      <c r="C305" t="str">
        <v>FALSE</v>
      </c>
    </row>
    <row r="306" spans="1:3" x14ac:dyDescent="0.25">
      <c r="A306" t="str">
        <v>parallelly</v>
      </c>
      <c r="B306" t="str">
        <v>1.32.0</v>
      </c>
      <c r="C306" t="str">
        <v>FALSE</v>
      </c>
    </row>
    <row r="307" spans="1:3" x14ac:dyDescent="0.25">
      <c r="A307" t="str">
        <v>parameters</v>
      </c>
      <c r="B307" t="str">
        <v>0.21.1</v>
      </c>
      <c r="C307" t="str">
        <v>FALSE</v>
      </c>
    </row>
    <row r="308" spans="1:3" x14ac:dyDescent="0.25">
      <c r="A308" t="str">
        <v>patchwork</v>
      </c>
      <c r="B308" t="str">
        <v>1.1.2</v>
      </c>
      <c r="C308" t="str">
        <v>FALSE</v>
      </c>
    </row>
    <row r="309" spans="1:3" x14ac:dyDescent="0.25">
      <c r="A309" t="str">
        <v>pbapply</v>
      </c>
      <c r="B309" t="str">
        <v>1.5.0</v>
      </c>
      <c r="C309" t="str">
        <v>FALSE</v>
      </c>
    </row>
    <row r="310" spans="1:3" x14ac:dyDescent="0.25">
      <c r="A310" t="str">
        <v>pbivnorm</v>
      </c>
      <c r="B310" t="str">
        <v>0.6.0</v>
      </c>
      <c r="C310" t="str">
        <v>FALSE</v>
      </c>
    </row>
    <row r="311" spans="1:3" x14ac:dyDescent="0.25">
      <c r="A311" t="str">
        <v>pbkrtest</v>
      </c>
      <c r="B311" t="str">
        <v>0.5.1</v>
      </c>
      <c r="C311" t="str">
        <v>FALSE</v>
      </c>
    </row>
    <row r="312" spans="1:3" x14ac:dyDescent="0.25">
      <c r="A312" t="str">
        <v>pcse</v>
      </c>
      <c r="B312" t="str">
        <v>1.9.1.1</v>
      </c>
      <c r="C312" t="str">
        <v>FALSE</v>
      </c>
    </row>
    <row r="313" spans="1:3" x14ac:dyDescent="0.25">
      <c r="A313" t="str">
        <v>pder</v>
      </c>
      <c r="B313" t="str">
        <v>1.0.2</v>
      </c>
      <c r="C313" t="str">
        <v>FALSE</v>
      </c>
    </row>
    <row r="314" spans="1:3" x14ac:dyDescent="0.25">
      <c r="A314" t="str">
        <v>pdfetch</v>
      </c>
      <c r="B314" t="str">
        <v>0.2.7</v>
      </c>
      <c r="C314" t="str">
        <v>FALSE</v>
      </c>
    </row>
    <row r="315" spans="1:3" x14ac:dyDescent="0.25">
      <c r="A315" t="str">
        <v>performance</v>
      </c>
      <c r="B315" t="str">
        <v>0.10.8</v>
      </c>
      <c r="C315" t="str">
        <v>FALSE</v>
      </c>
    </row>
    <row r="316" spans="1:3" x14ac:dyDescent="0.25">
      <c r="A316" t="str">
        <v>PerformanceAnalytics</v>
      </c>
      <c r="B316" t="str">
        <v>2.0.4</v>
      </c>
      <c r="C316" t="str">
        <v>FALSE</v>
      </c>
    </row>
    <row r="317" spans="1:3" x14ac:dyDescent="0.25">
      <c r="A317" t="str">
        <v>pillar</v>
      </c>
      <c r="B317" t="str">
        <v>1.9.0</v>
      </c>
      <c r="C317" t="str">
        <v>FALSE</v>
      </c>
    </row>
    <row r="318" spans="1:3" x14ac:dyDescent="0.25">
      <c r="A318" t="str">
        <v>pkgbuild</v>
      </c>
      <c r="B318" t="str">
        <v>1.3.1</v>
      </c>
      <c r="C318" t="str">
        <v>FALSE</v>
      </c>
    </row>
    <row r="319" spans="1:3" x14ac:dyDescent="0.25">
      <c r="A319" t="str">
        <v>pkgconfig</v>
      </c>
      <c r="B319" t="str">
        <v>2.0.3</v>
      </c>
      <c r="C319" t="str">
        <v>FALSE</v>
      </c>
    </row>
    <row r="320" spans="1:3" x14ac:dyDescent="0.25">
      <c r="A320" t="str">
        <v>pkgdown</v>
      </c>
      <c r="B320" t="str">
        <v>2.0.7</v>
      </c>
      <c r="C320" t="str">
        <v>FALSE</v>
      </c>
    </row>
    <row r="321" spans="1:3" x14ac:dyDescent="0.25">
      <c r="A321" t="str">
        <v>pkgload</v>
      </c>
      <c r="B321" t="str">
        <v>1.3.2</v>
      </c>
      <c r="C321" t="str">
        <v>FALSE</v>
      </c>
    </row>
    <row r="322" spans="1:3" x14ac:dyDescent="0.25">
      <c r="A322" t="str">
        <v>plm</v>
      </c>
      <c r="B322" t="str">
        <v>2.6.2</v>
      </c>
      <c r="C322" t="str">
        <v>FALSE</v>
      </c>
    </row>
    <row r="323" spans="1:3" x14ac:dyDescent="0.25">
      <c r="A323" t="str">
        <v>plogr</v>
      </c>
      <c r="B323" t="str">
        <v>0.2.0</v>
      </c>
      <c r="C323" t="str">
        <v>FALSE</v>
      </c>
    </row>
    <row r="324" spans="1:3" x14ac:dyDescent="0.25">
      <c r="A324" t="str">
        <v>plotly</v>
      </c>
      <c r="B324" t="str">
        <v>4.10.0</v>
      </c>
      <c r="C324" t="str">
        <v>FALSE</v>
      </c>
    </row>
    <row r="325" spans="1:3" x14ac:dyDescent="0.25">
      <c r="A325" t="str">
        <v>plyr</v>
      </c>
      <c r="B325" t="str">
        <v>1.8.7</v>
      </c>
      <c r="C325" t="str">
        <v>FALSE</v>
      </c>
    </row>
    <row r="326" spans="1:3" x14ac:dyDescent="0.25">
      <c r="A326" t="str">
        <v>png</v>
      </c>
      <c r="B326" t="str">
        <v>0.1.7</v>
      </c>
      <c r="C326" t="str">
        <v>FALSE</v>
      </c>
    </row>
    <row r="327" spans="1:3" x14ac:dyDescent="0.25">
      <c r="A327" t="str">
        <v>polspline</v>
      </c>
      <c r="B327" t="str">
        <v>1.1.19</v>
      </c>
      <c r="C327" t="str">
        <v>FALSE</v>
      </c>
    </row>
    <row r="328" spans="1:3" x14ac:dyDescent="0.25">
      <c r="A328" t="str">
        <v>polynom</v>
      </c>
      <c r="B328" t="str">
        <v>1.4.1</v>
      </c>
      <c r="C328" t="str">
        <v>FALSE</v>
      </c>
    </row>
    <row r="329" spans="1:3" x14ac:dyDescent="0.25">
      <c r="A329" t="str">
        <v>pracma</v>
      </c>
      <c r="B329" t="str">
        <v>2.4.2</v>
      </c>
      <c r="C329" t="str">
        <v>FALSE</v>
      </c>
    </row>
    <row r="330" spans="1:3" x14ac:dyDescent="0.25">
      <c r="A330" t="str">
        <v>praise</v>
      </c>
      <c r="B330" t="str">
        <v>1.0.0</v>
      </c>
      <c r="C330" t="str">
        <v>FALSE</v>
      </c>
    </row>
    <row r="331" spans="1:3" x14ac:dyDescent="0.25">
      <c r="A331" t="str">
        <v>prediction</v>
      </c>
      <c r="B331" t="str">
        <v>0.3.14</v>
      </c>
      <c r="C331" t="str">
        <v>FALSE</v>
      </c>
    </row>
    <row r="332" spans="1:3" x14ac:dyDescent="0.25">
      <c r="A332" t="str">
        <v>prettyunits</v>
      </c>
      <c r="B332" t="str">
        <v>1.1.1</v>
      </c>
      <c r="C332" t="str">
        <v>FALSE</v>
      </c>
    </row>
    <row r="333" spans="1:3" x14ac:dyDescent="0.25">
      <c r="A333" t="str">
        <v>processx</v>
      </c>
      <c r="B333" t="str">
        <v>3.6.1</v>
      </c>
      <c r="C333" t="str">
        <v>FALSE</v>
      </c>
    </row>
    <row r="334" spans="1:3" x14ac:dyDescent="0.25">
      <c r="A334" t="str">
        <v>prodlim</v>
      </c>
      <c r="B334" t="str">
        <v>2019.11.13</v>
      </c>
      <c r="C334" t="str">
        <v>FALSE</v>
      </c>
    </row>
    <row r="335" spans="1:3" x14ac:dyDescent="0.25">
      <c r="A335" t="str">
        <v>profvis</v>
      </c>
      <c r="B335" t="str">
        <v>0.3.8</v>
      </c>
      <c r="C335" t="str">
        <v>FALSE</v>
      </c>
    </row>
    <row r="336" spans="1:3" x14ac:dyDescent="0.25">
      <c r="A336" t="str">
        <v>progress</v>
      </c>
      <c r="B336" t="str">
        <v>1.2.2</v>
      </c>
      <c r="C336" t="str">
        <v>FALSE</v>
      </c>
    </row>
    <row r="337" spans="1:3" x14ac:dyDescent="0.25">
      <c r="A337" t="str">
        <v>progressr</v>
      </c>
      <c r="B337" t="str">
        <v>0.10.1</v>
      </c>
      <c r="C337" t="str">
        <v>FALSE</v>
      </c>
    </row>
    <row r="338" spans="1:3" x14ac:dyDescent="0.25">
      <c r="A338" t="str">
        <v>promises</v>
      </c>
      <c r="B338" t="str">
        <v>1.2.0.1</v>
      </c>
      <c r="C338" t="str">
        <v>FALSE</v>
      </c>
    </row>
    <row r="339" spans="1:3" x14ac:dyDescent="0.25">
      <c r="A339" t="str">
        <v>proto</v>
      </c>
      <c r="B339" t="str">
        <v>1.0.0</v>
      </c>
      <c r="C339" t="str">
        <v>FALSE</v>
      </c>
    </row>
    <row r="340" spans="1:3" x14ac:dyDescent="0.25">
      <c r="A340" t="str">
        <v>proxy</v>
      </c>
      <c r="B340" t="str">
        <v>0.4.27</v>
      </c>
      <c r="C340" t="str">
        <v>FALSE</v>
      </c>
    </row>
    <row r="341" spans="1:3" x14ac:dyDescent="0.25">
      <c r="A341" t="str">
        <v>ps</v>
      </c>
      <c r="B341" t="str">
        <v>1.7.1</v>
      </c>
      <c r="C341" t="str">
        <v>FALSE</v>
      </c>
    </row>
    <row r="342" spans="1:3" x14ac:dyDescent="0.25">
      <c r="A342" t="str">
        <v>pscl</v>
      </c>
      <c r="B342" t="str">
        <v>1.5.5</v>
      </c>
      <c r="C342" t="str">
        <v>FALSE</v>
      </c>
    </row>
    <row r="343" spans="1:3" x14ac:dyDescent="0.25">
      <c r="A343" t="str">
        <v>psych</v>
      </c>
      <c r="B343" t="str">
        <v>2.2.9</v>
      </c>
      <c r="C343" t="str">
        <v>FALSE</v>
      </c>
    </row>
    <row r="344" spans="1:3" x14ac:dyDescent="0.25">
      <c r="A344" t="str">
        <v>purrr</v>
      </c>
      <c r="B344" t="str">
        <v>1.0.2</v>
      </c>
      <c r="C344" t="str">
        <v>FALSE</v>
      </c>
    </row>
    <row r="345" spans="1:3" x14ac:dyDescent="0.25">
      <c r="A345" t="str">
        <v>pzfx</v>
      </c>
      <c r="B345" t="str">
        <v>0.3.0</v>
      </c>
      <c r="C345" t="str">
        <v>FALSE</v>
      </c>
    </row>
    <row r="346" spans="1:3" x14ac:dyDescent="0.25">
      <c r="A346" t="str">
        <v>quadprog</v>
      </c>
      <c r="B346" t="str">
        <v>1.5.8</v>
      </c>
      <c r="C346" t="str">
        <v>FALSE</v>
      </c>
    </row>
    <row r="347" spans="1:3" x14ac:dyDescent="0.25">
      <c r="A347" t="str">
        <v>Quandl</v>
      </c>
      <c r="B347" t="str">
        <v>2.11.0</v>
      </c>
      <c r="C347" t="str">
        <v>FALSE</v>
      </c>
    </row>
    <row r="348" spans="1:3" x14ac:dyDescent="0.25">
      <c r="A348" t="str">
        <v>quantmod</v>
      </c>
      <c r="B348" t="str">
        <v>0.4.20</v>
      </c>
      <c r="C348" t="str">
        <v>FALSE</v>
      </c>
    </row>
    <row r="349" spans="1:3" x14ac:dyDescent="0.25">
      <c r="A349" t="str">
        <v>quantreg</v>
      </c>
      <c r="B349" t="str">
        <v>5.93</v>
      </c>
      <c r="C349" t="str">
        <v>FALSE</v>
      </c>
    </row>
    <row r="350" spans="1:3" x14ac:dyDescent="0.25">
      <c r="A350" t="str">
        <v>quickmatch</v>
      </c>
      <c r="B350" t="str">
        <v>0.2.1</v>
      </c>
      <c r="C350" t="str">
        <v>FALSE</v>
      </c>
    </row>
    <row r="351" spans="1:3" x14ac:dyDescent="0.25">
      <c r="A351" t="str">
        <v>R.cache</v>
      </c>
      <c r="B351" t="str">
        <v>0.15.0</v>
      </c>
      <c r="C351" t="str">
        <v>FALSE</v>
      </c>
    </row>
    <row r="352" spans="1:3" x14ac:dyDescent="0.25">
      <c r="A352" t="str">
        <v>R.methodsS3</v>
      </c>
      <c r="B352" t="str">
        <v>1.8.2</v>
      </c>
      <c r="C352" t="str">
        <v>FALSE</v>
      </c>
    </row>
    <row r="353" spans="1:3" x14ac:dyDescent="0.25">
      <c r="A353" t="str">
        <v>R.oo</v>
      </c>
      <c r="B353" t="str">
        <v>1.25.0</v>
      </c>
      <c r="C353" t="str">
        <v>FALSE</v>
      </c>
    </row>
    <row r="354" spans="1:3" x14ac:dyDescent="0.25">
      <c r="A354" t="str">
        <v>R.rsp</v>
      </c>
      <c r="B354" t="str">
        <v>0.45.0</v>
      </c>
      <c r="C354" t="str">
        <v>FALSE</v>
      </c>
    </row>
    <row r="355" spans="1:3" x14ac:dyDescent="0.25">
      <c r="A355" t="str">
        <v>R.utils</v>
      </c>
      <c r="B355" t="str">
        <v>2.11.0</v>
      </c>
      <c r="C355" t="str">
        <v>FALSE</v>
      </c>
    </row>
    <row r="356" spans="1:3" x14ac:dyDescent="0.25">
      <c r="A356" t="str">
        <v>R6</v>
      </c>
      <c r="B356" t="str">
        <v>2.5.1</v>
      </c>
      <c r="C356" t="str">
        <v>FALSE</v>
      </c>
    </row>
    <row r="357" spans="1:3" x14ac:dyDescent="0.25">
      <c r="A357" t="str">
        <v>ragg</v>
      </c>
      <c r="B357" t="str">
        <v>1.2.5</v>
      </c>
      <c r="C357" t="str">
        <v>FALSE</v>
      </c>
    </row>
    <row r="358" spans="1:3" x14ac:dyDescent="0.25">
      <c r="A358" t="str">
        <v>randtoolbox</v>
      </c>
      <c r="B358" t="str">
        <v>1.31.1</v>
      </c>
      <c r="C358" t="str">
        <v>FALSE</v>
      </c>
    </row>
    <row r="359" spans="1:3" x14ac:dyDescent="0.25">
      <c r="A359" t="str">
        <v>rapidjsonr</v>
      </c>
      <c r="B359" t="str">
        <v>1.2.0</v>
      </c>
      <c r="C359" t="str">
        <v>FALSE</v>
      </c>
    </row>
    <row r="360" spans="1:3" x14ac:dyDescent="0.25">
      <c r="A360" t="str">
        <v>rappdirs</v>
      </c>
      <c r="B360" t="str">
        <v>0.3.3</v>
      </c>
      <c r="C360" t="str">
        <v>FALSE</v>
      </c>
    </row>
    <row r="361" spans="1:3" x14ac:dyDescent="0.25">
      <c r="A361" t="str">
        <v>raster</v>
      </c>
      <c r="B361" t="str">
        <v>3.5.15</v>
      </c>
      <c r="C361" t="str">
        <v>FALSE</v>
      </c>
    </row>
    <row r="362" spans="1:3" x14ac:dyDescent="0.25">
      <c r="A362" t="str">
        <v>rbcb</v>
      </c>
      <c r="B362" t="str">
        <v>0.1.10</v>
      </c>
      <c r="C362" t="str">
        <v>FALSE</v>
      </c>
    </row>
    <row r="363" spans="1:3" x14ac:dyDescent="0.25">
      <c r="A363" t="str">
        <v>rbibutils</v>
      </c>
      <c r="B363" t="str">
        <v>2.2.8</v>
      </c>
      <c r="C363" t="str">
        <v>FALSE</v>
      </c>
    </row>
    <row r="364" spans="1:3" x14ac:dyDescent="0.25">
      <c r="A364" t="str">
        <v>rcmdcheck</v>
      </c>
      <c r="B364" t="str">
        <v>1.4.0</v>
      </c>
      <c r="C364" t="str">
        <v>FALSE</v>
      </c>
    </row>
    <row r="365" spans="1:3" x14ac:dyDescent="0.25">
      <c r="A365" t="str">
        <v>RColorBrewer</v>
      </c>
      <c r="B365" t="str">
        <v>1.1.3</v>
      </c>
      <c r="C365" t="str">
        <v>FALSE</v>
      </c>
    </row>
    <row r="366" spans="1:3" x14ac:dyDescent="0.25">
      <c r="A366" t="str">
        <v>Rcpp</v>
      </c>
      <c r="B366" t="str">
        <v>1.0.8.3</v>
      </c>
      <c r="C366" t="str">
        <v>FALSE</v>
      </c>
    </row>
    <row r="367" spans="1:3" x14ac:dyDescent="0.25">
      <c r="A367" t="str">
        <v>RcppArmadillo</v>
      </c>
      <c r="B367" t="str">
        <v>0.11.2.0.0</v>
      </c>
      <c r="C367" t="str">
        <v>FALSE</v>
      </c>
    </row>
    <row r="368" spans="1:3" x14ac:dyDescent="0.25">
      <c r="A368" t="str">
        <v>RcppEigen</v>
      </c>
      <c r="B368" t="str">
        <v>0.3.3.9.2</v>
      </c>
      <c r="C368" t="str">
        <v>FALSE</v>
      </c>
    </row>
    <row r="369" spans="1:3" x14ac:dyDescent="0.25">
      <c r="A369" t="str">
        <v>RcppParallel</v>
      </c>
      <c r="B369" t="str">
        <v>5.1.5</v>
      </c>
      <c r="C369" t="str">
        <v>FALSE</v>
      </c>
    </row>
    <row r="370" spans="1:3" x14ac:dyDescent="0.25">
      <c r="A370" t="str">
        <v>RcppProgress</v>
      </c>
      <c r="B370" t="str">
        <v>0.4.2</v>
      </c>
      <c r="C370" t="str">
        <v>FALSE</v>
      </c>
    </row>
    <row r="371" spans="1:3" x14ac:dyDescent="0.25">
      <c r="A371" t="str">
        <v>RcppRoll</v>
      </c>
      <c r="B371" t="str">
        <v>0.3.0</v>
      </c>
      <c r="C371" t="str">
        <v>FALSE</v>
      </c>
    </row>
    <row r="372" spans="1:3" x14ac:dyDescent="0.25">
      <c r="A372" t="str">
        <v>RcppTOML</v>
      </c>
      <c r="B372" t="str">
        <v>0.1.7</v>
      </c>
      <c r="C372" t="str">
        <v>FALSE</v>
      </c>
    </row>
    <row r="373" spans="1:3" x14ac:dyDescent="0.25">
      <c r="A373" t="str">
        <v>Rcsdp</v>
      </c>
      <c r="B373" t="str">
        <v>0.1.57.2</v>
      </c>
      <c r="C373" t="str">
        <v>FALSE</v>
      </c>
    </row>
    <row r="374" spans="1:3" x14ac:dyDescent="0.25">
      <c r="A374" t="str">
        <v>RCurl</v>
      </c>
      <c r="B374" t="str">
        <v>1.98.1.6</v>
      </c>
      <c r="C374" t="str">
        <v>FALSE</v>
      </c>
    </row>
    <row r="375" spans="1:3" x14ac:dyDescent="0.25">
      <c r="A375" t="str">
        <v>Rdpack</v>
      </c>
      <c r="B375" t="str">
        <v>2.4</v>
      </c>
      <c r="C375" t="str">
        <v>FALSE</v>
      </c>
    </row>
    <row r="376" spans="1:3" x14ac:dyDescent="0.25">
      <c r="A376" t="str">
        <v>readODS</v>
      </c>
      <c r="B376" t="str">
        <v>1.8.0</v>
      </c>
      <c r="C376" t="str">
        <v>FALSE</v>
      </c>
    </row>
    <row r="377" spans="1:3" x14ac:dyDescent="0.25">
      <c r="A377" t="str">
        <v>readr</v>
      </c>
      <c r="B377" t="str">
        <v>2.1.2</v>
      </c>
      <c r="C377" t="str">
        <v>FALSE</v>
      </c>
    </row>
    <row r="378" spans="1:3" x14ac:dyDescent="0.25">
      <c r="A378" t="str">
        <v>readstata13</v>
      </c>
      <c r="B378" t="str">
        <v>0.10.0</v>
      </c>
      <c r="C378" t="str">
        <v>FALSE</v>
      </c>
    </row>
    <row r="379" spans="1:3" x14ac:dyDescent="0.25">
      <c r="A379" t="str">
        <v>readxl</v>
      </c>
      <c r="B379" t="str">
        <v>1.4.2</v>
      </c>
      <c r="C379" t="str">
        <v>FALSE</v>
      </c>
    </row>
    <row r="380" spans="1:3" x14ac:dyDescent="0.25">
      <c r="A380" t="str">
        <v>recipes</v>
      </c>
      <c r="B380" t="str">
        <v>0.2.0</v>
      </c>
      <c r="C380" t="str">
        <v>FALSE</v>
      </c>
    </row>
    <row r="381" spans="1:3" x14ac:dyDescent="0.25">
      <c r="A381" t="str">
        <v>RefManageR</v>
      </c>
      <c r="B381" t="str">
        <v>1.4.0</v>
      </c>
      <c r="C381" t="str">
        <v>FALSE</v>
      </c>
    </row>
    <row r="382" spans="1:3" x14ac:dyDescent="0.25">
      <c r="A382" t="str">
        <v>regions</v>
      </c>
      <c r="B382" t="str">
        <v>0.1.8</v>
      </c>
      <c r="C382" t="str">
        <v>FALSE</v>
      </c>
    </row>
    <row r="383" spans="1:3" x14ac:dyDescent="0.25">
      <c r="A383" t="str">
        <v>rematch</v>
      </c>
      <c r="B383" t="str">
        <v>1.0.1</v>
      </c>
      <c r="C383" t="str">
        <v>FALSE</v>
      </c>
    </row>
    <row r="384" spans="1:3" x14ac:dyDescent="0.25">
      <c r="A384" t="str">
        <v>rematch2</v>
      </c>
      <c r="B384" t="str">
        <v>2.1.2</v>
      </c>
      <c r="C384" t="str">
        <v>FALSE</v>
      </c>
    </row>
    <row r="385" spans="1:3" x14ac:dyDescent="0.25">
      <c r="A385" t="str">
        <v>remotes</v>
      </c>
      <c r="B385" t="str">
        <v>2.4.2</v>
      </c>
      <c r="C385" t="str">
        <v>FALSE</v>
      </c>
    </row>
    <row r="386" spans="1:3" x14ac:dyDescent="0.25">
      <c r="A386" t="str">
        <v>repr</v>
      </c>
      <c r="B386" t="str">
        <v>1.1.6</v>
      </c>
      <c r="C386" t="str">
        <v>FALSE</v>
      </c>
    </row>
    <row r="387" spans="1:3" x14ac:dyDescent="0.25">
      <c r="A387" t="str">
        <v>reprex</v>
      </c>
      <c r="B387" t="str">
        <v>2.0.2</v>
      </c>
      <c r="C387" t="str">
        <v>FALSE</v>
      </c>
    </row>
    <row r="388" spans="1:3" x14ac:dyDescent="0.25">
      <c r="A388" t="str">
        <v>reshape2</v>
      </c>
      <c r="B388" t="str">
        <v>1.4.4</v>
      </c>
      <c r="C388" t="str">
        <v>FALSE</v>
      </c>
    </row>
    <row r="389" spans="1:3" x14ac:dyDescent="0.25">
      <c r="A389" t="str">
        <v>reticulate</v>
      </c>
      <c r="B389" t="str">
        <v>1.25</v>
      </c>
      <c r="C389" t="str">
        <v>FALSE</v>
      </c>
    </row>
    <row r="390" spans="1:3" x14ac:dyDescent="0.25">
      <c r="A390" t="str">
        <v>rex</v>
      </c>
      <c r="B390" t="str">
        <v>1.2.1</v>
      </c>
      <c r="C390" t="str">
        <v>FALSE</v>
      </c>
    </row>
    <row r="391" spans="1:3" x14ac:dyDescent="0.25">
      <c r="A391" t="str">
        <v>rgbif</v>
      </c>
      <c r="B391" t="str">
        <v>3.7.2</v>
      </c>
      <c r="C391" t="str">
        <v>FALSE</v>
      </c>
    </row>
    <row r="392" spans="1:3" x14ac:dyDescent="0.25">
      <c r="A392" t="str">
        <v>rgdal</v>
      </c>
      <c r="B392" t="str">
        <v>1.5.32</v>
      </c>
      <c r="C392" t="str">
        <v>FALSE</v>
      </c>
    </row>
    <row r="393" spans="1:3" x14ac:dyDescent="0.25">
      <c r="A393" t="str">
        <v>rgenoud</v>
      </c>
      <c r="B393" t="str">
        <v>5.9.0.3</v>
      </c>
      <c r="C393" t="str">
        <v>FALSE</v>
      </c>
    </row>
    <row r="394" spans="1:3" x14ac:dyDescent="0.25">
      <c r="A394" t="str">
        <v>rgeos</v>
      </c>
      <c r="B394" t="str">
        <v>0.5.9</v>
      </c>
      <c r="C394" t="str">
        <v>FALSE</v>
      </c>
    </row>
    <row r="395" spans="1:3" x14ac:dyDescent="0.25">
      <c r="A395" t="str">
        <v>Rgfs</v>
      </c>
      <c r="B395" t="str">
        <v>0.1.0</v>
      </c>
      <c r="C395" t="str">
        <v>FALSE</v>
      </c>
    </row>
    <row r="396" spans="1:3" x14ac:dyDescent="0.25">
      <c r="A396" t="str">
        <v>Rglpk</v>
      </c>
      <c r="B396" t="str">
        <v>0.6.4</v>
      </c>
      <c r="C396" t="str">
        <v>FALSE</v>
      </c>
    </row>
    <row r="397" spans="1:3" x14ac:dyDescent="0.25">
      <c r="A397" t="str">
        <v>RgoogleMaps</v>
      </c>
      <c r="B397" t="str">
        <v>1.4.5.3</v>
      </c>
      <c r="C397" t="str">
        <v>FALSE</v>
      </c>
    </row>
    <row r="398" spans="1:3" x14ac:dyDescent="0.25">
      <c r="A398" t="str">
        <v>rgpt3</v>
      </c>
      <c r="B398" t="str">
        <v>0.4</v>
      </c>
      <c r="C398" t="str">
        <v>FALSE</v>
      </c>
    </row>
    <row r="399" spans="1:3" x14ac:dyDescent="0.25">
      <c r="A399" t="str">
        <v>riingo</v>
      </c>
      <c r="B399" t="str">
        <v>0.3.1</v>
      </c>
      <c r="C399" t="str">
        <v>FALSE</v>
      </c>
    </row>
    <row r="400" spans="1:3" x14ac:dyDescent="0.25">
      <c r="A400" t="str">
        <v>rio</v>
      </c>
      <c r="B400" t="str">
        <v>0.5.29</v>
      </c>
      <c r="C400" t="str">
        <v>FALSE</v>
      </c>
    </row>
    <row r="401" spans="1:3" x14ac:dyDescent="0.25">
      <c r="A401" t="str">
        <v>rJava</v>
      </c>
      <c r="B401" t="str">
        <v>1.0.6</v>
      </c>
      <c r="C401" t="str">
        <v>FALSE</v>
      </c>
    </row>
    <row r="402" spans="1:3" x14ac:dyDescent="0.25">
      <c r="A402" t="str">
        <v>RJDemetra</v>
      </c>
      <c r="B402" t="str">
        <v>0.2.0</v>
      </c>
      <c r="C402" t="str">
        <v>FALSE</v>
      </c>
    </row>
    <row r="403" spans="1:3" x14ac:dyDescent="0.25">
      <c r="A403" t="str">
        <v>rjson</v>
      </c>
      <c r="B403" t="str">
        <v>0.2.21</v>
      </c>
      <c r="C403" t="str">
        <v>FALSE</v>
      </c>
    </row>
    <row r="404" spans="1:3" x14ac:dyDescent="0.25">
      <c r="A404" t="str">
        <v>RJSONIO</v>
      </c>
      <c r="B404" t="str">
        <v>1.3.1.6</v>
      </c>
      <c r="C404" t="str">
        <v>FALSE</v>
      </c>
    </row>
    <row r="405" spans="1:3" x14ac:dyDescent="0.25">
      <c r="A405" t="str">
        <v>rlang</v>
      </c>
      <c r="B405" t="str">
        <v>1.1.1</v>
      </c>
      <c r="C405" t="str">
        <v>FALSE</v>
      </c>
    </row>
    <row r="406" spans="1:3" x14ac:dyDescent="0.25">
      <c r="A406" t="str">
        <v>rlemon</v>
      </c>
      <c r="B406" t="str">
        <v>0.2.0</v>
      </c>
      <c r="C406" t="str">
        <v>FALSE</v>
      </c>
    </row>
    <row r="407" spans="1:3" x14ac:dyDescent="0.25">
      <c r="A407" t="str">
        <v>rmarkdown</v>
      </c>
      <c r="B407" t="str">
        <v>2.16</v>
      </c>
      <c r="C407" t="str">
        <v>FALSE</v>
      </c>
    </row>
    <row r="408" spans="1:3" x14ac:dyDescent="0.25">
      <c r="A408" t="str">
        <v>rmatio</v>
      </c>
      <c r="B408" t="str">
        <v>0.16.0</v>
      </c>
      <c r="C408" t="str">
        <v>FALSE</v>
      </c>
    </row>
    <row r="409" spans="1:3" x14ac:dyDescent="0.25">
      <c r="A409" t="str">
        <v>rms</v>
      </c>
      <c r="B409" t="str">
        <v>6.2.0</v>
      </c>
      <c r="C409" t="str">
        <v>FALSE</v>
      </c>
    </row>
    <row r="410" spans="1:3" x14ac:dyDescent="0.25">
      <c r="A410" t="str">
        <v>RMySQL</v>
      </c>
      <c r="B410" t="str">
        <v>0.10.23</v>
      </c>
      <c r="C410" t="str">
        <v>FALSE</v>
      </c>
    </row>
    <row r="411" spans="1:3" x14ac:dyDescent="0.25">
      <c r="A411" t="str">
        <v>rnaturalearth</v>
      </c>
      <c r="B411" t="str">
        <v>0.1.0</v>
      </c>
      <c r="C411" t="str">
        <v>FALSE</v>
      </c>
    </row>
    <row r="412" spans="1:3" x14ac:dyDescent="0.25">
      <c r="A412" t="str">
        <v>rnaturalearthdata</v>
      </c>
      <c r="B412" t="str">
        <v>0.1.0</v>
      </c>
      <c r="C412" t="str">
        <v>FALSE</v>
      </c>
    </row>
    <row r="413" spans="1:3" x14ac:dyDescent="0.25">
      <c r="A413" t="str">
        <v>rngWELL</v>
      </c>
      <c r="B413" t="str">
        <v>0.10.7</v>
      </c>
      <c r="C413" t="str">
        <v>FALSE</v>
      </c>
    </row>
    <row r="414" spans="1:3" x14ac:dyDescent="0.25">
      <c r="A414" t="str">
        <v>robumeta</v>
      </c>
      <c r="B414" t="str">
        <v>2.0</v>
      </c>
      <c r="C414" t="str">
        <v>FALSE</v>
      </c>
    </row>
    <row r="415" spans="1:3" x14ac:dyDescent="0.25">
      <c r="A415" t="str">
        <v>robustbase</v>
      </c>
      <c r="B415" t="str">
        <v>0.95.0</v>
      </c>
      <c r="C415" t="str">
        <v>FALSE</v>
      </c>
    </row>
    <row r="416" spans="1:3" x14ac:dyDescent="0.25">
      <c r="A416" t="str">
        <v>rootSolve</v>
      </c>
      <c r="B416" t="str">
        <v>1.8.2.3</v>
      </c>
      <c r="C416" t="str">
        <v>FALSE</v>
      </c>
    </row>
    <row r="417" spans="1:3" x14ac:dyDescent="0.25">
      <c r="A417" t="str">
        <v>roxygen2</v>
      </c>
      <c r="B417" t="str">
        <v>7.2.3</v>
      </c>
      <c r="C417" t="str">
        <v>FALSE</v>
      </c>
    </row>
    <row r="418" spans="1:3" x14ac:dyDescent="0.25">
      <c r="A418" t="str">
        <v>rprojroot</v>
      </c>
      <c r="B418" t="str">
        <v>2.0.3</v>
      </c>
      <c r="C418" t="str">
        <v>FALSE</v>
      </c>
    </row>
    <row r="419" spans="1:3" x14ac:dyDescent="0.25">
      <c r="A419" t="str">
        <v>rsample</v>
      </c>
      <c r="B419" t="str">
        <v>0.1.1</v>
      </c>
      <c r="C419" t="str">
        <v>FALSE</v>
      </c>
    </row>
    <row r="420" spans="1:3" x14ac:dyDescent="0.25">
      <c r="A420" t="str">
        <v>Rserve</v>
      </c>
      <c r="B420" t="str">
        <v>1.8.10</v>
      </c>
      <c r="C420" t="str">
        <v>FALSE</v>
      </c>
    </row>
    <row r="421" spans="1:3" x14ac:dyDescent="0.25">
      <c r="A421" t="str">
        <v>rsiconfi</v>
      </c>
      <c r="B421" t="str">
        <v>0.0.0.9000</v>
      </c>
      <c r="C421" t="str">
        <v>FALSE</v>
      </c>
    </row>
    <row r="422" spans="1:3" x14ac:dyDescent="0.25">
      <c r="A422" t="str">
        <v>Rsolnp</v>
      </c>
      <c r="B422" t="str">
        <v>1.16</v>
      </c>
      <c r="C422" t="str">
        <v>FALSE</v>
      </c>
    </row>
    <row r="423" spans="1:3" x14ac:dyDescent="0.25">
      <c r="A423" t="str">
        <v>RSQLite</v>
      </c>
      <c r="B423" t="str">
        <v>2.2.14</v>
      </c>
      <c r="C423" t="str">
        <v>FALSE</v>
      </c>
    </row>
    <row r="424" spans="1:3" x14ac:dyDescent="0.25">
      <c r="A424" t="str">
        <v>rstan</v>
      </c>
      <c r="B424" t="str">
        <v>2.21.5</v>
      </c>
      <c r="C424" t="str">
        <v>FALSE</v>
      </c>
    </row>
    <row r="425" spans="1:3" x14ac:dyDescent="0.25">
      <c r="A425" t="str">
        <v>rstanarm</v>
      </c>
      <c r="B425" t="str">
        <v>2.21.3</v>
      </c>
      <c r="C425" t="str">
        <v>FALSE</v>
      </c>
    </row>
    <row r="426" spans="1:3" x14ac:dyDescent="0.25">
      <c r="A426" t="str">
        <v>rstantools</v>
      </c>
      <c r="B426" t="str">
        <v>2.3.0</v>
      </c>
      <c r="C426" t="str">
        <v>FALSE</v>
      </c>
    </row>
    <row r="427" spans="1:3" x14ac:dyDescent="0.25">
      <c r="A427" t="str">
        <v>rStar</v>
      </c>
      <c r="B427" t="str">
        <v>0.1.0</v>
      </c>
      <c r="C427" t="str">
        <v>FALSE</v>
      </c>
    </row>
    <row r="428" spans="1:3" x14ac:dyDescent="0.25">
      <c r="A428" t="str">
        <v>rstatix</v>
      </c>
      <c r="B428" t="str">
        <v>0.7.2</v>
      </c>
      <c r="C428" t="str">
        <v>FALSE</v>
      </c>
    </row>
    <row r="429" spans="1:3" x14ac:dyDescent="0.25">
      <c r="A429" t="str">
        <v>rstudioapi</v>
      </c>
      <c r="B429" t="str">
        <v>0.14</v>
      </c>
      <c r="C429" t="str">
        <v>FALSE</v>
      </c>
    </row>
    <row r="430" spans="1:3" x14ac:dyDescent="0.25">
      <c r="A430" t="str">
        <v>Rsymphony</v>
      </c>
      <c r="B430" t="str">
        <v>0.1.33</v>
      </c>
      <c r="C430" t="str">
        <v>FALSE</v>
      </c>
    </row>
    <row r="431" spans="1:3" x14ac:dyDescent="0.25">
      <c r="A431" t="str">
        <v>rucm</v>
      </c>
      <c r="B431" t="str">
        <v>0.6</v>
      </c>
      <c r="C431" t="str">
        <v>FALSE</v>
      </c>
    </row>
    <row r="432" spans="1:3" x14ac:dyDescent="0.25">
      <c r="A432" t="str">
        <v>rversions</v>
      </c>
      <c r="B432" t="str">
        <v>2.1.1</v>
      </c>
      <c r="C432" t="str">
        <v>FALSE</v>
      </c>
    </row>
    <row r="433" spans="1:3" x14ac:dyDescent="0.25">
      <c r="A433" t="str">
        <v>rvest</v>
      </c>
      <c r="B433" t="str">
        <v>1.0.3</v>
      </c>
      <c r="C433" t="str">
        <v>FALSE</v>
      </c>
    </row>
    <row r="434" spans="1:3" x14ac:dyDescent="0.25">
      <c r="A434" t="str">
        <v>rworldmap</v>
      </c>
      <c r="B434" t="str">
        <v>1.3.6</v>
      </c>
      <c r="C434" t="str">
        <v>FALSE</v>
      </c>
    </row>
    <row r="435" spans="1:3" x14ac:dyDescent="0.25">
      <c r="A435" t="str">
        <v>s2</v>
      </c>
      <c r="B435" t="str">
        <v>1.0.7</v>
      </c>
      <c r="C435" t="str">
        <v>FALSE</v>
      </c>
    </row>
    <row r="436" spans="1:3" x14ac:dyDescent="0.25">
      <c r="A436" t="str">
        <v>sandwich</v>
      </c>
      <c r="B436" t="str">
        <v>3.0.2</v>
      </c>
      <c r="C436" t="str">
        <v>FALSE</v>
      </c>
    </row>
    <row r="437" spans="1:3" x14ac:dyDescent="0.25">
      <c r="A437" t="str">
        <v>sass</v>
      </c>
      <c r="B437" t="str">
        <v>0.4.1</v>
      </c>
      <c r="C437" t="str">
        <v>FALSE</v>
      </c>
    </row>
    <row r="438" spans="1:3" x14ac:dyDescent="0.25">
      <c r="A438" t="str">
        <v>sazedR</v>
      </c>
      <c r="B438" t="str">
        <v>2.0.2</v>
      </c>
      <c r="C438" t="str">
        <v>FALSE</v>
      </c>
    </row>
    <row r="439" spans="1:3" x14ac:dyDescent="0.25">
      <c r="A439" t="str">
        <v>scales</v>
      </c>
      <c r="B439" t="str">
        <v>1.2.1</v>
      </c>
      <c r="C439" t="str">
        <v>FALSE</v>
      </c>
    </row>
    <row r="440" spans="1:3" x14ac:dyDescent="0.25">
      <c r="A440" t="str">
        <v>scatterplot3d</v>
      </c>
      <c r="B440" t="str">
        <v>0.3.43</v>
      </c>
      <c r="C440" t="str">
        <v>FALSE</v>
      </c>
    </row>
    <row r="441" spans="1:3" x14ac:dyDescent="0.25">
      <c r="A441" t="str">
        <v>scclust</v>
      </c>
      <c r="B441" t="str">
        <v>0.2.2</v>
      </c>
      <c r="C441" t="str">
        <v>FALSE</v>
      </c>
    </row>
    <row r="442" spans="1:3" x14ac:dyDescent="0.25">
      <c r="A442" t="str">
        <v>seasonal</v>
      </c>
      <c r="B442" t="str">
        <v>1.9.0</v>
      </c>
      <c r="C442" t="str">
        <v>FALSE</v>
      </c>
    </row>
    <row r="443" spans="1:3" x14ac:dyDescent="0.25">
      <c r="A443" t="str">
        <v>selectr</v>
      </c>
      <c r="B443" t="str">
        <v>0.4.2</v>
      </c>
      <c r="C443" t="str">
        <v>FALSE</v>
      </c>
    </row>
    <row r="444" spans="1:3" x14ac:dyDescent="0.25">
      <c r="A444" t="str">
        <v>sem</v>
      </c>
      <c r="B444" t="str">
        <v>3.1.15</v>
      </c>
      <c r="C444" t="str">
        <v>FALSE</v>
      </c>
    </row>
    <row r="445" spans="1:3" x14ac:dyDescent="0.25">
      <c r="A445" t="str">
        <v>sessioninfo</v>
      </c>
      <c r="B445" t="str">
        <v>1.2.2</v>
      </c>
      <c r="C445" t="str">
        <v>FALSE</v>
      </c>
    </row>
    <row r="446" spans="1:3" x14ac:dyDescent="0.25">
      <c r="A446" t="str">
        <v>sf</v>
      </c>
      <c r="B446" t="str">
        <v>1.0.7</v>
      </c>
      <c r="C446" t="str">
        <v>FALSE</v>
      </c>
    </row>
    <row r="447" spans="1:3" x14ac:dyDescent="0.25">
      <c r="A447" t="str">
        <v>shape</v>
      </c>
      <c r="B447" t="str">
        <v>1.4.6</v>
      </c>
      <c r="C447" t="str">
        <v>FALSE</v>
      </c>
    </row>
    <row r="448" spans="1:3" x14ac:dyDescent="0.25">
      <c r="A448" t="str">
        <v>shiny</v>
      </c>
      <c r="B448" t="str">
        <v>1.7.1</v>
      </c>
      <c r="C448" t="str">
        <v>FALSE</v>
      </c>
    </row>
    <row r="449" spans="1:3" x14ac:dyDescent="0.25">
      <c r="A449" t="str">
        <v>shinyjs</v>
      </c>
      <c r="B449" t="str">
        <v>2.1.0</v>
      </c>
      <c r="C449" t="str">
        <v>FALSE</v>
      </c>
    </row>
    <row r="450" spans="1:3" x14ac:dyDescent="0.25">
      <c r="A450" t="str">
        <v>shinystan</v>
      </c>
      <c r="B450" t="str">
        <v>2.6.0</v>
      </c>
      <c r="C450" t="str">
        <v>FALSE</v>
      </c>
    </row>
    <row r="451" spans="1:3" x14ac:dyDescent="0.25">
      <c r="A451" t="str">
        <v>shinythemes</v>
      </c>
      <c r="B451" t="str">
        <v>1.2.0</v>
      </c>
      <c r="C451" t="str">
        <v>FALSE</v>
      </c>
    </row>
    <row r="452" spans="1:3" x14ac:dyDescent="0.25">
      <c r="A452" t="str">
        <v>sidrar</v>
      </c>
      <c r="B452" t="str">
        <v>0.2.8</v>
      </c>
      <c r="C452" t="str">
        <v>FALSE</v>
      </c>
    </row>
    <row r="453" spans="1:3" x14ac:dyDescent="0.25">
      <c r="A453" t="str">
        <v>sjlabelled</v>
      </c>
      <c r="B453" t="str">
        <v>1.2.0</v>
      </c>
      <c r="C453" t="str">
        <v>FALSE</v>
      </c>
    </row>
    <row r="454" spans="1:3" x14ac:dyDescent="0.25">
      <c r="A454" t="str">
        <v>sjmisc</v>
      </c>
      <c r="B454" t="str">
        <v>2.8.9</v>
      </c>
      <c r="C454" t="str">
        <v>FALSE</v>
      </c>
    </row>
    <row r="455" spans="1:3" x14ac:dyDescent="0.25">
      <c r="A455" t="str">
        <v>skimr</v>
      </c>
      <c r="B455" t="str">
        <v>2.1.5</v>
      </c>
      <c r="C455" t="str">
        <v>FALSE</v>
      </c>
    </row>
    <row r="456" spans="1:3" x14ac:dyDescent="0.25">
      <c r="A456" t="str">
        <v>slam</v>
      </c>
      <c r="B456" t="str">
        <v>0.1.50</v>
      </c>
      <c r="C456" t="str">
        <v>FALSE</v>
      </c>
    </row>
    <row r="457" spans="1:3" x14ac:dyDescent="0.25">
      <c r="A457" t="str">
        <v>slider</v>
      </c>
      <c r="B457" t="str">
        <v>0.2.2</v>
      </c>
      <c r="C457" t="str">
        <v>FALSE</v>
      </c>
    </row>
    <row r="458" spans="1:3" x14ac:dyDescent="0.25">
      <c r="A458" t="str">
        <v>snakecase</v>
      </c>
      <c r="B458" t="str">
        <v>0.11.0</v>
      </c>
      <c r="C458" t="str">
        <v>FALSE</v>
      </c>
    </row>
    <row r="459" spans="1:3" x14ac:dyDescent="0.25">
      <c r="A459" t="str">
        <v>SnowballC</v>
      </c>
      <c r="B459" t="str">
        <v>0.7.0</v>
      </c>
      <c r="C459" t="str">
        <v>FALSE</v>
      </c>
    </row>
    <row r="460" spans="1:3" x14ac:dyDescent="0.25">
      <c r="A460" t="str">
        <v>sourcetools</v>
      </c>
      <c r="B460" t="str">
        <v>0.1.7</v>
      </c>
      <c r="C460" t="str">
        <v>FALSE</v>
      </c>
    </row>
    <row r="461" spans="1:3" x14ac:dyDescent="0.25">
      <c r="A461" t="str">
        <v>southparkr</v>
      </c>
      <c r="B461" t="str">
        <v>0.1</v>
      </c>
      <c r="C461" t="str">
        <v>FALSE</v>
      </c>
    </row>
    <row r="462" spans="1:3" x14ac:dyDescent="0.25">
      <c r="A462" t="str">
        <v>sp</v>
      </c>
      <c r="B462" t="str">
        <v>1.5.0</v>
      </c>
      <c r="C462" t="str">
        <v>FALSE</v>
      </c>
    </row>
    <row r="463" spans="1:3" x14ac:dyDescent="0.25">
      <c r="A463" t="str">
        <v>spam</v>
      </c>
      <c r="B463" t="str">
        <v>2.8.0</v>
      </c>
      <c r="C463" t="str">
        <v>FALSE</v>
      </c>
    </row>
    <row r="464" spans="1:3" x14ac:dyDescent="0.25">
      <c r="A464" t="str">
        <v>SparseM</v>
      </c>
      <c r="B464" t="str">
        <v>1.81</v>
      </c>
      <c r="C464" t="str">
        <v>FALSE</v>
      </c>
    </row>
    <row r="465" spans="1:3" x14ac:dyDescent="0.25">
      <c r="A465" t="str">
        <v>splus2R</v>
      </c>
      <c r="B465" t="str">
        <v>1.3.3</v>
      </c>
      <c r="C465" t="str">
        <v>FALSE</v>
      </c>
    </row>
    <row r="466" spans="1:3" x14ac:dyDescent="0.25">
      <c r="A466" t="str">
        <v>sqldf</v>
      </c>
      <c r="B466" t="str">
        <v>0.4.11</v>
      </c>
      <c r="C466" t="str">
        <v>FALSE</v>
      </c>
    </row>
    <row r="467" spans="1:3" x14ac:dyDescent="0.25">
      <c r="A467" t="str">
        <v>SQUAREM</v>
      </c>
      <c r="B467" t="str">
        <v>2021.1</v>
      </c>
      <c r="C467" t="str">
        <v>FALSE</v>
      </c>
    </row>
    <row r="468" spans="1:3" x14ac:dyDescent="0.25">
      <c r="A468" t="str">
        <v>StanHeaders</v>
      </c>
      <c r="B468" t="str">
        <v>2.21.0.7</v>
      </c>
      <c r="C468" t="str">
        <v>FALSE</v>
      </c>
    </row>
    <row r="469" spans="1:3" x14ac:dyDescent="0.25">
      <c r="A469" t="str">
        <v>stargazer</v>
      </c>
      <c r="B469" t="str">
        <v>5.2.3</v>
      </c>
      <c r="C469" t="str">
        <v>FALSE</v>
      </c>
    </row>
    <row r="470" spans="1:3" x14ac:dyDescent="0.25">
      <c r="A470" t="str">
        <v>statespacer</v>
      </c>
      <c r="B470" t="str">
        <v>0.5.0</v>
      </c>
      <c r="C470" t="str">
        <v>FALSE</v>
      </c>
    </row>
    <row r="471" spans="1:3" x14ac:dyDescent="0.25">
      <c r="A471" t="str">
        <v>statmod</v>
      </c>
      <c r="B471" t="str">
        <v>1.4.36</v>
      </c>
      <c r="C471" t="str">
        <v>FALSE</v>
      </c>
    </row>
    <row r="472" spans="1:3" x14ac:dyDescent="0.25">
      <c r="A472" t="str">
        <v>stinepack</v>
      </c>
      <c r="B472" t="str">
        <v>1.4</v>
      </c>
      <c r="C472" t="str">
        <v>FALSE</v>
      </c>
    </row>
    <row r="473" spans="1:3" x14ac:dyDescent="0.25">
      <c r="A473" t="str">
        <v>stringi</v>
      </c>
      <c r="B473" t="str">
        <v>1.7.6</v>
      </c>
      <c r="C473" t="str">
        <v>FALSE</v>
      </c>
    </row>
    <row r="474" spans="1:3" x14ac:dyDescent="0.25">
      <c r="A474" t="str">
        <v>stringr</v>
      </c>
      <c r="B474" t="str">
        <v>1.5.1</v>
      </c>
      <c r="C474" t="str">
        <v>FALSE</v>
      </c>
    </row>
    <row r="475" spans="1:3" x14ac:dyDescent="0.25">
      <c r="A475" t="str">
        <v>strucchange</v>
      </c>
      <c r="B475" t="str">
        <v>1.5.2</v>
      </c>
      <c r="C475" t="str">
        <v>FALSE</v>
      </c>
    </row>
    <row r="476" spans="1:3" x14ac:dyDescent="0.25">
      <c r="A476" t="str">
        <v>styler</v>
      </c>
      <c r="B476" t="str">
        <v>1.7.0</v>
      </c>
      <c r="C476" t="str">
        <v>FALSE</v>
      </c>
    </row>
    <row r="477" spans="1:3" x14ac:dyDescent="0.25">
      <c r="A477" t="str">
        <v>subplex</v>
      </c>
      <c r="B477" t="str">
        <v>1.8</v>
      </c>
      <c r="C477" t="str">
        <v>FALSE</v>
      </c>
    </row>
    <row r="478" spans="1:3" x14ac:dyDescent="0.25">
      <c r="A478" t="str">
        <v>survey</v>
      </c>
      <c r="B478" t="str">
        <v>4.1.1</v>
      </c>
      <c r="C478" t="str">
        <v>FALSE</v>
      </c>
    </row>
    <row r="479" spans="1:3" x14ac:dyDescent="0.25">
      <c r="A479" t="str">
        <v>svglite</v>
      </c>
      <c r="B479" t="str">
        <v>2.1.0</v>
      </c>
      <c r="C479" t="str">
        <v>FALSE</v>
      </c>
    </row>
    <row r="480" spans="1:3" x14ac:dyDescent="0.25">
      <c r="A480" t="str">
        <v>sys</v>
      </c>
      <c r="B480" t="str">
        <v>3.4</v>
      </c>
      <c r="C480" t="str">
        <v>FALSE</v>
      </c>
    </row>
    <row r="481" spans="1:3" x14ac:dyDescent="0.25">
      <c r="A481" t="str">
        <v>systemfit</v>
      </c>
      <c r="B481" t="str">
        <v>1.1.28</v>
      </c>
      <c r="C481" t="str">
        <v>FALSE</v>
      </c>
    </row>
    <row r="482" spans="1:3" x14ac:dyDescent="0.25">
      <c r="A482" t="str">
        <v>systemfonts</v>
      </c>
      <c r="B482" t="str">
        <v>1.0.4</v>
      </c>
      <c r="C482" t="str">
        <v>FALSE</v>
      </c>
    </row>
    <row r="483" spans="1:3" x14ac:dyDescent="0.25">
      <c r="A483" t="str">
        <v>tables</v>
      </c>
      <c r="B483" t="str">
        <v>0.9.17</v>
      </c>
      <c r="C483" t="str">
        <v>FALSE</v>
      </c>
    </row>
    <row r="484" spans="1:3" x14ac:dyDescent="0.25">
      <c r="A484" t="str">
        <v>tempdisagg</v>
      </c>
      <c r="B484" t="str">
        <v>1.0</v>
      </c>
      <c r="C484" t="str">
        <v>FALSE</v>
      </c>
    </row>
    <row r="485" spans="1:3" x14ac:dyDescent="0.25">
      <c r="A485" t="str">
        <v>tensorA</v>
      </c>
      <c r="B485" t="str">
        <v>0.36.2</v>
      </c>
      <c r="C485" t="str">
        <v>FALSE</v>
      </c>
    </row>
    <row r="486" spans="1:3" x14ac:dyDescent="0.25">
      <c r="A486" t="str">
        <v>terra</v>
      </c>
      <c r="B486" t="str">
        <v>1.5.34</v>
      </c>
      <c r="C486" t="str">
        <v>FALSE</v>
      </c>
    </row>
    <row r="487" spans="1:3" x14ac:dyDescent="0.25">
      <c r="A487" t="str">
        <v>testthat</v>
      </c>
      <c r="B487" t="str">
        <v>3.1.8</v>
      </c>
      <c r="C487" t="str">
        <v>FALSE</v>
      </c>
    </row>
    <row r="488" spans="1:3" x14ac:dyDescent="0.25">
      <c r="A488" t="str">
        <v>texreg</v>
      </c>
      <c r="B488" t="str">
        <v>1.38.6</v>
      </c>
      <c r="C488" t="str">
        <v>FALSE</v>
      </c>
    </row>
    <row r="489" spans="1:3" x14ac:dyDescent="0.25">
      <c r="A489" t="str">
        <v>textshaping</v>
      </c>
      <c r="B489" t="str">
        <v>0.3.6</v>
      </c>
      <c r="C489" t="str">
        <v>FALSE</v>
      </c>
    </row>
    <row r="490" spans="1:3" x14ac:dyDescent="0.25">
      <c r="A490" t="str">
        <v>TH.data</v>
      </c>
      <c r="B490" t="str">
        <v>1.1.1</v>
      </c>
      <c r="C490" t="str">
        <v>FALSE</v>
      </c>
    </row>
    <row r="491" spans="1:3" x14ac:dyDescent="0.25">
      <c r="A491" t="str">
        <v>thief</v>
      </c>
      <c r="B491" t="str">
        <v>0.3</v>
      </c>
      <c r="C491" t="str">
        <v>FALSE</v>
      </c>
    </row>
    <row r="492" spans="1:3" x14ac:dyDescent="0.25">
      <c r="A492" t="str">
        <v>threejs</v>
      </c>
      <c r="B492" t="str">
        <v>0.3.3</v>
      </c>
      <c r="C492" t="str">
        <v>FALSE</v>
      </c>
    </row>
    <row r="493" spans="1:3" x14ac:dyDescent="0.25">
      <c r="A493" t="str">
        <v>tibble</v>
      </c>
      <c r="B493" t="str">
        <v>3.2.1</v>
      </c>
      <c r="C493" t="str">
        <v>FALSE</v>
      </c>
    </row>
    <row r="494" spans="1:3" x14ac:dyDescent="0.25">
      <c r="A494" t="str">
        <v>tibbletime</v>
      </c>
      <c r="B494" t="str">
        <v>0.1.6</v>
      </c>
      <c r="C494" t="str">
        <v>FALSE</v>
      </c>
    </row>
    <row r="495" spans="1:3" x14ac:dyDescent="0.25">
      <c r="A495" t="str">
        <v>tidyquant</v>
      </c>
      <c r="B495" t="str">
        <v>1.0.4</v>
      </c>
      <c r="C495" t="str">
        <v>FALSE</v>
      </c>
    </row>
    <row r="496" spans="1:3" x14ac:dyDescent="0.25">
      <c r="A496" t="str">
        <v>tidyr</v>
      </c>
      <c r="B496" t="str">
        <v>1.3.0</v>
      </c>
      <c r="C496" t="str">
        <v>FALSE</v>
      </c>
    </row>
    <row r="497" spans="1:3" x14ac:dyDescent="0.25">
      <c r="A497" t="str">
        <v>tidyselect</v>
      </c>
      <c r="B497" t="str">
        <v>1.2.0</v>
      </c>
      <c r="C497" t="str">
        <v>FALSE</v>
      </c>
    </row>
    <row r="498" spans="1:3" x14ac:dyDescent="0.25">
      <c r="A498" t="str">
        <v>tidytext</v>
      </c>
      <c r="B498" t="str">
        <v>0.3.3</v>
      </c>
      <c r="C498" t="str">
        <v>FALSE</v>
      </c>
    </row>
    <row r="499" spans="1:3" x14ac:dyDescent="0.25">
      <c r="A499" t="str">
        <v>tidyverse</v>
      </c>
      <c r="B499" t="str">
        <v>1.3.1</v>
      </c>
      <c r="C499" t="str">
        <v>FALSE</v>
      </c>
    </row>
    <row r="500" spans="1:3" x14ac:dyDescent="0.25">
      <c r="A500" t="str">
        <v>timechange</v>
      </c>
      <c r="B500" t="str">
        <v>0.2.0</v>
      </c>
      <c r="C500" t="str">
        <v>FALSE</v>
      </c>
    </row>
    <row r="501" spans="1:3" x14ac:dyDescent="0.25">
      <c r="A501" t="str">
        <v>timeDate</v>
      </c>
      <c r="B501" t="str">
        <v>3043.102</v>
      </c>
      <c r="C501" t="str">
        <v>FALSE</v>
      </c>
    </row>
    <row r="502" spans="1:3" x14ac:dyDescent="0.25">
      <c r="A502" t="str">
        <v>timetk</v>
      </c>
      <c r="B502" t="str">
        <v>2.8.1</v>
      </c>
      <c r="C502" t="str">
        <v>FALSE</v>
      </c>
    </row>
    <row r="503" spans="1:3" x14ac:dyDescent="0.25">
      <c r="A503" t="str">
        <v>tinytex</v>
      </c>
      <c r="B503" t="str">
        <v>0.41</v>
      </c>
      <c r="C503" t="str">
        <v>FALSE</v>
      </c>
    </row>
    <row r="504" spans="1:3" x14ac:dyDescent="0.25">
      <c r="A504" t="str">
        <v>tis</v>
      </c>
      <c r="B504" t="str">
        <v>1.39</v>
      </c>
      <c r="C504" t="str">
        <v>FALSE</v>
      </c>
    </row>
    <row r="505" spans="1:3" x14ac:dyDescent="0.25">
      <c r="A505" t="str">
        <v>TMB</v>
      </c>
      <c r="B505" t="str">
        <v>1.8.1</v>
      </c>
      <c r="C505" t="str">
        <v>FALSE</v>
      </c>
    </row>
    <row r="506" spans="1:3" x14ac:dyDescent="0.25">
      <c r="A506" t="str">
        <v>tmvnsim</v>
      </c>
      <c r="B506" t="str">
        <v>1.0.2</v>
      </c>
      <c r="C506" t="str">
        <v>FALSE</v>
      </c>
    </row>
    <row r="507" spans="1:3" x14ac:dyDescent="0.25">
      <c r="A507" t="str">
        <v>tokenizers</v>
      </c>
      <c r="B507" t="str">
        <v>0.2.1</v>
      </c>
      <c r="C507" t="str">
        <v>FALSE</v>
      </c>
    </row>
    <row r="508" spans="1:3" x14ac:dyDescent="0.25">
      <c r="A508" t="str">
        <v>triebeard</v>
      </c>
      <c r="B508" t="str">
        <v>0.3.0</v>
      </c>
      <c r="C508" t="str">
        <v>FALSE</v>
      </c>
    </row>
    <row r="509" spans="1:3" x14ac:dyDescent="0.25">
      <c r="A509" t="str">
        <v>truncnorm</v>
      </c>
      <c r="B509" t="str">
        <v>1.0.8</v>
      </c>
      <c r="C509" t="str">
        <v>FALSE</v>
      </c>
    </row>
    <row r="510" spans="1:3" x14ac:dyDescent="0.25">
      <c r="A510" t="str">
        <v>tseries</v>
      </c>
      <c r="B510" t="str">
        <v>0.10.51</v>
      </c>
      <c r="C510" t="str">
        <v>FALSE</v>
      </c>
    </row>
    <row r="511" spans="1:3" x14ac:dyDescent="0.25">
      <c r="A511" t="str">
        <v>tsfeatures</v>
      </c>
      <c r="B511" t="str">
        <v>1.0.2</v>
      </c>
      <c r="C511" t="str">
        <v>FALSE</v>
      </c>
    </row>
    <row r="512" spans="1:3" x14ac:dyDescent="0.25">
      <c r="A512" t="str">
        <v>tsibble</v>
      </c>
      <c r="B512" t="str">
        <v>1.1.1</v>
      </c>
      <c r="C512" t="str">
        <v>FALSE</v>
      </c>
    </row>
    <row r="513" spans="1:3" x14ac:dyDescent="0.25">
      <c r="A513" t="str">
        <v>tsm</v>
      </c>
      <c r="B513" t="str">
        <v>0.1.0</v>
      </c>
      <c r="C513" t="str">
        <v>FALSE</v>
      </c>
    </row>
    <row r="514" spans="1:3" x14ac:dyDescent="0.25">
      <c r="A514" t="str">
        <v>TSstudio</v>
      </c>
      <c r="B514" t="str">
        <v>0.1.6</v>
      </c>
      <c r="C514" t="str">
        <v>FALSE</v>
      </c>
    </row>
    <row r="515" spans="1:3" x14ac:dyDescent="0.25">
      <c r="A515" t="str">
        <v>TTR</v>
      </c>
      <c r="B515" t="str">
        <v>0.24.3</v>
      </c>
      <c r="C515" t="str">
        <v>FALSE</v>
      </c>
    </row>
    <row r="516" spans="1:3" x14ac:dyDescent="0.25">
      <c r="A516" t="str">
        <v>typed</v>
      </c>
      <c r="B516" t="str">
        <v>0.0.1</v>
      </c>
      <c r="C516" t="str">
        <v>FALSE</v>
      </c>
    </row>
    <row r="517" spans="1:3" x14ac:dyDescent="0.25">
      <c r="A517" t="str">
        <v>tzdb</v>
      </c>
      <c r="B517" t="str">
        <v>0.3.0</v>
      </c>
      <c r="C517" t="str">
        <v>FALSE</v>
      </c>
    </row>
    <row r="518" spans="1:3" x14ac:dyDescent="0.25">
      <c r="A518" t="str">
        <v>ucminf</v>
      </c>
      <c r="B518" t="str">
        <v>1.1.4</v>
      </c>
      <c r="C518" t="str">
        <v>FALSE</v>
      </c>
    </row>
    <row r="519" spans="1:3" x14ac:dyDescent="0.25">
      <c r="A519" t="str">
        <v>units</v>
      </c>
      <c r="B519" t="str">
        <v>0.8.0</v>
      </c>
      <c r="C519" t="str">
        <v>FALSE</v>
      </c>
    </row>
    <row r="520" spans="1:3" x14ac:dyDescent="0.25">
      <c r="A520" t="str">
        <v>urca</v>
      </c>
      <c r="B520" t="str">
        <v>1.3.0</v>
      </c>
      <c r="C520" t="str">
        <v>FALSE</v>
      </c>
    </row>
    <row r="521" spans="1:3" x14ac:dyDescent="0.25">
      <c r="A521" t="str">
        <v>urlchecker</v>
      </c>
      <c r="B521" t="str">
        <v>1.0.1</v>
      </c>
      <c r="C521" t="str">
        <v>FALSE</v>
      </c>
    </row>
    <row r="522" spans="1:3" x14ac:dyDescent="0.25">
      <c r="A522" t="str">
        <v>urltools</v>
      </c>
      <c r="B522" t="str">
        <v>1.7.3</v>
      </c>
      <c r="C522" t="str">
        <v>FALSE</v>
      </c>
    </row>
    <row r="523" spans="1:3" x14ac:dyDescent="0.25">
      <c r="A523" t="str">
        <v>usethis</v>
      </c>
      <c r="B523" t="str">
        <v>2.1.6</v>
      </c>
      <c r="C523" t="str">
        <v>FALSE</v>
      </c>
    </row>
    <row r="524" spans="1:3" x14ac:dyDescent="0.25">
      <c r="A524" t="str">
        <v>utf8</v>
      </c>
      <c r="B524" t="str">
        <v>1.2.3</v>
      </c>
      <c r="C524" t="str">
        <v>FALSE</v>
      </c>
    </row>
    <row r="525" spans="1:3" x14ac:dyDescent="0.25">
      <c r="A525" t="str">
        <v>uuid</v>
      </c>
      <c r="B525" t="str">
        <v>1.1.0</v>
      </c>
      <c r="C525" t="str">
        <v>FALSE</v>
      </c>
    </row>
    <row r="526" spans="1:3" x14ac:dyDescent="0.25">
      <c r="A526" t="str">
        <v>vars</v>
      </c>
      <c r="B526" t="str">
        <v>1.5.6</v>
      </c>
      <c r="C526" t="str">
        <v>FALSE</v>
      </c>
    </row>
    <row r="527" spans="1:3" x14ac:dyDescent="0.25">
      <c r="A527" t="str">
        <v>vctrs</v>
      </c>
      <c r="B527" t="str">
        <v>0.6.5</v>
      </c>
      <c r="C527" t="str">
        <v>FALSE</v>
      </c>
    </row>
    <row r="528" spans="1:3" x14ac:dyDescent="0.25">
      <c r="A528" t="str">
        <v>VGAM</v>
      </c>
      <c r="B528" t="str">
        <v>1.1.6</v>
      </c>
      <c r="C528" t="str">
        <v>FALSE</v>
      </c>
    </row>
    <row r="529" spans="1:3" x14ac:dyDescent="0.25">
      <c r="A529" t="str">
        <v>viridis</v>
      </c>
      <c r="B529" t="str">
        <v>0.6.2</v>
      </c>
      <c r="C529" t="str">
        <v>FALSE</v>
      </c>
    </row>
    <row r="530" spans="1:3" x14ac:dyDescent="0.25">
      <c r="A530" t="str">
        <v>viridisLite</v>
      </c>
      <c r="B530" t="str">
        <v>0.4.1</v>
      </c>
      <c r="C530" t="str">
        <v>FALSE</v>
      </c>
    </row>
    <row r="531" spans="1:3" x14ac:dyDescent="0.25">
      <c r="A531" t="str">
        <v>vroom</v>
      </c>
      <c r="B531" t="str">
        <v>1.5.7</v>
      </c>
      <c r="C531" t="str">
        <v>FALSE</v>
      </c>
    </row>
    <row r="532" spans="1:3" x14ac:dyDescent="0.25">
      <c r="A532" t="str">
        <v>waldo</v>
      </c>
      <c r="B532" t="str">
        <v>0.5.1</v>
      </c>
      <c r="C532" t="str">
        <v>FALSE</v>
      </c>
    </row>
    <row r="533" spans="1:3" x14ac:dyDescent="0.25">
      <c r="A533" t="str">
        <v>warp</v>
      </c>
      <c r="B533" t="str">
        <v>0.2.0</v>
      </c>
      <c r="C533" t="str">
        <v>FALSE</v>
      </c>
    </row>
    <row r="534" spans="1:3" x14ac:dyDescent="0.25">
      <c r="A534" t="str">
        <v>WDI</v>
      </c>
      <c r="B534" t="str">
        <v>2.7.6</v>
      </c>
      <c r="C534" t="str">
        <v>FALSE</v>
      </c>
    </row>
    <row r="535" spans="1:3" x14ac:dyDescent="0.25">
      <c r="A535" t="str">
        <v>webshot</v>
      </c>
      <c r="B535" t="str">
        <v>0.5.3</v>
      </c>
      <c r="C535" t="str">
        <v>FALSE</v>
      </c>
    </row>
    <row r="536" spans="1:3" x14ac:dyDescent="0.25">
      <c r="A536" t="str">
        <v>whisker</v>
      </c>
      <c r="B536" t="str">
        <v>0.4</v>
      </c>
      <c r="C536" t="str">
        <v>FALSE</v>
      </c>
    </row>
    <row r="537" spans="1:3" x14ac:dyDescent="0.25">
      <c r="A537" t="str">
        <v>wildmeta</v>
      </c>
      <c r="B537" t="str">
        <v>0.3.2</v>
      </c>
      <c r="C537" t="str">
        <v>FALSE</v>
      </c>
    </row>
    <row r="538" spans="1:3" x14ac:dyDescent="0.25">
      <c r="A538" t="str">
        <v>withr</v>
      </c>
      <c r="B538" t="str">
        <v>2.5.0</v>
      </c>
      <c r="C538" t="str">
        <v>FALSE</v>
      </c>
    </row>
    <row r="539" spans="1:3" x14ac:dyDescent="0.25">
      <c r="A539" t="str">
        <v>wk</v>
      </c>
      <c r="B539" t="str">
        <v>0.6.0</v>
      </c>
      <c r="C539" t="str">
        <v>FALSE</v>
      </c>
    </row>
    <row r="540" spans="1:3" x14ac:dyDescent="0.25">
      <c r="A540" t="str">
        <v>writexl</v>
      </c>
      <c r="B540" t="str">
        <v>1.4.0</v>
      </c>
      <c r="C540" t="str">
        <v>FALSE</v>
      </c>
    </row>
    <row r="541" spans="1:3" x14ac:dyDescent="0.25">
      <c r="A541" t="str">
        <v>x13binary</v>
      </c>
      <c r="B541" t="str">
        <v>1.1.57.3</v>
      </c>
      <c r="C541" t="str">
        <v>FALSE</v>
      </c>
    </row>
    <row r="542" spans="1:3" x14ac:dyDescent="0.25">
      <c r="A542" t="str">
        <v>xfun</v>
      </c>
      <c r="B542" t="str">
        <v>0.37</v>
      </c>
      <c r="C542" t="str">
        <v>FALSE</v>
      </c>
    </row>
    <row r="543" spans="1:3" x14ac:dyDescent="0.25">
      <c r="A543" t="str">
        <v>xlsx</v>
      </c>
      <c r="B543" t="str">
        <v>0.6.5</v>
      </c>
      <c r="C543" t="str">
        <v>FALSE</v>
      </c>
    </row>
    <row r="544" spans="1:3" x14ac:dyDescent="0.25">
      <c r="A544" t="str">
        <v>xlsxjars</v>
      </c>
      <c r="B544" t="str">
        <v>0.6.1</v>
      </c>
      <c r="C544" t="str">
        <v>FALSE</v>
      </c>
    </row>
    <row r="545" spans="1:3" x14ac:dyDescent="0.25">
      <c r="A545" t="str">
        <v>XML</v>
      </c>
      <c r="B545" t="str">
        <v>3.99.0.9</v>
      </c>
      <c r="C545" t="str">
        <v>FALSE</v>
      </c>
    </row>
    <row r="546" spans="1:3" x14ac:dyDescent="0.25">
      <c r="A546" t="str">
        <v>xml2</v>
      </c>
      <c r="B546" t="str">
        <v>1.3.3</v>
      </c>
      <c r="C546" t="str">
        <v>FALSE</v>
      </c>
    </row>
    <row r="547" spans="1:3" x14ac:dyDescent="0.25">
      <c r="A547" t="str">
        <v>xmlparsedata</v>
      </c>
      <c r="B547" t="str">
        <v>1.0.5</v>
      </c>
      <c r="C547" t="str">
        <v>FALSE</v>
      </c>
    </row>
    <row r="548" spans="1:3" x14ac:dyDescent="0.25">
      <c r="A548" t="str">
        <v>xopen</v>
      </c>
      <c r="B548" t="str">
        <v>1.0.0</v>
      </c>
      <c r="C548" t="str">
        <v>FALSE</v>
      </c>
    </row>
    <row r="549" spans="1:3" x14ac:dyDescent="0.25">
      <c r="A549" t="str">
        <v>xtable</v>
      </c>
      <c r="B549" t="str">
        <v>1.8.4</v>
      </c>
      <c r="C549" t="str">
        <v>FALSE</v>
      </c>
    </row>
    <row r="550" spans="1:3" x14ac:dyDescent="0.25">
      <c r="A550" t="str">
        <v>xts</v>
      </c>
      <c r="B550" t="str">
        <v>0.12.1</v>
      </c>
      <c r="C550" t="str">
        <v>FALSE</v>
      </c>
    </row>
    <row r="551" spans="1:3" x14ac:dyDescent="0.25">
      <c r="A551" t="str">
        <v>yaml</v>
      </c>
      <c r="B551" t="str">
        <v>2.3.5</v>
      </c>
      <c r="C551" t="str">
        <v>FALSE</v>
      </c>
    </row>
    <row r="552" spans="1:3" x14ac:dyDescent="0.25">
      <c r="A552" t="str">
        <v>yfR</v>
      </c>
      <c r="B552" t="str">
        <v>1.0.0</v>
      </c>
      <c r="C552" t="str">
        <v>FALSE</v>
      </c>
    </row>
    <row r="553" spans="1:3" x14ac:dyDescent="0.25">
      <c r="A553" t="str">
        <v>zip</v>
      </c>
      <c r="B553" t="str">
        <v>2.2.0</v>
      </c>
      <c r="C553" t="str">
        <v>FALSE</v>
      </c>
    </row>
    <row r="554" spans="1:3" x14ac:dyDescent="0.25">
      <c r="A554" t="str">
        <v>zoo</v>
      </c>
      <c r="B554" t="str">
        <v>1.8.10</v>
      </c>
      <c r="C554" t="str">
        <v>FALSE</v>
      </c>
    </row>
    <row r="555" spans="1:3" x14ac:dyDescent="0.25">
      <c r="A555" t="str">
        <v>base</v>
      </c>
      <c r="B555" t="str">
        <v>4.0.2</v>
      </c>
      <c r="C555" t="str">
        <v>TRUE</v>
      </c>
    </row>
    <row r="556" spans="1:3" x14ac:dyDescent="0.25">
      <c r="A556" t="str">
        <v>boot</v>
      </c>
      <c r="B556" t="str">
        <v>1.3.25</v>
      </c>
      <c r="C556" t="str">
        <v>FALSE</v>
      </c>
    </row>
    <row r="557" spans="1:3" x14ac:dyDescent="0.25">
      <c r="A557" t="str">
        <v>class</v>
      </c>
      <c r="B557" t="str">
        <v>7.3.22</v>
      </c>
      <c r="C557" t="str">
        <v>FALSE</v>
      </c>
    </row>
    <row r="558" spans="1:3" x14ac:dyDescent="0.25">
      <c r="A558" t="str">
        <v>cluster</v>
      </c>
      <c r="B558" t="str">
        <v>2.1.6</v>
      </c>
      <c r="C558" t="str">
        <v>FALSE</v>
      </c>
    </row>
    <row r="559" spans="1:3" x14ac:dyDescent="0.25">
      <c r="A559" t="str">
        <v>codetools</v>
      </c>
      <c r="B559" t="str">
        <v>0.2.19</v>
      </c>
      <c r="C559" t="str">
        <v>FALSE</v>
      </c>
    </row>
    <row r="560" spans="1:3" x14ac:dyDescent="0.25">
      <c r="A560" t="str">
        <v>compiler</v>
      </c>
      <c r="B560" t="str">
        <v>4.0.2</v>
      </c>
      <c r="C560" t="str">
        <v>FALSE</v>
      </c>
    </row>
    <row r="561" spans="1:3" x14ac:dyDescent="0.25">
      <c r="A561" t="str">
        <v>datasets</v>
      </c>
      <c r="B561" t="str">
        <v>4.0.2</v>
      </c>
      <c r="C561" t="str">
        <v>TRUE</v>
      </c>
    </row>
    <row r="562" spans="1:3" x14ac:dyDescent="0.25">
      <c r="A562" t="str">
        <v>foreign</v>
      </c>
      <c r="B562" t="str">
        <v>0.8.80</v>
      </c>
      <c r="C562" t="str">
        <v>FALSE</v>
      </c>
    </row>
    <row r="563" spans="1:3" x14ac:dyDescent="0.25">
      <c r="A563" t="str">
        <v>graphics</v>
      </c>
      <c r="B563" t="str">
        <v>4.0.2</v>
      </c>
      <c r="C563" t="str">
        <v>TRUE</v>
      </c>
    </row>
    <row r="564" spans="1:3" x14ac:dyDescent="0.25">
      <c r="A564" t="str">
        <v>grDevices</v>
      </c>
      <c r="B564" t="str">
        <v>4.0.2</v>
      </c>
      <c r="C564" t="str">
        <v>FALSE</v>
      </c>
    </row>
    <row r="565" spans="1:3" x14ac:dyDescent="0.25">
      <c r="A565" t="str">
        <v>grid</v>
      </c>
      <c r="B565" t="str">
        <v>4.0.2</v>
      </c>
      <c r="C565" t="str">
        <v>FALSE</v>
      </c>
    </row>
    <row r="566" spans="1:3" x14ac:dyDescent="0.25">
      <c r="A566" t="str">
        <v>KernSmooth</v>
      </c>
      <c r="B566" t="str">
        <v>2.23.17</v>
      </c>
      <c r="C566" t="str">
        <v>FALSE</v>
      </c>
    </row>
    <row r="567" spans="1:3" x14ac:dyDescent="0.25">
      <c r="A567" t="str">
        <v>lattice</v>
      </c>
      <c r="B567" t="str">
        <v>0.20.41</v>
      </c>
      <c r="C567" t="str">
        <v>FALSE</v>
      </c>
    </row>
    <row r="568" spans="1:3" x14ac:dyDescent="0.25">
      <c r="A568" t="str">
        <v>MASS</v>
      </c>
      <c r="B568" t="str">
        <v>7.3.57</v>
      </c>
      <c r="C568" t="str">
        <v>FALSE</v>
      </c>
    </row>
    <row r="569" spans="1:3" x14ac:dyDescent="0.25">
      <c r="A569" t="str">
        <v>Matrix</v>
      </c>
      <c r="B569" t="str">
        <v>1.4.1</v>
      </c>
      <c r="C569" t="str">
        <v>FALSE</v>
      </c>
    </row>
    <row r="570" spans="1:3" x14ac:dyDescent="0.25">
      <c r="A570" t="str">
        <v>methods</v>
      </c>
      <c r="B570" t="str">
        <v>4.0.2</v>
      </c>
      <c r="C570" t="str">
        <v>TRUE</v>
      </c>
    </row>
    <row r="571" spans="1:3" x14ac:dyDescent="0.25">
      <c r="A571" t="str">
        <v>mgcv</v>
      </c>
      <c r="B571" t="str">
        <v>1.8.31</v>
      </c>
      <c r="C571" t="str">
        <v>FALSE</v>
      </c>
    </row>
    <row r="572" spans="1:3" x14ac:dyDescent="0.25">
      <c r="A572" t="str">
        <v>nlme</v>
      </c>
      <c r="B572" t="str">
        <v>3.1.148</v>
      </c>
      <c r="C572" t="str">
        <v>FALSE</v>
      </c>
    </row>
    <row r="573" spans="1:3" x14ac:dyDescent="0.25">
      <c r="A573" t="str">
        <v>nnet</v>
      </c>
      <c r="B573" t="str">
        <v>7.3.14</v>
      </c>
      <c r="C573" t="str">
        <v>FALSE</v>
      </c>
    </row>
    <row r="574" spans="1:3" x14ac:dyDescent="0.25">
      <c r="A574" t="str">
        <v>parallel</v>
      </c>
      <c r="B574" t="str">
        <v>4.0.2</v>
      </c>
      <c r="C574" t="str">
        <v>FALSE</v>
      </c>
    </row>
    <row r="575" spans="1:3" x14ac:dyDescent="0.25">
      <c r="A575" t="str">
        <v>rpart</v>
      </c>
      <c r="B575" t="str">
        <v>4.1.15</v>
      </c>
      <c r="C575" t="str">
        <v>FALSE</v>
      </c>
    </row>
    <row r="576" spans="1:3" x14ac:dyDescent="0.25">
      <c r="A576" t="str">
        <v>spatial</v>
      </c>
      <c r="B576" t="str">
        <v>7.3.12</v>
      </c>
      <c r="C576" t="str">
        <v>FALSE</v>
      </c>
    </row>
    <row r="577" spans="1:3" x14ac:dyDescent="0.25">
      <c r="A577" t="str">
        <v>splines</v>
      </c>
      <c r="B577" t="str">
        <v>4.0.2</v>
      </c>
      <c r="C577" t="str">
        <v>FALSE</v>
      </c>
    </row>
    <row r="578" spans="1:3" x14ac:dyDescent="0.25">
      <c r="A578" t="str">
        <v>stats</v>
      </c>
      <c r="B578" t="str">
        <v>4.0.2</v>
      </c>
      <c r="C578" t="str">
        <v>TRUE</v>
      </c>
    </row>
    <row r="579" spans="1:3" x14ac:dyDescent="0.25">
      <c r="A579" t="str">
        <v>stats4</v>
      </c>
      <c r="B579" t="str">
        <v>4.0.2</v>
      </c>
      <c r="C579" t="str">
        <v>FALSE</v>
      </c>
    </row>
    <row r="580" spans="1:3" x14ac:dyDescent="0.25">
      <c r="A580" t="str">
        <v>survival</v>
      </c>
      <c r="B580" t="str">
        <v>3.1.12</v>
      </c>
      <c r="C580" t="str">
        <v>FALSE</v>
      </c>
    </row>
    <row r="581" spans="1:3" x14ac:dyDescent="0.25">
      <c r="A581" t="str">
        <v>tcltk</v>
      </c>
      <c r="B581" t="str">
        <v>4.0.2</v>
      </c>
      <c r="C581" t="str">
        <v>FALSE</v>
      </c>
    </row>
    <row r="582" spans="1:3" x14ac:dyDescent="0.25">
      <c r="A582" t="str">
        <v>tools</v>
      </c>
      <c r="B582" t="str">
        <v>4.0.2</v>
      </c>
      <c r="C582" t="str">
        <v>FALSE</v>
      </c>
    </row>
    <row r="583" spans="1:3" x14ac:dyDescent="0.25">
      <c r="A583" t="str">
        <v>translations</v>
      </c>
      <c r="B583" t="str">
        <v>4.0.2</v>
      </c>
      <c r="C583" t="str">
        <v>FALSE</v>
      </c>
    </row>
    <row r="584" spans="1:3" x14ac:dyDescent="0.25">
      <c r="A584" t="str">
        <v>utils</v>
      </c>
      <c r="B584" t="str">
        <v>4.0.2</v>
      </c>
      <c r="C584" t="str">
        <v>TRUE</v>
      </c>
    </row>
  </sheetData>
  <mergeCells count="1">
    <mergeCell ref="A4:G4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3F18A-2A6A-41EF-914F-0FD3E6F2F93F}">
  <dimension ref="A1:M11"/>
  <sheetViews>
    <sheetView showGridLines="0" workbookViewId="0">
      <selection activeCell="J11" sqref="J11"/>
    </sheetView>
  </sheetViews>
  <sheetFormatPr defaultRowHeight="15" x14ac:dyDescent="0.25"/>
  <cols>
    <col min="1" max="1" width="16.140625" customWidth="1"/>
    <col min="2" max="2" width="52.5703125" customWidth="1"/>
    <col min="3" max="3" width="4.85546875" customWidth="1"/>
    <col min="4" max="4" width="22.85546875" bestFit="1" customWidth="1"/>
    <col min="5" max="7" width="11.42578125" bestFit="1" customWidth="1"/>
    <col min="8" max="8" width="12.42578125" bestFit="1" customWidth="1"/>
    <col min="9" max="9" width="7.140625" customWidth="1"/>
  </cols>
  <sheetData>
    <row r="1" spans="1:13" ht="18.75" x14ac:dyDescent="0.3">
      <c r="A1" s="4" t="s">
        <v>46</v>
      </c>
      <c r="J1" s="5"/>
      <c r="K1" s="5"/>
      <c r="L1" s="5"/>
      <c r="M1" s="5"/>
    </row>
    <row r="2" spans="1:13" ht="18.75" x14ac:dyDescent="0.3">
      <c r="A2" s="6" t="s">
        <v>155</v>
      </c>
      <c r="J2" s="5"/>
      <c r="K2" s="5"/>
      <c r="L2" s="5"/>
      <c r="M2" s="5"/>
    </row>
    <row r="3" spans="1:13" ht="18.75" x14ac:dyDescent="0.3">
      <c r="A3" s="6"/>
      <c r="J3" s="7"/>
      <c r="K3" s="7"/>
      <c r="L3" s="7"/>
      <c r="M3" s="7"/>
    </row>
    <row r="4" spans="1:13" ht="47.25" x14ac:dyDescent="0.25">
      <c r="A4" s="36" t="s">
        <v>174</v>
      </c>
      <c r="B4" s="10" t="s">
        <v>175</v>
      </c>
      <c r="J4" s="7"/>
      <c r="K4" s="7"/>
      <c r="L4" s="7"/>
      <c r="M4" s="7"/>
    </row>
    <row r="5" spans="1:13" ht="15.75" x14ac:dyDescent="0.25">
      <c r="A5" s="8" t="s">
        <v>0</v>
      </c>
      <c r="B5" s="8" t="s">
        <v>45</v>
      </c>
      <c r="J5" s="7"/>
      <c r="K5" s="7"/>
      <c r="L5" s="7"/>
      <c r="M5" s="7"/>
    </row>
    <row r="6" spans="1:13" ht="15.75" x14ac:dyDescent="0.25">
      <c r="A6" s="9" t="s">
        <v>47</v>
      </c>
      <c r="B6" s="11" t="s">
        <v>48</v>
      </c>
      <c r="J6" s="7"/>
      <c r="K6" s="7"/>
      <c r="L6" s="7"/>
      <c r="M6" s="7"/>
    </row>
    <row r="7" spans="1:13" ht="126" x14ac:dyDescent="0.25">
      <c r="A7" s="9" t="s">
        <v>49</v>
      </c>
      <c r="B7" s="11" t="s">
        <v>184</v>
      </c>
      <c r="J7" s="7"/>
      <c r="K7" s="7"/>
      <c r="L7" s="7"/>
      <c r="M7" s="7"/>
    </row>
    <row r="8" spans="1:13" ht="15.75" x14ac:dyDescent="0.25">
      <c r="A8" s="9"/>
      <c r="B8" s="10"/>
      <c r="J8" s="7"/>
      <c r="K8" s="7"/>
      <c r="L8" s="7"/>
      <c r="M8" s="7"/>
    </row>
    <row r="9" spans="1:13" ht="15.75" x14ac:dyDescent="0.25">
      <c r="A9" s="9"/>
      <c r="B9" s="11"/>
      <c r="J9" s="7"/>
      <c r="K9" s="7"/>
      <c r="L9" s="7"/>
      <c r="M9" s="7"/>
    </row>
    <row r="10" spans="1:13" ht="18.75" x14ac:dyDescent="0.3">
      <c r="A10" s="6"/>
      <c r="D10" s="12" t="s">
        <v>47</v>
      </c>
      <c r="E10" s="12" t="s">
        <v>50</v>
      </c>
      <c r="F10" s="12" t="s">
        <v>51</v>
      </c>
      <c r="G10" s="12" t="s">
        <v>52</v>
      </c>
      <c r="H10" s="12" t="s">
        <v>53</v>
      </c>
      <c r="J10" s="13" t="s">
        <v>59</v>
      </c>
      <c r="K10" s="7"/>
      <c r="L10" s="7"/>
      <c r="M10" s="7"/>
    </row>
    <row r="11" spans="1:13" ht="18.75" customHeight="1" x14ac:dyDescent="0.3">
      <c r="A11" s="14"/>
      <c r="D11" s="15" t="s">
        <v>58</v>
      </c>
      <c r="E11" s="16" t="s">
        <v>54</v>
      </c>
      <c r="F11" s="17" t="s">
        <v>56</v>
      </c>
      <c r="G11" s="16" t="s">
        <v>55</v>
      </c>
      <c r="H11" s="17" t="s">
        <v>57</v>
      </c>
      <c r="J11" s="19" t="str" cm="1">
        <f t="array" ref="J11">_xll.XLRCODE($D$11,$E$11,$F$11,$G$11,$H$11)</f>
        <v>Hello World</v>
      </c>
      <c r="K11" s="18"/>
      <c r="L11" s="18"/>
      <c r="M11" s="18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16B3C-3F4A-4465-8843-5FD1734F77A1}">
  <dimension ref="A1:N12"/>
  <sheetViews>
    <sheetView showGridLines="0" workbookViewId="0">
      <selection activeCell="K12" sqref="K12"/>
    </sheetView>
  </sheetViews>
  <sheetFormatPr defaultRowHeight="15" x14ac:dyDescent="0.25"/>
  <cols>
    <col min="1" max="1" width="16.140625" customWidth="1"/>
    <col min="2" max="2" width="52.5703125" customWidth="1"/>
    <col min="3" max="3" width="4.85546875" customWidth="1"/>
    <col min="4" max="4" width="14" bestFit="1" customWidth="1"/>
    <col min="5" max="5" width="22.85546875" bestFit="1" customWidth="1"/>
    <col min="6" max="9" width="12.85546875" bestFit="1" customWidth="1"/>
    <col min="10" max="10" width="7.140625" customWidth="1"/>
  </cols>
  <sheetData>
    <row r="1" spans="1:14" ht="18.75" x14ac:dyDescent="0.3">
      <c r="A1" s="4" t="s">
        <v>61</v>
      </c>
      <c r="K1" s="5"/>
      <c r="L1" s="5"/>
      <c r="M1" s="5"/>
      <c r="N1" s="5"/>
    </row>
    <row r="2" spans="1:14" ht="18.75" x14ac:dyDescent="0.3">
      <c r="A2" s="6" t="s">
        <v>62</v>
      </c>
      <c r="K2" s="5"/>
      <c r="L2" s="5"/>
      <c r="M2" s="5"/>
      <c r="N2" s="5"/>
    </row>
    <row r="3" spans="1:14" ht="18.75" x14ac:dyDescent="0.3">
      <c r="A3" s="6"/>
      <c r="K3" s="7"/>
      <c r="L3" s="7"/>
      <c r="M3" s="7"/>
      <c r="N3" s="7"/>
    </row>
    <row r="4" spans="1:14" ht="47.25" x14ac:dyDescent="0.25">
      <c r="A4" s="36" t="s">
        <v>174</v>
      </c>
      <c r="B4" s="10" t="s">
        <v>175</v>
      </c>
      <c r="K4" s="7"/>
      <c r="L4" s="7"/>
      <c r="M4" s="7"/>
      <c r="N4" s="7"/>
    </row>
    <row r="5" spans="1:14" ht="15.75" x14ac:dyDescent="0.25">
      <c r="A5" s="8" t="s">
        <v>0</v>
      </c>
      <c r="B5" s="8" t="s">
        <v>45</v>
      </c>
      <c r="K5" s="7"/>
      <c r="L5" s="7"/>
      <c r="M5" s="7"/>
      <c r="N5" s="7"/>
    </row>
    <row r="6" spans="1:14" ht="47.25" x14ac:dyDescent="0.25">
      <c r="A6" s="9" t="s">
        <v>68</v>
      </c>
      <c r="B6" s="11" t="s">
        <v>156</v>
      </c>
      <c r="K6" s="7"/>
      <c r="L6" s="7"/>
      <c r="M6" s="7"/>
      <c r="N6" s="7"/>
    </row>
    <row r="7" spans="1:14" ht="15.75" x14ac:dyDescent="0.25">
      <c r="A7" s="9" t="s">
        <v>47</v>
      </c>
      <c r="B7" s="11" t="s">
        <v>48</v>
      </c>
      <c r="K7" s="7"/>
      <c r="L7" s="7"/>
      <c r="M7" s="7"/>
      <c r="N7" s="7"/>
    </row>
    <row r="8" spans="1:14" ht="126" x14ac:dyDescent="0.25">
      <c r="A8" s="9" t="s">
        <v>49</v>
      </c>
      <c r="B8" s="11" t="s">
        <v>184</v>
      </c>
      <c r="K8" s="7"/>
      <c r="L8" s="7"/>
      <c r="M8" s="7"/>
      <c r="N8" s="7"/>
    </row>
    <row r="9" spans="1:14" ht="15.75" x14ac:dyDescent="0.25">
      <c r="A9" s="9"/>
      <c r="B9" s="10"/>
      <c r="K9" s="7"/>
      <c r="L9" s="7"/>
      <c r="M9" s="7"/>
      <c r="N9" s="7"/>
    </row>
    <row r="10" spans="1:14" ht="15.75" x14ac:dyDescent="0.25">
      <c r="A10" s="9"/>
      <c r="B10" s="11"/>
      <c r="K10" s="7"/>
      <c r="L10" s="7"/>
      <c r="M10" s="7"/>
      <c r="N10" s="7"/>
    </row>
    <row r="11" spans="1:14" ht="18.75" x14ac:dyDescent="0.3">
      <c r="A11" s="6"/>
      <c r="D11" s="12" t="s">
        <v>68</v>
      </c>
      <c r="E11" s="12" t="s">
        <v>47</v>
      </c>
      <c r="F11" s="12" t="s">
        <v>69</v>
      </c>
      <c r="G11" s="12" t="s">
        <v>70</v>
      </c>
      <c r="H11" s="12" t="s">
        <v>71</v>
      </c>
      <c r="I11" s="12" t="s">
        <v>72</v>
      </c>
      <c r="K11" s="13" t="s">
        <v>59</v>
      </c>
      <c r="L11" s="7"/>
      <c r="M11" s="7"/>
      <c r="N11" s="7"/>
    </row>
    <row r="12" spans="1:14" ht="18.75" customHeight="1" x14ac:dyDescent="0.3">
      <c r="A12" s="14"/>
      <c r="D12" s="15" t="s">
        <v>63</v>
      </c>
      <c r="E12" s="15" t="s">
        <v>58</v>
      </c>
      <c r="F12" s="16" t="s">
        <v>54</v>
      </c>
      <c r="G12" s="17" t="s">
        <v>56</v>
      </c>
      <c r="H12" s="16" t="s">
        <v>55</v>
      </c>
      <c r="I12" s="17" t="s">
        <v>57</v>
      </c>
      <c r="K12" s="19" t="str" cm="1">
        <f t="array" ref="K12">_xll.XLRCODE_ENV($D$12,$E$12,$F$12,$G$12,$H$12,$I$12)</f>
        <v>Hello World</v>
      </c>
      <c r="L12" s="18"/>
      <c r="M12" s="18"/>
      <c r="N12" s="18"/>
    </row>
  </sheetData>
  <phoneticPr fontId="9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C8865-0948-4980-8497-69B946C78962}">
  <dimension ref="A1:M11"/>
  <sheetViews>
    <sheetView showGridLines="0" workbookViewId="0">
      <selection activeCell="J11" sqref="J11"/>
    </sheetView>
  </sheetViews>
  <sheetFormatPr defaultRowHeight="15" x14ac:dyDescent="0.25"/>
  <cols>
    <col min="1" max="1" width="16.140625" customWidth="1"/>
    <col min="2" max="2" width="52.5703125" customWidth="1"/>
    <col min="3" max="3" width="4.85546875" customWidth="1"/>
    <col min="4" max="4" width="82.28515625" customWidth="1"/>
    <col min="5" max="7" width="11.42578125" bestFit="1" customWidth="1"/>
    <col min="8" max="8" width="12.42578125" bestFit="1" customWidth="1"/>
    <col min="9" max="9" width="7.140625" customWidth="1"/>
  </cols>
  <sheetData>
    <row r="1" spans="1:13" ht="18.75" x14ac:dyDescent="0.3">
      <c r="A1" s="4" t="s">
        <v>167</v>
      </c>
      <c r="J1" s="5"/>
      <c r="K1" s="5"/>
      <c r="L1" s="5"/>
      <c r="M1" s="5"/>
    </row>
    <row r="2" spans="1:13" ht="18.75" x14ac:dyDescent="0.3">
      <c r="A2" s="6" t="s">
        <v>169</v>
      </c>
      <c r="J2" s="5"/>
      <c r="K2" s="5"/>
      <c r="L2" s="5"/>
      <c r="M2" s="5"/>
    </row>
    <row r="3" spans="1:13" ht="18.75" x14ac:dyDescent="0.3">
      <c r="A3" s="6"/>
      <c r="J3" s="5"/>
      <c r="K3" s="5"/>
      <c r="L3" s="5"/>
      <c r="M3" s="5"/>
    </row>
    <row r="4" spans="1:13" ht="47.25" x14ac:dyDescent="0.25">
      <c r="A4" s="36" t="s">
        <v>174</v>
      </c>
      <c r="B4" s="10" t="s">
        <v>173</v>
      </c>
      <c r="J4" s="7"/>
      <c r="K4" s="7"/>
      <c r="L4" s="7"/>
      <c r="M4" s="7"/>
    </row>
    <row r="5" spans="1:13" ht="15.75" x14ac:dyDescent="0.25">
      <c r="A5" s="8" t="s">
        <v>0</v>
      </c>
      <c r="B5" s="8" t="s">
        <v>45</v>
      </c>
      <c r="J5" s="7"/>
      <c r="K5" s="7"/>
      <c r="L5" s="7"/>
      <c r="M5" s="7"/>
    </row>
    <row r="6" spans="1:13" ht="15.75" x14ac:dyDescent="0.25">
      <c r="A6" s="9" t="s">
        <v>172</v>
      </c>
      <c r="B6" s="11" t="s">
        <v>170</v>
      </c>
      <c r="J6" s="7"/>
      <c r="K6" s="7"/>
      <c r="L6" s="7"/>
      <c r="M6" s="7"/>
    </row>
    <row r="7" spans="1:13" ht="126" x14ac:dyDescent="0.25">
      <c r="A7" s="9" t="s">
        <v>49</v>
      </c>
      <c r="B7" s="11" t="s">
        <v>184</v>
      </c>
      <c r="J7" s="7"/>
      <c r="K7" s="7"/>
      <c r="L7" s="7"/>
      <c r="M7" s="7"/>
    </row>
    <row r="8" spans="1:13" ht="15.75" x14ac:dyDescent="0.25">
      <c r="A8" s="9"/>
      <c r="B8" s="10"/>
      <c r="J8" s="7"/>
      <c r="K8" s="7"/>
      <c r="L8" s="7"/>
      <c r="M8" s="7"/>
    </row>
    <row r="9" spans="1:13" ht="15.75" x14ac:dyDescent="0.25">
      <c r="A9" s="9"/>
      <c r="B9" s="10"/>
      <c r="J9" s="7"/>
      <c r="K9" s="7"/>
      <c r="L9" s="7"/>
      <c r="M9" s="7"/>
    </row>
    <row r="10" spans="1:13" ht="18.75" x14ac:dyDescent="0.3">
      <c r="A10" s="6"/>
      <c r="D10" s="12" t="s">
        <v>172</v>
      </c>
      <c r="E10" s="12" t="s">
        <v>50</v>
      </c>
      <c r="F10" s="12" t="s">
        <v>51</v>
      </c>
      <c r="G10" s="12" t="s">
        <v>52</v>
      </c>
      <c r="H10" s="12" t="s">
        <v>53</v>
      </c>
      <c r="J10" s="13" t="s">
        <v>59</v>
      </c>
      <c r="K10" s="7"/>
      <c r="L10" s="7"/>
      <c r="M10" s="7"/>
    </row>
    <row r="11" spans="1:13" ht="18.75" customHeight="1" x14ac:dyDescent="0.3">
      <c r="A11" s="14"/>
      <c r="D11" s="15" t="s">
        <v>191</v>
      </c>
      <c r="E11" s="16" t="s">
        <v>54</v>
      </c>
      <c r="F11" s="17" t="s">
        <v>56</v>
      </c>
      <c r="G11" s="16" t="s">
        <v>55</v>
      </c>
      <c r="H11" s="17" t="s">
        <v>57</v>
      </c>
      <c r="J11" s="19" t="str" cm="1">
        <f t="array" ref="J11">_xll.XLRSCRIPT($D$11,$E$11,$F$11,$G$11,$H$11)</f>
        <v>Hello World</v>
      </c>
      <c r="K11" s="18"/>
      <c r="L11" s="18"/>
      <c r="M11" s="18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84CA8-2295-4569-8CCF-A8D43C91F168}">
  <dimension ref="A1:N12"/>
  <sheetViews>
    <sheetView showGridLines="0" workbookViewId="0">
      <selection activeCell="K12" sqref="K12"/>
    </sheetView>
  </sheetViews>
  <sheetFormatPr defaultRowHeight="15" x14ac:dyDescent="0.25"/>
  <cols>
    <col min="1" max="1" width="16.140625" customWidth="1"/>
    <col min="2" max="2" width="52.5703125" customWidth="1"/>
    <col min="3" max="3" width="4.85546875" customWidth="1"/>
    <col min="4" max="4" width="14" bestFit="1" customWidth="1"/>
    <col min="5" max="5" width="82.7109375" customWidth="1"/>
    <col min="6" max="9" width="12.85546875" bestFit="1" customWidth="1"/>
    <col min="10" max="10" width="7.140625" customWidth="1"/>
  </cols>
  <sheetData>
    <row r="1" spans="1:14" ht="18.75" x14ac:dyDescent="0.3">
      <c r="A1" s="4" t="s">
        <v>168</v>
      </c>
      <c r="K1" s="5"/>
      <c r="L1" s="5"/>
      <c r="M1" s="5"/>
      <c r="N1" s="5"/>
    </row>
    <row r="2" spans="1:14" ht="18.75" x14ac:dyDescent="0.3">
      <c r="A2" s="6" t="s">
        <v>171</v>
      </c>
      <c r="K2" s="5"/>
      <c r="L2" s="5"/>
      <c r="M2" s="5"/>
      <c r="N2" s="5"/>
    </row>
    <row r="3" spans="1:14" ht="18.75" x14ac:dyDescent="0.3">
      <c r="A3" s="6"/>
      <c r="K3" s="5"/>
      <c r="L3" s="5"/>
      <c r="M3" s="5"/>
      <c r="N3" s="5"/>
    </row>
    <row r="4" spans="1:14" ht="47.25" x14ac:dyDescent="0.25">
      <c r="A4" s="36" t="s">
        <v>174</v>
      </c>
      <c r="B4" s="10" t="s">
        <v>173</v>
      </c>
      <c r="K4" s="7"/>
      <c r="L4" s="7"/>
      <c r="M4" s="7"/>
      <c r="N4" s="7"/>
    </row>
    <row r="5" spans="1:14" ht="15.75" x14ac:dyDescent="0.25">
      <c r="A5" s="8" t="s">
        <v>0</v>
      </c>
      <c r="B5" s="8" t="s">
        <v>45</v>
      </c>
      <c r="K5" s="7"/>
      <c r="L5" s="7"/>
      <c r="M5" s="7"/>
      <c r="N5" s="7"/>
    </row>
    <row r="6" spans="1:14" ht="47.25" x14ac:dyDescent="0.25">
      <c r="A6" s="9" t="s">
        <v>68</v>
      </c>
      <c r="B6" s="11" t="s">
        <v>156</v>
      </c>
      <c r="K6" s="7"/>
      <c r="L6" s="7"/>
      <c r="M6" s="7"/>
      <c r="N6" s="7"/>
    </row>
    <row r="7" spans="1:14" ht="15.75" x14ac:dyDescent="0.25">
      <c r="A7" s="9" t="s">
        <v>172</v>
      </c>
      <c r="B7" s="11" t="s">
        <v>170</v>
      </c>
      <c r="K7" s="7"/>
      <c r="L7" s="7"/>
      <c r="M7" s="7"/>
      <c r="N7" s="7"/>
    </row>
    <row r="8" spans="1:14" ht="126" x14ac:dyDescent="0.25">
      <c r="A8" s="9" t="s">
        <v>49</v>
      </c>
      <c r="B8" s="11" t="s">
        <v>184</v>
      </c>
      <c r="K8" s="7"/>
      <c r="L8" s="7"/>
      <c r="M8" s="7"/>
      <c r="N8" s="7"/>
    </row>
    <row r="9" spans="1:14" ht="15.75" x14ac:dyDescent="0.25">
      <c r="A9" s="9"/>
      <c r="B9" s="10"/>
      <c r="K9" s="7"/>
      <c r="L9" s="7"/>
      <c r="M9" s="7"/>
      <c r="N9" s="7"/>
    </row>
    <row r="10" spans="1:14" ht="15.75" x14ac:dyDescent="0.25">
      <c r="A10" s="9"/>
      <c r="B10" s="10"/>
      <c r="K10" s="7"/>
      <c r="L10" s="7"/>
      <c r="M10" s="7"/>
      <c r="N10" s="7"/>
    </row>
    <row r="11" spans="1:14" ht="18.75" x14ac:dyDescent="0.3">
      <c r="A11" s="6"/>
      <c r="D11" s="12" t="s">
        <v>68</v>
      </c>
      <c r="E11" s="12" t="s">
        <v>172</v>
      </c>
      <c r="F11" s="12" t="s">
        <v>69</v>
      </c>
      <c r="G11" s="12" t="s">
        <v>70</v>
      </c>
      <c r="H11" s="12" t="s">
        <v>71</v>
      </c>
      <c r="I11" s="12" t="s">
        <v>72</v>
      </c>
      <c r="K11" s="13" t="s">
        <v>59</v>
      </c>
      <c r="L11" s="7"/>
      <c r="M11" s="7"/>
      <c r="N11" s="7"/>
    </row>
    <row r="12" spans="1:14" ht="18.75" customHeight="1" x14ac:dyDescent="0.3">
      <c r="A12" s="14"/>
      <c r="D12" s="15" t="s">
        <v>63</v>
      </c>
      <c r="E12" s="15" t="s">
        <v>191</v>
      </c>
      <c r="F12" s="16" t="s">
        <v>54</v>
      </c>
      <c r="G12" s="17" t="s">
        <v>56</v>
      </c>
      <c r="H12" s="16" t="s">
        <v>55</v>
      </c>
      <c r="I12" s="17" t="s">
        <v>57</v>
      </c>
      <c r="K12" s="19" t="str" cm="1">
        <f t="array" ref="K12">_xll.XLRSCRIPT_ENV($D$12,$E$12,$F$12,$G$12,$H$12,$I$12)</f>
        <v>Hello World</v>
      </c>
      <c r="L12" s="18"/>
      <c r="M12" s="18"/>
      <c r="N12" s="18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4C5ED-33D5-4575-93EF-D4978E44B5E1}">
  <dimension ref="A1:O36"/>
  <sheetViews>
    <sheetView showGridLines="0" topLeftCell="C8" zoomScaleNormal="100" workbookViewId="0">
      <selection activeCell="O20" sqref="O20"/>
    </sheetView>
  </sheetViews>
  <sheetFormatPr defaultRowHeight="15" x14ac:dyDescent="0.25"/>
  <cols>
    <col min="1" max="1" width="16.140625" customWidth="1"/>
    <col min="2" max="2" width="53" customWidth="1"/>
    <col min="3" max="3" width="4.85546875" customWidth="1"/>
    <col min="4" max="4" width="14.140625" bestFit="1" customWidth="1"/>
    <col min="5" max="5" width="14.85546875" bestFit="1" customWidth="1"/>
    <col min="6" max="6" width="12.85546875" bestFit="1" customWidth="1"/>
    <col min="7" max="7" width="15.85546875" bestFit="1" customWidth="1"/>
    <col min="8" max="10" width="12.85546875" bestFit="1" customWidth="1"/>
    <col min="11" max="11" width="7.140625" customWidth="1"/>
  </cols>
  <sheetData>
    <row r="1" spans="1:15" ht="18.75" x14ac:dyDescent="0.3">
      <c r="A1" s="4" t="s">
        <v>178</v>
      </c>
      <c r="L1" s="5"/>
      <c r="M1" s="5"/>
      <c r="N1" s="5"/>
      <c r="O1" s="5"/>
    </row>
    <row r="2" spans="1:15" ht="18.75" x14ac:dyDescent="0.3">
      <c r="A2" s="6" t="s">
        <v>92</v>
      </c>
      <c r="L2" s="5"/>
      <c r="M2" s="5"/>
      <c r="N2" s="5"/>
      <c r="O2" s="5"/>
    </row>
    <row r="3" spans="1:15" ht="18.75" x14ac:dyDescent="0.3">
      <c r="A3" s="6"/>
      <c r="L3" s="7"/>
      <c r="M3" s="7"/>
      <c r="N3" s="7"/>
      <c r="O3" s="7"/>
    </row>
    <row r="4" spans="1:15" ht="15.75" x14ac:dyDescent="0.25">
      <c r="A4" s="36" t="s">
        <v>174</v>
      </c>
      <c r="B4" s="10" t="s">
        <v>176</v>
      </c>
      <c r="L4" s="7"/>
      <c r="M4" s="7"/>
      <c r="N4" s="7"/>
      <c r="O4" s="7"/>
    </row>
    <row r="5" spans="1:15" ht="15.75" x14ac:dyDescent="0.25">
      <c r="A5" s="8" t="s">
        <v>0</v>
      </c>
      <c r="B5" s="8" t="s">
        <v>45</v>
      </c>
      <c r="L5" s="7"/>
      <c r="M5" s="7"/>
      <c r="N5" s="7"/>
      <c r="O5" s="7"/>
    </row>
    <row r="6" spans="1:15" ht="35.25" customHeight="1" x14ac:dyDescent="0.25">
      <c r="A6" s="9" t="s">
        <v>64</v>
      </c>
      <c r="B6" s="11" t="s">
        <v>65</v>
      </c>
      <c r="L6" s="7"/>
      <c r="M6" s="7"/>
      <c r="N6" s="7"/>
      <c r="O6" s="7"/>
    </row>
    <row r="7" spans="1:15" ht="53.25" customHeight="1" x14ac:dyDescent="0.25">
      <c r="A7" s="9" t="s">
        <v>66</v>
      </c>
      <c r="B7" s="11" t="s">
        <v>67</v>
      </c>
      <c r="L7" s="7"/>
      <c r="M7" s="7"/>
      <c r="N7" s="7"/>
      <c r="O7" s="7"/>
    </row>
    <row r="8" spans="1:15" ht="283.5" x14ac:dyDescent="0.25">
      <c r="A8" s="9" t="s">
        <v>49</v>
      </c>
      <c r="B8" s="11" t="s">
        <v>185</v>
      </c>
      <c r="L8" s="7"/>
      <c r="M8" s="7"/>
      <c r="N8" s="7"/>
      <c r="O8" s="7"/>
    </row>
    <row r="9" spans="1:15" ht="15.75" x14ac:dyDescent="0.25">
      <c r="A9" s="9"/>
      <c r="B9" s="10"/>
      <c r="L9" s="7"/>
      <c r="M9" s="7"/>
      <c r="N9" s="7"/>
      <c r="O9" s="7"/>
    </row>
    <row r="10" spans="1:15" ht="15.75" x14ac:dyDescent="0.25">
      <c r="A10" s="9"/>
      <c r="B10" s="11"/>
      <c r="L10" s="7"/>
      <c r="M10" s="7"/>
      <c r="N10" s="7"/>
      <c r="O10" s="7"/>
    </row>
    <row r="11" spans="1:15" ht="18.75" x14ac:dyDescent="0.3">
      <c r="A11" s="6"/>
      <c r="D11" s="12" t="s">
        <v>64</v>
      </c>
      <c r="E11" s="12" t="s">
        <v>66</v>
      </c>
      <c r="F11" s="12" t="s">
        <v>69</v>
      </c>
      <c r="G11" s="12" t="s">
        <v>70</v>
      </c>
      <c r="H11" s="12" t="s">
        <v>71</v>
      </c>
      <c r="L11" s="13" t="s">
        <v>59</v>
      </c>
      <c r="M11" s="7"/>
      <c r="N11" s="7"/>
      <c r="O11" s="7"/>
    </row>
    <row r="12" spans="1:15" ht="18.75" customHeight="1" x14ac:dyDescent="0.3">
      <c r="A12" s="14"/>
      <c r="D12" s="15" t="s">
        <v>73</v>
      </c>
      <c r="E12" s="15"/>
      <c r="F12" s="16" t="s">
        <v>85</v>
      </c>
      <c r="G12" s="16" t="s">
        <v>56</v>
      </c>
      <c r="H12" s="17" t="s">
        <v>57</v>
      </c>
      <c r="L12" s="19" t="str" cm="1">
        <f t="array" ref="L12">_xll.XLRFUNC($D$12,$E$12,$F$12,$G$12,$H$12)</f>
        <v>Hello World</v>
      </c>
      <c r="M12" s="18"/>
      <c r="N12" s="18"/>
      <c r="O12" s="18"/>
    </row>
    <row r="13" spans="1:15" x14ac:dyDescent="0.25">
      <c r="L13" s="19"/>
      <c r="M13" s="18"/>
      <c r="N13" s="18"/>
      <c r="O13" s="18"/>
    </row>
    <row r="14" spans="1:15" x14ac:dyDescent="0.25">
      <c r="D14" s="12" t="s">
        <v>64</v>
      </c>
      <c r="E14" s="12" t="s">
        <v>66</v>
      </c>
      <c r="F14" s="12" t="s">
        <v>69</v>
      </c>
      <c r="G14" s="12" t="s">
        <v>70</v>
      </c>
      <c r="H14" s="12" t="s">
        <v>71</v>
      </c>
      <c r="I14" s="12" t="s">
        <v>72</v>
      </c>
      <c r="J14" s="12" t="s">
        <v>91</v>
      </c>
      <c r="L14" s="13" t="s">
        <v>59</v>
      </c>
      <c r="M14" s="7"/>
      <c r="N14" s="7"/>
      <c r="O14" s="7"/>
    </row>
    <row r="15" spans="1:15" x14ac:dyDescent="0.25">
      <c r="D15" s="15" t="s">
        <v>73</v>
      </c>
      <c r="E15" s="15"/>
      <c r="F15" s="16" t="s">
        <v>86</v>
      </c>
      <c r="G15" s="16" t="s">
        <v>87</v>
      </c>
      <c r="H15" s="16" t="s">
        <v>85</v>
      </c>
      <c r="I15" s="16" t="s">
        <v>56</v>
      </c>
      <c r="J15" s="17" t="s">
        <v>57</v>
      </c>
      <c r="L15" s="19" t="str" cm="1">
        <f t="array" ref="L15">_xll.XLRFUNC($D$15,$E$15,$F$15,$G$15,$H$15,$I$15,$J$15)</f>
        <v>Hello-World</v>
      </c>
      <c r="M15" s="18"/>
      <c r="N15" s="18"/>
      <c r="O15" s="18"/>
    </row>
    <row r="16" spans="1:15" x14ac:dyDescent="0.25">
      <c r="L16" s="19"/>
      <c r="M16" s="18"/>
      <c r="N16" s="18"/>
      <c r="O16" s="18"/>
    </row>
    <row r="17" spans="4:15" x14ac:dyDescent="0.25">
      <c r="D17" s="12" t="s">
        <v>64</v>
      </c>
      <c r="E17" s="12" t="s">
        <v>66</v>
      </c>
      <c r="F17" s="12" t="s">
        <v>69</v>
      </c>
      <c r="G17" s="12" t="s">
        <v>70</v>
      </c>
      <c r="H17" s="12" t="s">
        <v>71</v>
      </c>
      <c r="I17" s="12" t="s">
        <v>72</v>
      </c>
      <c r="J17" s="12" t="s">
        <v>91</v>
      </c>
      <c r="L17" s="13" t="s">
        <v>59</v>
      </c>
      <c r="M17" s="7"/>
      <c r="N17" s="7"/>
      <c r="O17" s="7"/>
    </row>
    <row r="18" spans="4:15" x14ac:dyDescent="0.25">
      <c r="D18" s="15" t="s">
        <v>74</v>
      </c>
      <c r="E18" s="15" t="s">
        <v>75</v>
      </c>
      <c r="F18" s="17" t="s">
        <v>85</v>
      </c>
      <c r="G18" s="17">
        <v>1</v>
      </c>
      <c r="H18" s="17">
        <v>2</v>
      </c>
      <c r="I18" s="17">
        <v>3</v>
      </c>
      <c r="J18" s="17">
        <v>4</v>
      </c>
      <c r="L18" s="20" cm="1">
        <f t="array" ref="L18">_xll.XLRFUNC($D$18,$E$18,$F$18,$G$18,$H$18,$I$18)</f>
        <v>3</v>
      </c>
      <c r="M18" s="18"/>
      <c r="N18" s="18"/>
      <c r="O18" s="18"/>
    </row>
    <row r="19" spans="4:15" x14ac:dyDescent="0.25">
      <c r="L19" s="19"/>
      <c r="M19" s="18"/>
      <c r="N19" s="18"/>
      <c r="O19" s="18"/>
    </row>
    <row r="20" spans="4:15" x14ac:dyDescent="0.25">
      <c r="D20" s="12" t="s">
        <v>64</v>
      </c>
      <c r="E20" s="12" t="s">
        <v>66</v>
      </c>
      <c r="F20" s="12" t="s">
        <v>69</v>
      </c>
      <c r="G20" s="12" t="s">
        <v>70</v>
      </c>
      <c r="L20" s="13" t="s">
        <v>59</v>
      </c>
      <c r="M20" s="7"/>
      <c r="N20" s="7"/>
      <c r="O20" s="7"/>
    </row>
    <row r="21" spans="4:15" x14ac:dyDescent="0.25">
      <c r="D21" s="15" t="s">
        <v>88</v>
      </c>
      <c r="E21" s="15"/>
      <c r="F21" s="16" t="s">
        <v>157</v>
      </c>
      <c r="G21" s="16" t="s">
        <v>158</v>
      </c>
      <c r="L21" s="33" cm="1">
        <f t="array" ref="L21:M22">_xll.XLRFUNC($D$21,$E$21,$F$21,$G$21)</f>
        <v>1</v>
      </c>
      <c r="M21" s="7">
        <v>3</v>
      </c>
      <c r="N21" s="7"/>
      <c r="O21" s="7"/>
    </row>
    <row r="22" spans="4:15" x14ac:dyDescent="0.25">
      <c r="L22" s="33">
        <v>2</v>
      </c>
      <c r="M22" s="7">
        <v>4</v>
      </c>
      <c r="N22" s="18"/>
      <c r="O22" s="18"/>
    </row>
    <row r="23" spans="4:15" x14ac:dyDescent="0.25">
      <c r="L23" s="19"/>
      <c r="M23" s="18"/>
      <c r="N23" s="18"/>
      <c r="O23" s="18"/>
    </row>
    <row r="24" spans="4:15" x14ac:dyDescent="0.25">
      <c r="D24" s="12" t="s">
        <v>64</v>
      </c>
      <c r="E24" s="12" t="s">
        <v>66</v>
      </c>
      <c r="F24" s="12" t="s">
        <v>69</v>
      </c>
      <c r="G24" s="12" t="s">
        <v>70</v>
      </c>
      <c r="H24" s="12" t="s">
        <v>71</v>
      </c>
      <c r="I24" s="12" t="s">
        <v>72</v>
      </c>
      <c r="L24" s="13" t="s">
        <v>59</v>
      </c>
      <c r="M24" s="7"/>
      <c r="N24" s="7"/>
      <c r="O24" s="7"/>
    </row>
    <row r="25" spans="4:15" x14ac:dyDescent="0.25">
      <c r="D25" s="15" t="s">
        <v>88</v>
      </c>
      <c r="E25" s="15"/>
      <c r="F25" s="17" t="s">
        <v>89</v>
      </c>
      <c r="G25" s="17">
        <v>1</v>
      </c>
      <c r="H25" s="17" t="s">
        <v>90</v>
      </c>
      <c r="I25" s="17">
        <v>2</v>
      </c>
      <c r="L25" s="20" cm="1">
        <f t="array" ref="L25:M27">_xll.XLRFUNC($D$25,$E$25,$F$25,$G$25:$G$30,$H$25,$I$25)</f>
        <v>1</v>
      </c>
      <c r="M25" s="20">
        <v>4</v>
      </c>
      <c r="N25" s="20"/>
      <c r="O25" s="20"/>
    </row>
    <row r="26" spans="4:15" x14ac:dyDescent="0.25">
      <c r="G26" s="17">
        <v>2</v>
      </c>
      <c r="L26" s="20">
        <v>2</v>
      </c>
      <c r="M26" s="20">
        <v>5</v>
      </c>
      <c r="N26" s="20"/>
      <c r="O26" s="20"/>
    </row>
    <row r="27" spans="4:15" x14ac:dyDescent="0.25">
      <c r="G27" s="17">
        <v>3</v>
      </c>
      <c r="L27" s="20">
        <v>3</v>
      </c>
      <c r="M27" s="20">
        <v>6</v>
      </c>
      <c r="N27" s="20"/>
      <c r="O27" s="20"/>
    </row>
    <row r="28" spans="4:15" x14ac:dyDescent="0.25">
      <c r="G28" s="17">
        <v>4</v>
      </c>
      <c r="L28" s="20"/>
      <c r="M28" s="20"/>
      <c r="N28" s="20"/>
      <c r="O28" s="20"/>
    </row>
    <row r="29" spans="4:15" x14ac:dyDescent="0.25">
      <c r="G29" s="17">
        <v>5</v>
      </c>
      <c r="L29" s="20"/>
      <c r="M29" s="20"/>
      <c r="N29" s="20"/>
      <c r="O29" s="20"/>
    </row>
    <row r="30" spans="4:15" x14ac:dyDescent="0.25">
      <c r="G30" s="17">
        <v>6</v>
      </c>
      <c r="L30" s="20"/>
      <c r="M30" s="20"/>
      <c r="N30" s="20"/>
      <c r="O30" s="20"/>
    </row>
    <row r="31" spans="4:15" x14ac:dyDescent="0.25">
      <c r="L31" s="20"/>
      <c r="M31" s="20"/>
      <c r="N31" s="20"/>
      <c r="O31" s="20"/>
    </row>
    <row r="32" spans="4:15" x14ac:dyDescent="0.25">
      <c r="L32" s="20"/>
      <c r="M32" s="20"/>
      <c r="N32" s="20"/>
      <c r="O32" s="20"/>
    </row>
    <row r="33" spans="12:15" x14ac:dyDescent="0.25">
      <c r="L33" s="20"/>
      <c r="M33" s="20"/>
      <c r="N33" s="20"/>
      <c r="O33" s="20"/>
    </row>
    <row r="34" spans="12:15" x14ac:dyDescent="0.25">
      <c r="L34" s="20"/>
      <c r="M34" s="20"/>
      <c r="N34" s="20"/>
      <c r="O34" s="20"/>
    </row>
    <row r="35" spans="12:15" x14ac:dyDescent="0.25">
      <c r="L35" s="20"/>
      <c r="M35" s="20"/>
      <c r="N35" s="20"/>
      <c r="O35" s="20"/>
    </row>
    <row r="36" spans="12:15" x14ac:dyDescent="0.25">
      <c r="L36" s="20"/>
      <c r="M36" s="20"/>
      <c r="N36" s="20"/>
      <c r="O36" s="20"/>
    </row>
  </sheetData>
  <phoneticPr fontId="9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80E15-629A-4384-9A6C-1C367C322E61}">
  <dimension ref="A1:P38"/>
  <sheetViews>
    <sheetView showGridLines="0" zoomScaleNormal="100" workbookViewId="0">
      <selection activeCell="M13" sqref="M13"/>
    </sheetView>
  </sheetViews>
  <sheetFormatPr defaultRowHeight="15" x14ac:dyDescent="0.25"/>
  <cols>
    <col min="1" max="1" width="16.140625" customWidth="1"/>
    <col min="2" max="2" width="82" customWidth="1"/>
    <col min="3" max="3" width="4.85546875" customWidth="1"/>
    <col min="4" max="5" width="14.140625" bestFit="1" customWidth="1"/>
    <col min="6" max="6" width="14.85546875" bestFit="1" customWidth="1"/>
    <col min="7" max="7" width="12.85546875" bestFit="1" customWidth="1"/>
    <col min="8" max="8" width="15.85546875" bestFit="1" customWidth="1"/>
    <col min="9" max="11" width="12.85546875" bestFit="1" customWidth="1"/>
    <col min="12" max="12" width="7.140625" customWidth="1"/>
  </cols>
  <sheetData>
    <row r="1" spans="1:16" ht="18.75" x14ac:dyDescent="0.3">
      <c r="A1" s="4" t="s">
        <v>179</v>
      </c>
      <c r="M1" s="5"/>
      <c r="N1" s="5"/>
      <c r="O1" s="5"/>
      <c r="P1" s="5"/>
    </row>
    <row r="2" spans="1:16" ht="18.75" x14ac:dyDescent="0.3">
      <c r="A2" s="6" t="s">
        <v>159</v>
      </c>
      <c r="M2" s="5"/>
      <c r="N2" s="5"/>
      <c r="O2" s="5"/>
      <c r="P2" s="5"/>
    </row>
    <row r="3" spans="1:16" ht="18.75" x14ac:dyDescent="0.3">
      <c r="A3" s="6"/>
      <c r="M3" s="7"/>
      <c r="N3" s="7"/>
      <c r="O3" s="7"/>
      <c r="P3" s="7"/>
    </row>
    <row r="4" spans="1:16" ht="15.75" x14ac:dyDescent="0.25">
      <c r="A4" s="36" t="s">
        <v>174</v>
      </c>
      <c r="B4" s="10" t="s">
        <v>176</v>
      </c>
      <c r="M4" s="7"/>
      <c r="N4" s="7"/>
      <c r="O4" s="7"/>
      <c r="P4" s="7"/>
    </row>
    <row r="5" spans="1:16" ht="15.75" x14ac:dyDescent="0.25">
      <c r="A5" s="8" t="s">
        <v>0</v>
      </c>
      <c r="B5" s="8" t="s">
        <v>45</v>
      </c>
      <c r="M5" s="7"/>
      <c r="N5" s="7"/>
      <c r="O5" s="7"/>
      <c r="P5" s="7"/>
    </row>
    <row r="6" spans="1:16" ht="47.25" x14ac:dyDescent="0.25">
      <c r="A6" s="9" t="s">
        <v>68</v>
      </c>
      <c r="B6" s="11" t="s">
        <v>160</v>
      </c>
      <c r="M6" s="7"/>
      <c r="N6" s="7"/>
      <c r="O6" s="7"/>
      <c r="P6" s="7"/>
    </row>
    <row r="7" spans="1:16" ht="35.25" customHeight="1" x14ac:dyDescent="0.25">
      <c r="A7" s="9" t="s">
        <v>64</v>
      </c>
      <c r="B7" s="11" t="s">
        <v>65</v>
      </c>
      <c r="M7" s="7"/>
      <c r="N7" s="7"/>
      <c r="O7" s="7"/>
      <c r="P7" s="7"/>
    </row>
    <row r="8" spans="1:16" ht="53.25" customHeight="1" x14ac:dyDescent="0.25">
      <c r="A8" s="9" t="s">
        <v>66</v>
      </c>
      <c r="B8" s="11" t="s">
        <v>67</v>
      </c>
      <c r="M8" s="7"/>
      <c r="N8" s="7"/>
      <c r="O8" s="7"/>
      <c r="P8" s="7"/>
    </row>
    <row r="9" spans="1:16" ht="180" customHeight="1" x14ac:dyDescent="0.25">
      <c r="A9" s="9" t="s">
        <v>49</v>
      </c>
      <c r="B9" s="11" t="s">
        <v>186</v>
      </c>
      <c r="M9" s="7"/>
      <c r="N9" s="7"/>
      <c r="O9" s="7"/>
      <c r="P9" s="7"/>
    </row>
    <row r="10" spans="1:16" ht="15.75" x14ac:dyDescent="0.25">
      <c r="A10" s="9"/>
      <c r="B10" s="10"/>
      <c r="M10" s="7"/>
      <c r="N10" s="7"/>
      <c r="O10" s="7"/>
      <c r="P10" s="7"/>
    </row>
    <row r="11" spans="1:16" ht="15.75" x14ac:dyDescent="0.25">
      <c r="A11" s="9"/>
      <c r="B11" s="11"/>
      <c r="M11" s="7"/>
      <c r="N11" s="7"/>
      <c r="O11" s="7"/>
      <c r="P11" s="7"/>
    </row>
    <row r="12" spans="1:16" ht="15.75" x14ac:dyDescent="0.25">
      <c r="A12" s="9"/>
      <c r="B12" s="11"/>
      <c r="M12" s="7"/>
      <c r="N12" s="7"/>
      <c r="O12" s="7"/>
      <c r="P12" s="7"/>
    </row>
    <row r="13" spans="1:16" ht="18.75" x14ac:dyDescent="0.3">
      <c r="A13" s="6"/>
      <c r="D13" s="12" t="s">
        <v>161</v>
      </c>
      <c r="E13" s="12" t="s">
        <v>64</v>
      </c>
      <c r="F13" s="12" t="s">
        <v>66</v>
      </c>
      <c r="G13" s="12" t="s">
        <v>69</v>
      </c>
      <c r="H13" s="12" t="s">
        <v>70</v>
      </c>
      <c r="I13" s="12" t="s">
        <v>71</v>
      </c>
      <c r="M13" s="13" t="s">
        <v>59</v>
      </c>
      <c r="N13" s="7"/>
      <c r="O13" s="7"/>
      <c r="P13" s="7"/>
    </row>
    <row r="14" spans="1:16" ht="18.75" customHeight="1" x14ac:dyDescent="0.3">
      <c r="A14" s="14"/>
      <c r="D14" s="15"/>
      <c r="E14" s="15" t="s">
        <v>73</v>
      </c>
      <c r="F14" s="15"/>
      <c r="G14" s="16" t="s">
        <v>85</v>
      </c>
      <c r="H14" s="16" t="s">
        <v>56</v>
      </c>
      <c r="I14" s="17" t="s">
        <v>57</v>
      </c>
      <c r="M14" s="19" t="str" cm="1">
        <f t="array" ref="M14">_xll.XLRFUNC_ENV($D$14, $E$14,$F$14,$G$14,$H$14,$I$14)</f>
        <v>Hello World</v>
      </c>
      <c r="N14" s="18"/>
      <c r="O14" s="18"/>
      <c r="P14" s="18"/>
    </row>
    <row r="15" spans="1:16" x14ac:dyDescent="0.25">
      <c r="M15" s="19"/>
      <c r="N15" s="18"/>
      <c r="O15" s="18"/>
      <c r="P15" s="18"/>
    </row>
    <row r="16" spans="1:16" x14ac:dyDescent="0.25">
      <c r="D16" s="12" t="s">
        <v>161</v>
      </c>
      <c r="E16" s="12" t="s">
        <v>64</v>
      </c>
      <c r="F16" s="12" t="s">
        <v>66</v>
      </c>
      <c r="G16" s="12" t="s">
        <v>69</v>
      </c>
      <c r="H16" s="12" t="s">
        <v>70</v>
      </c>
      <c r="I16" s="12" t="s">
        <v>71</v>
      </c>
      <c r="J16" s="12" t="s">
        <v>72</v>
      </c>
      <c r="K16" s="12" t="s">
        <v>91</v>
      </c>
      <c r="M16" s="13" t="s">
        <v>59</v>
      </c>
      <c r="N16" s="7"/>
      <c r="O16" s="7"/>
      <c r="P16" s="7"/>
    </row>
    <row r="17" spans="4:16" x14ac:dyDescent="0.25">
      <c r="D17" s="15" t="s">
        <v>162</v>
      </c>
      <c r="E17" s="15" t="s">
        <v>73</v>
      </c>
      <c r="F17" s="15"/>
      <c r="G17" s="16" t="s">
        <v>86</v>
      </c>
      <c r="H17" s="16" t="s">
        <v>87</v>
      </c>
      <c r="I17" s="16" t="s">
        <v>85</v>
      </c>
      <c r="J17" s="16" t="s">
        <v>56</v>
      </c>
      <c r="K17" s="17" t="s">
        <v>57</v>
      </c>
      <c r="M17" s="19" t="str" cm="1">
        <f t="array" ref="M17">_xll.XLRFUNC_ENV($D$17, $E$17,$F$17,$G$17,$H$17,$I$17,$J$17,$K$17)</f>
        <v>Hello-World</v>
      </c>
      <c r="N17" s="18"/>
      <c r="O17" s="18"/>
      <c r="P17" s="18"/>
    </row>
    <row r="18" spans="4:16" x14ac:dyDescent="0.25">
      <c r="M18" s="19"/>
      <c r="N18" s="18"/>
      <c r="O18" s="18"/>
      <c r="P18" s="18"/>
    </row>
    <row r="19" spans="4:16" x14ac:dyDescent="0.25">
      <c r="D19" s="12" t="s">
        <v>161</v>
      </c>
      <c r="E19" s="12" t="s">
        <v>64</v>
      </c>
      <c r="F19" s="12" t="s">
        <v>66</v>
      </c>
      <c r="G19" s="12" t="s">
        <v>69</v>
      </c>
      <c r="H19" s="12" t="s">
        <v>70</v>
      </c>
      <c r="I19" s="12" t="s">
        <v>71</v>
      </c>
      <c r="J19" s="12" t="s">
        <v>72</v>
      </c>
      <c r="K19" s="12" t="s">
        <v>91</v>
      </c>
      <c r="M19" s="13" t="s">
        <v>59</v>
      </c>
      <c r="N19" s="7"/>
      <c r="O19" s="7"/>
      <c r="P19" s="7"/>
    </row>
    <row r="20" spans="4:16" x14ac:dyDescent="0.25">
      <c r="D20" s="15" t="s">
        <v>162</v>
      </c>
      <c r="E20" s="15" t="s">
        <v>74</v>
      </c>
      <c r="F20" s="15" t="s">
        <v>75</v>
      </c>
      <c r="G20" s="17" t="s">
        <v>85</v>
      </c>
      <c r="H20" s="17">
        <v>1</v>
      </c>
      <c r="I20" s="17">
        <v>2</v>
      </c>
      <c r="J20" s="17">
        <v>3</v>
      </c>
      <c r="K20" s="17">
        <v>4</v>
      </c>
      <c r="M20" s="20" cm="1">
        <f t="array" ref="M20">_xll.XLRFUNC_ENV($D$20, $E$20,$F$20,$G$20,$H$20,$I$20,$J$20)</f>
        <v>3</v>
      </c>
      <c r="N20" s="18"/>
      <c r="O20" s="18"/>
      <c r="P20" s="18"/>
    </row>
    <row r="21" spans="4:16" x14ac:dyDescent="0.25">
      <c r="M21" s="19"/>
      <c r="N21" s="18"/>
      <c r="O21" s="18"/>
      <c r="P21" s="18"/>
    </row>
    <row r="22" spans="4:16" x14ac:dyDescent="0.25">
      <c r="D22" s="12" t="s">
        <v>161</v>
      </c>
      <c r="E22" s="12" t="s">
        <v>64</v>
      </c>
      <c r="F22" s="12" t="s">
        <v>66</v>
      </c>
      <c r="G22" s="12" t="s">
        <v>69</v>
      </c>
      <c r="H22" s="12" t="s">
        <v>70</v>
      </c>
      <c r="M22" s="13" t="s">
        <v>59</v>
      </c>
      <c r="N22" s="7"/>
      <c r="O22" s="7"/>
      <c r="P22" s="7"/>
    </row>
    <row r="23" spans="4:16" x14ac:dyDescent="0.25">
      <c r="D23" s="15" t="s">
        <v>162</v>
      </c>
      <c r="E23" s="15" t="s">
        <v>88</v>
      </c>
      <c r="F23" s="15"/>
      <c r="G23" s="16" t="s">
        <v>157</v>
      </c>
      <c r="H23" s="16" t="s">
        <v>158</v>
      </c>
      <c r="M23" s="33" cm="1">
        <f t="array" ref="M23:N24">_xll.XLRFUNC_ENV($D$23, $E$23,$F$23,$G$23,$H$23)</f>
        <v>1</v>
      </c>
      <c r="N23" s="7">
        <v>3</v>
      </c>
      <c r="O23" s="7"/>
      <c r="P23" s="7"/>
    </row>
    <row r="24" spans="4:16" x14ac:dyDescent="0.25">
      <c r="M24" s="33">
        <v>2</v>
      </c>
      <c r="N24" s="7">
        <v>4</v>
      </c>
      <c r="O24" s="18"/>
      <c r="P24" s="18"/>
    </row>
    <row r="25" spans="4:16" x14ac:dyDescent="0.25">
      <c r="M25" s="19"/>
      <c r="N25" s="18"/>
      <c r="O25" s="18"/>
      <c r="P25" s="18"/>
    </row>
    <row r="26" spans="4:16" x14ac:dyDescent="0.25">
      <c r="D26" s="12" t="s">
        <v>161</v>
      </c>
      <c r="E26" s="12" t="s">
        <v>64</v>
      </c>
      <c r="F26" s="12" t="s">
        <v>66</v>
      </c>
      <c r="G26" s="12" t="s">
        <v>69</v>
      </c>
      <c r="H26" s="12" t="s">
        <v>70</v>
      </c>
      <c r="I26" s="12" t="s">
        <v>71</v>
      </c>
      <c r="J26" s="12" t="s">
        <v>72</v>
      </c>
      <c r="M26" s="13" t="s">
        <v>59</v>
      </c>
      <c r="N26" s="7"/>
      <c r="O26" s="7"/>
      <c r="P26" s="7"/>
    </row>
    <row r="27" spans="4:16" x14ac:dyDescent="0.25">
      <c r="D27" s="15" t="s">
        <v>162</v>
      </c>
      <c r="E27" s="15" t="s">
        <v>88</v>
      </c>
      <c r="F27" s="15"/>
      <c r="G27" s="17" t="s">
        <v>89</v>
      </c>
      <c r="H27" s="17">
        <v>1</v>
      </c>
      <c r="I27" s="17" t="s">
        <v>90</v>
      </c>
      <c r="J27" s="17">
        <v>2</v>
      </c>
      <c r="M27" s="20" cm="1">
        <f t="array" ref="M27:N29">_xll.XLRFUNC_ENV($D$27, $E$27,$F$27,$G$27,$H$27:$H$32,$I$27,$J$27)</f>
        <v>1</v>
      </c>
      <c r="N27" s="20">
        <v>4</v>
      </c>
      <c r="O27" s="20"/>
      <c r="P27" s="20"/>
    </row>
    <row r="28" spans="4:16" x14ac:dyDescent="0.25">
      <c r="H28" s="17">
        <v>2</v>
      </c>
      <c r="M28" s="20">
        <v>2</v>
      </c>
      <c r="N28" s="20">
        <v>5</v>
      </c>
      <c r="O28" s="20"/>
      <c r="P28" s="20"/>
    </row>
    <row r="29" spans="4:16" x14ac:dyDescent="0.25">
      <c r="H29" s="17">
        <v>3</v>
      </c>
      <c r="M29" s="20">
        <v>3</v>
      </c>
      <c r="N29" s="20">
        <v>6</v>
      </c>
      <c r="O29" s="20"/>
      <c r="P29" s="20"/>
    </row>
    <row r="30" spans="4:16" x14ac:dyDescent="0.25">
      <c r="H30" s="17">
        <v>4</v>
      </c>
      <c r="M30" s="20"/>
      <c r="N30" s="20"/>
      <c r="O30" s="20"/>
      <c r="P30" s="20"/>
    </row>
    <row r="31" spans="4:16" x14ac:dyDescent="0.25">
      <c r="H31" s="17">
        <v>5</v>
      </c>
      <c r="M31" s="20"/>
      <c r="N31" s="20"/>
      <c r="O31" s="20"/>
      <c r="P31" s="20"/>
    </row>
    <row r="32" spans="4:16" x14ac:dyDescent="0.25">
      <c r="H32" s="17">
        <v>6</v>
      </c>
      <c r="M32" s="20"/>
      <c r="N32" s="20"/>
      <c r="O32" s="20"/>
      <c r="P32" s="20"/>
    </row>
    <row r="33" spans="13:16" x14ac:dyDescent="0.25">
      <c r="M33" s="20"/>
      <c r="N33" s="20"/>
      <c r="O33" s="20"/>
      <c r="P33" s="20"/>
    </row>
    <row r="34" spans="13:16" x14ac:dyDescent="0.25">
      <c r="M34" s="20"/>
      <c r="N34" s="20"/>
      <c r="O34" s="20"/>
      <c r="P34" s="20"/>
    </row>
    <row r="35" spans="13:16" x14ac:dyDescent="0.25">
      <c r="M35" s="20"/>
      <c r="N35" s="20"/>
      <c r="O35" s="20"/>
      <c r="P35" s="20"/>
    </row>
    <row r="36" spans="13:16" x14ac:dyDescent="0.25">
      <c r="M36" s="20"/>
      <c r="N36" s="20"/>
      <c r="O36" s="20"/>
      <c r="P36" s="20"/>
    </row>
    <row r="37" spans="13:16" x14ac:dyDescent="0.25">
      <c r="M37" s="20"/>
      <c r="N37" s="20"/>
      <c r="O37" s="20"/>
      <c r="P37" s="20"/>
    </row>
    <row r="38" spans="13:16" x14ac:dyDescent="0.25">
      <c r="M38" s="20"/>
      <c r="N38" s="20"/>
      <c r="O38" s="20"/>
      <c r="P38" s="20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C7DC3-8001-43FE-AB53-45FBE69164FD}">
  <sheetPr>
    <tabColor rgb="FFFF0000"/>
  </sheetPr>
  <dimension ref="A1:O16"/>
  <sheetViews>
    <sheetView showGridLines="0" workbookViewId="0">
      <selection activeCell="F9" sqref="F9"/>
    </sheetView>
  </sheetViews>
  <sheetFormatPr defaultRowHeight="15" x14ac:dyDescent="0.25"/>
  <cols>
    <col min="1" max="1" width="16.140625" customWidth="1"/>
    <col min="2" max="2" width="52.5703125" customWidth="1"/>
    <col min="3" max="3" width="4.85546875" customWidth="1"/>
    <col min="4" max="4" width="49.28515625" customWidth="1"/>
    <col min="5" max="8" width="17.42578125" customWidth="1"/>
    <col min="9" max="9" width="7.140625" customWidth="1"/>
    <col min="10" max="10" width="12.42578125" bestFit="1" customWidth="1"/>
  </cols>
  <sheetData>
    <row r="1" spans="1:15" ht="18.75" x14ac:dyDescent="0.3">
      <c r="A1" s="42" t="s">
        <v>84</v>
      </c>
      <c r="J1" s="5"/>
    </row>
    <row r="2" spans="1:15" ht="18.75" x14ac:dyDescent="0.3">
      <c r="A2" s="43" t="s">
        <v>163</v>
      </c>
      <c r="J2" s="5"/>
    </row>
    <row r="3" spans="1:15" ht="18.75" x14ac:dyDescent="0.3">
      <c r="A3" s="6"/>
      <c r="J3" s="7"/>
    </row>
    <row r="4" spans="1:15" ht="31.5" x14ac:dyDescent="0.25">
      <c r="A4" s="36" t="s">
        <v>174</v>
      </c>
      <c r="B4" s="10" t="s">
        <v>177</v>
      </c>
      <c r="L4" s="7"/>
      <c r="M4" s="7"/>
      <c r="N4" s="7"/>
      <c r="O4" s="7"/>
    </row>
    <row r="5" spans="1:15" ht="15.75" x14ac:dyDescent="0.25">
      <c r="A5" s="8" t="s">
        <v>0</v>
      </c>
      <c r="B5" s="8" t="s">
        <v>45</v>
      </c>
      <c r="J5" s="7"/>
    </row>
    <row r="6" spans="1:15" ht="15.75" x14ac:dyDescent="0.25">
      <c r="A6" s="9" t="s">
        <v>47</v>
      </c>
      <c r="B6" s="10" t="s">
        <v>48</v>
      </c>
      <c r="J6" s="7"/>
    </row>
    <row r="7" spans="1:15" ht="31.5" x14ac:dyDescent="0.25">
      <c r="A7" s="9" t="s">
        <v>76</v>
      </c>
      <c r="B7" s="10" t="s">
        <v>79</v>
      </c>
      <c r="J7" s="7"/>
    </row>
    <row r="8" spans="1:15" ht="15.75" x14ac:dyDescent="0.25">
      <c r="A8" s="9" t="s">
        <v>77</v>
      </c>
      <c r="B8" s="10" t="s">
        <v>78</v>
      </c>
      <c r="J8" s="7"/>
    </row>
    <row r="9" spans="1:15" ht="47.25" x14ac:dyDescent="0.25">
      <c r="A9" s="9" t="s">
        <v>49</v>
      </c>
      <c r="B9" s="10" t="s">
        <v>60</v>
      </c>
      <c r="J9" s="7"/>
    </row>
    <row r="10" spans="1:15" ht="15.75" x14ac:dyDescent="0.25">
      <c r="A10" s="9"/>
      <c r="B10" s="10"/>
      <c r="J10" s="7"/>
    </row>
    <row r="11" spans="1:15" ht="15.75" x14ac:dyDescent="0.25">
      <c r="A11" s="9"/>
      <c r="B11" s="10"/>
      <c r="J11" s="7"/>
    </row>
    <row r="12" spans="1:15" ht="15.75" x14ac:dyDescent="0.25">
      <c r="A12" s="9"/>
      <c r="B12" s="10"/>
      <c r="J12" s="7"/>
    </row>
    <row r="13" spans="1:15" ht="15.75" x14ac:dyDescent="0.25">
      <c r="A13" s="9"/>
      <c r="B13" s="11"/>
      <c r="J13" s="7"/>
    </row>
    <row r="14" spans="1:15" ht="15.75" x14ac:dyDescent="0.25">
      <c r="A14" s="9"/>
      <c r="B14" s="11"/>
      <c r="J14" s="7"/>
    </row>
    <row r="15" spans="1:15" ht="18.75" x14ac:dyDescent="0.3">
      <c r="A15" s="6"/>
      <c r="D15" s="12" t="s">
        <v>47</v>
      </c>
      <c r="E15" s="12" t="s">
        <v>50</v>
      </c>
      <c r="F15" s="12" t="s">
        <v>51</v>
      </c>
      <c r="G15" s="12" t="s">
        <v>52</v>
      </c>
      <c r="H15" s="12" t="s">
        <v>53</v>
      </c>
      <c r="J15" s="13" t="s">
        <v>59</v>
      </c>
    </row>
    <row r="16" spans="1:15" ht="144" customHeight="1" x14ac:dyDescent="0.3">
      <c r="A16" s="14"/>
      <c r="D16" s="21" t="s">
        <v>82</v>
      </c>
      <c r="E16" s="23" t="s">
        <v>80</v>
      </c>
      <c r="F16" s="22" t="s">
        <v>83</v>
      </c>
      <c r="G16" s="23" t="s">
        <v>81</v>
      </c>
      <c r="H16" s="22" t="s">
        <v>83</v>
      </c>
      <c r="J16" s="41" t="s">
        <v>216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Menu</vt:lpstr>
      <vt:lpstr>Data types</vt:lpstr>
      <vt:lpstr>Environment</vt:lpstr>
      <vt:lpstr>XLRCODE</vt:lpstr>
      <vt:lpstr>XLRCODE_ENV</vt:lpstr>
      <vt:lpstr>XLRSCRIPT</vt:lpstr>
      <vt:lpstr>XLRSCRIPT_ENV</vt:lpstr>
      <vt:lpstr>XLRFUNC</vt:lpstr>
      <vt:lpstr>XLRFUNC_ENV</vt:lpstr>
      <vt:lpstr>XLRGRAPH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 Amaral</cp:lastModifiedBy>
  <dcterms:created xsi:type="dcterms:W3CDTF">2022-04-08T02:54:09Z</dcterms:created>
  <dcterms:modified xsi:type="dcterms:W3CDTF">2023-12-19T01:00:48Z</dcterms:modified>
</cp:coreProperties>
</file>