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1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9.xml.rels" ContentType="application/vnd.openxmlformats-package.relationships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9.jpeg" ContentType="image/jpeg"/>
  <Override PartName="/xl/media/image38.jpeg" ContentType="image/jpeg"/>
  <Override PartName="/xl/media/image13.png" ContentType="image/png"/>
  <Override PartName="/xl/media/image37.jpeg" ContentType="image/jpeg"/>
  <Override PartName="/xl/media/image14.png" ContentType="image/png"/>
  <Override PartName="/xl/media/image30.jpeg" ContentType="image/jpeg"/>
  <Override PartName="/xl/media/image15.png" ContentType="image/png"/>
  <Override PartName="/xl/media/image16.png" ContentType="image/png"/>
  <Override PartName="/xl/media/image34.jpeg" ContentType="image/jpeg"/>
  <Override PartName="/xl/media/image28.jpeg" ContentType="image/jpeg"/>
  <Override PartName="/xl/media/image18.png" ContentType="image/png"/>
  <Override PartName="/xl/media/image19.png" ContentType="image/png"/>
  <Override PartName="/xl/media/image21.png" ContentType="image/png"/>
  <Override PartName="/xl/media/image22.png" ContentType="image/png"/>
  <Override PartName="/xl/media/image40.jpeg" ContentType="image/jpeg"/>
  <Override PartName="/xl/media/image41.jpeg" ContentType="image/jpeg"/>
  <Override PartName="/xl/media/image12.png" ContentType="image/png"/>
  <Override PartName="/xl/media/image23.png" ContentType="image/png"/>
  <Override PartName="/xl/media/image11.png" ContentType="image/png"/>
  <Override PartName="/xl/media/image24.png" ContentType="image/png"/>
  <Override PartName="/xl/media/image25.png" ContentType="image/png"/>
  <Override PartName="/xl/media/image31.jpeg" ContentType="image/jpeg"/>
  <Override PartName="/xl/media/image26.png" ContentType="image/png"/>
  <Override PartName="/xl/media/image27.jpeg" ContentType="image/jpeg"/>
  <Override PartName="/xl/media/image33.jpeg" ContentType="image/jpeg"/>
  <Override PartName="/xl/media/image29.jpeg" ContentType="image/jpeg"/>
  <Override PartName="/xl/media/image35.jpeg" ContentType="image/jpeg"/>
  <Override PartName="/xl/media/image17.png" ContentType="image/png"/>
  <Override PartName="/xl/media/image32.jpeg" ContentType="image/jpeg"/>
  <Override PartName="/xl/media/image20.png" ContentType="image/png"/>
  <Override PartName="/xl/media/image36.jpeg" ContentType="image/jpeg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17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NU" sheetId="1" state="visible" r:id="rId2"/>
    <sheet name="Calendário" sheetId="2" state="visible" r:id="rId3"/>
    <sheet name="TOTAL" sheetId="3" state="visible" r:id="rId4"/>
    <sheet name="Jan" sheetId="4" state="visible" r:id="rId5"/>
    <sheet name="Fev" sheetId="5" state="visible" r:id="rId6"/>
    <sheet name="Mar" sheetId="6" state="visible" r:id="rId7"/>
    <sheet name="Abr" sheetId="7" state="visible" r:id="rId8"/>
    <sheet name="Mai" sheetId="8" state="visible" r:id="rId9"/>
    <sheet name="Jun" sheetId="9" state="visible" r:id="rId10"/>
    <sheet name="Jul" sheetId="10" state="visible" r:id="rId11"/>
    <sheet name="Ago" sheetId="11" state="visible" r:id="rId12"/>
    <sheet name="Set" sheetId="12" state="visible" r:id="rId13"/>
    <sheet name="Out" sheetId="13" state="visible" r:id="rId14"/>
    <sheet name="Nov" sheetId="14" state="visible" r:id="rId15"/>
    <sheet name="Dez" sheetId="15" state="visible" r:id="rId16"/>
    <sheet name="Quadro" sheetId="16" state="visible" r:id="rId17"/>
    <sheet name="Dashboard" sheetId="17" state="visible" r:id="rId18"/>
    <sheet name="Parametros" sheetId="18" state="visible" r:id="rId19"/>
    <sheet name="IDP" sheetId="19" state="visible" r:id="rId20"/>
  </sheets>
  <definedNames>
    <definedName function="false" hidden="false" localSheetId="6" name="_xlnm.Print_Area" vbProcedure="false">Abr!$A$2:$P$47</definedName>
    <definedName function="false" hidden="false" localSheetId="10" name="_xlnm.Print_Area" vbProcedure="false">Ago!$A$2:$P$47</definedName>
    <definedName function="false" hidden="false" localSheetId="1" name="_xlnm.Print_Area" vbProcedure="false">Calendário!$A$1:$C$67</definedName>
    <definedName function="false" hidden="false" localSheetId="14" name="_xlnm.Print_Area" vbProcedure="false">Dez!$A$2:$P$47</definedName>
    <definedName function="false" hidden="false" localSheetId="4" name="_xlnm.Print_Area" vbProcedure="false">Fev!$A$2:$P$47</definedName>
    <definedName function="false" hidden="false" localSheetId="18" name="_xlnm.Print_Area" vbProcedure="false">IDP!$A$2:$P$11</definedName>
    <definedName function="false" hidden="false" localSheetId="3" name="_xlnm.Print_Area" vbProcedure="false">Jan!$A$2:$P$47</definedName>
    <definedName function="false" hidden="false" localSheetId="9" name="_xlnm.Print_Area" vbProcedure="false">Jul!$A$2:$P$47</definedName>
    <definedName function="false" hidden="false" localSheetId="8" name="_xlnm.Print_Area" vbProcedure="false">Jun!$A$2:$P$47</definedName>
    <definedName function="false" hidden="false" localSheetId="7" name="_xlnm.Print_Area" vbProcedure="false">Mai!$A$2:$P$47</definedName>
    <definedName function="false" hidden="false" localSheetId="5" name="_xlnm.Print_Area" vbProcedure="false">Mar!$A$2:$P$47</definedName>
    <definedName function="false" hidden="false" localSheetId="13" name="_xlnm.Print_Area" vbProcedure="false">Nov!$A$2:$P$47</definedName>
    <definedName function="false" hidden="false" localSheetId="12" name="_xlnm.Print_Area" vbProcedure="false">Out!$A$2:$P$47</definedName>
    <definedName function="false" hidden="false" localSheetId="15" name="_xlnm.Print_Area" vbProcedure="false">Quadro!$A$2:$O$16</definedName>
    <definedName function="false" hidden="false" localSheetId="11" name="_xlnm.Print_Area" vbProcedure="false">Set!$A$2:$P$47</definedName>
    <definedName function="false" hidden="false" localSheetId="2" name="_xlnm.Print_Area" vbProcedure="false">TOTAL!$A$2:$P$47</definedName>
    <definedName function="false" hidden="false" name="fff" vbProcedure="false">#REF!,#REF!,#REF!,#REF!</definedName>
    <definedName function="false" hidden="false" name="geral" vbProcedure="false">#REF!</definedName>
    <definedName function="false" hidden="false" name="mar" vbProcedure="false">#REF!</definedName>
    <definedName function="false" hidden="false" name="meses" vbProcedure="false">#REF!</definedName>
    <definedName function="false" hidden="false" name="nf" vbProcedure="false">#REF!,#REF!,#REF!,#REF!</definedName>
    <definedName function="false" hidden="false" name="notas" vbProcedure="false">#REF!,#REF!,#REF!,#REF!,#REF!</definedName>
    <definedName function="false" hidden="false" localSheetId="1" name="geral" vbProcedure="false">Calendário!$B$4:$C$41</definedName>
    <definedName function="false" hidden="false" localSheetId="1" name="mar" vbProcedure="false">calendário!#REF!</definedName>
    <definedName function="false" hidden="false" localSheetId="1" name="meses" vbProcedure="false">Calendário!$B$4:$C$41</definedName>
    <definedName function="false" hidden="false" localSheetId="1" name="nf" vbProcedure="false">calendário!#REF!,calendário!#REF!,calendário!#REF!,calendário!#REF!</definedName>
    <definedName function="false" hidden="false" localSheetId="1" name="notas" vbProcedure="false">calendário!#REF!,calendário!#REF!,calendário!#REF!,calendário!#REF!,Calendário!$B$4:$B$41</definedName>
    <definedName function="false" hidden="false" localSheetId="2" name="geral" vbProcedure="false">TOTAL!$B$5:$G$44</definedName>
    <definedName function="false" hidden="false" localSheetId="2" name="mar" vbProcedure="false">total!#ref!</definedName>
    <definedName function="false" hidden="false" localSheetId="2" name="meses" vbProcedure="false">TOTAL!$B$5:$G$44</definedName>
    <definedName function="false" hidden="false" localSheetId="2" name="nf" vbProcedure="false">total!#ref!,total!#ref!,total!#ref!,total!#ref!</definedName>
    <definedName function="false" hidden="false" localSheetId="2" name="notas" vbProcedure="false">total!#ref!,total!#ref!,total!#ref!,total!#ref!,TOTAL!$B$5:$B$44</definedName>
    <definedName function="false" hidden="false" localSheetId="3" name="geral" vbProcedure="false">Jan!$B$5:$G$44</definedName>
    <definedName function="false" hidden="false" localSheetId="3" name="mar" vbProcedure="false">jan!#ref!</definedName>
    <definedName function="false" hidden="false" localSheetId="3" name="meses" vbProcedure="false">Jan!$B$5:$G$44</definedName>
    <definedName function="false" hidden="false" localSheetId="3" name="nf" vbProcedure="false">jan!#ref!,jan!#ref!,jan!#ref!,jan!#ref!</definedName>
    <definedName function="false" hidden="false" localSheetId="3" name="notas" vbProcedure="false">jan!#ref!,jan!#ref!,jan!#ref!,jan!#ref!,Jan!$B$5:$B$44</definedName>
    <definedName function="false" hidden="false" localSheetId="4" name="geral" vbProcedure="false">Fev!$B$5:$G$44</definedName>
    <definedName function="false" hidden="false" localSheetId="4" name="mar" vbProcedure="false">fev!#ref!</definedName>
    <definedName function="false" hidden="false" localSheetId="4" name="meses" vbProcedure="false">Fev!$B$5:$G$44</definedName>
    <definedName function="false" hidden="false" localSheetId="4" name="nf" vbProcedure="false">fev!#ref!,fev!#ref!,fev!#ref!,fev!#ref!</definedName>
    <definedName function="false" hidden="false" localSheetId="4" name="notas" vbProcedure="false">fev!#ref!,fev!#ref!,fev!#ref!,fev!#ref!,Fev!$B$5:$B$44</definedName>
    <definedName function="false" hidden="false" localSheetId="5" name="geral" vbProcedure="false">Mar!$B$5:$G$44</definedName>
    <definedName function="false" hidden="false" localSheetId="5" name="mar" vbProcedure="false">mar!#ref!</definedName>
    <definedName function="false" hidden="false" localSheetId="5" name="meses" vbProcedure="false">Mar!$B$5:$G$44</definedName>
    <definedName function="false" hidden="false" localSheetId="5" name="nf" vbProcedure="false">mar!#ref!,mar!#ref!,mar!#ref!,mar!#ref!</definedName>
    <definedName function="false" hidden="false" localSheetId="5" name="notas" vbProcedure="false">mar!#ref!,mar!#ref!,mar!#ref!,mar!#ref!,Mar!$B$5:$B$44</definedName>
    <definedName function="false" hidden="false" localSheetId="6" name="geral" vbProcedure="false">Abr!$B$5:$G$44</definedName>
    <definedName function="false" hidden="false" localSheetId="6" name="mar" vbProcedure="false">abr!#ref!</definedName>
    <definedName function="false" hidden="false" localSheetId="6" name="meses" vbProcedure="false">Abr!$B$5:$G$44</definedName>
    <definedName function="false" hidden="false" localSheetId="6" name="nf" vbProcedure="false">abr!#ref!,abr!#ref!,abr!#ref!,abr!#ref!</definedName>
    <definedName function="false" hidden="false" localSheetId="6" name="notas" vbProcedure="false">abr!#ref!,abr!#ref!,abr!#ref!,abr!#ref!,Abr!$B$5:$B$44</definedName>
    <definedName function="false" hidden="false" localSheetId="7" name="geral" vbProcedure="false">Mai!$B$5:$G$44</definedName>
    <definedName function="false" hidden="false" localSheetId="7" name="mar" vbProcedure="false">mai!#ref!</definedName>
    <definedName function="false" hidden="false" localSheetId="7" name="meses" vbProcedure="false">Mai!$B$5:$G$44</definedName>
    <definedName function="false" hidden="false" localSheetId="7" name="nf" vbProcedure="false">mai!#ref!,mai!#ref!,mai!#ref!,mai!#ref!</definedName>
    <definedName function="false" hidden="false" localSheetId="7" name="notas" vbProcedure="false">mai!#ref!,mai!#ref!,mai!#ref!,mai!#ref!,Mai!$B$5:$B$44</definedName>
    <definedName function="false" hidden="false" localSheetId="8" name="geral" vbProcedure="false">Jun!$B$5:$G$44</definedName>
    <definedName function="false" hidden="false" localSheetId="8" name="mar" vbProcedure="false">jun!#ref!</definedName>
    <definedName function="false" hidden="false" localSheetId="8" name="meses" vbProcedure="false">Jun!$B$5:$G$44</definedName>
    <definedName function="false" hidden="false" localSheetId="8" name="nf" vbProcedure="false">jun!#ref!,jun!#ref!,jun!#ref!,jun!#ref!</definedName>
    <definedName function="false" hidden="false" localSheetId="8" name="notas" vbProcedure="false">jun!#ref!,jun!#ref!,jun!#ref!,jun!#ref!,Jun!$B$5:$B$44</definedName>
    <definedName function="false" hidden="false" localSheetId="9" name="geral" vbProcedure="false">Jul!$B$5:$G$44</definedName>
    <definedName function="false" hidden="false" localSheetId="9" name="mar" vbProcedure="false">jul!#ref!</definedName>
    <definedName function="false" hidden="false" localSheetId="9" name="meses" vbProcedure="false">Jul!$B$5:$G$44</definedName>
    <definedName function="false" hidden="false" localSheetId="9" name="nf" vbProcedure="false">jul!#ref!,jul!#ref!,jul!#ref!,jul!#ref!</definedName>
    <definedName function="false" hidden="false" localSheetId="9" name="notas" vbProcedure="false">jul!#ref!,jul!#ref!,jul!#ref!,jul!#ref!,Jul!$B$5:$B$44</definedName>
    <definedName function="false" hidden="false" localSheetId="10" name="geral" vbProcedure="false">Ago!$B$5:$G$44</definedName>
    <definedName function="false" hidden="false" localSheetId="10" name="mar" vbProcedure="false">ago!#ref!</definedName>
    <definedName function="false" hidden="false" localSheetId="10" name="meses" vbProcedure="false">Ago!$B$5:$G$44</definedName>
    <definedName function="false" hidden="false" localSheetId="10" name="nf" vbProcedure="false">ago!#ref!,ago!#ref!,ago!#ref!,ago!#ref!</definedName>
    <definedName function="false" hidden="false" localSheetId="10" name="notas" vbProcedure="false">ago!#ref!,ago!#ref!,ago!#ref!,ago!#ref!,Ago!$B$5:$B$44</definedName>
    <definedName function="false" hidden="false" localSheetId="11" name="geral" vbProcedure="false">Set!$B$5:$G$44</definedName>
    <definedName function="false" hidden="false" localSheetId="11" name="mar" vbProcedure="false">set!#ref!</definedName>
    <definedName function="false" hidden="false" localSheetId="11" name="meses" vbProcedure="false">Set!$B$5:$G$44</definedName>
    <definedName function="false" hidden="false" localSheetId="11" name="nf" vbProcedure="false">set!#ref!,set!#ref!,set!#ref!,set!#ref!</definedName>
    <definedName function="false" hidden="false" localSheetId="11" name="notas" vbProcedure="false">set!#ref!,set!#ref!,set!#ref!,set!#ref!,Set!$B$5:$B$44</definedName>
    <definedName function="false" hidden="false" localSheetId="12" name="geral" vbProcedure="false">Out!$B$5:$G$44</definedName>
    <definedName function="false" hidden="false" localSheetId="12" name="mar" vbProcedure="false">out!#ref!</definedName>
    <definedName function="false" hidden="false" localSheetId="12" name="meses" vbProcedure="false">Out!$B$5:$G$44</definedName>
    <definedName function="false" hidden="false" localSheetId="12" name="nf" vbProcedure="false">out!#ref!,out!#ref!,out!#ref!,out!#ref!</definedName>
    <definedName function="false" hidden="false" localSheetId="12" name="notas" vbProcedure="false">out!#ref!,out!#ref!,out!#ref!,out!#ref!,Out!$B$5:$B$44</definedName>
    <definedName function="false" hidden="false" localSheetId="13" name="geral" vbProcedure="false">Nov!$B$5:$G$44</definedName>
    <definedName function="false" hidden="false" localSheetId="13" name="mar" vbProcedure="false">nov!#ref!</definedName>
    <definedName function="false" hidden="false" localSheetId="13" name="meses" vbProcedure="false">Nov!$B$5:$G$44</definedName>
    <definedName function="false" hidden="false" localSheetId="13" name="nf" vbProcedure="false">nov!#ref!,nov!#ref!,nov!#ref!,nov!#ref!</definedName>
    <definedName function="false" hidden="false" localSheetId="13" name="notas" vbProcedure="false">nov!#ref!,nov!#ref!,nov!#ref!,nov!#ref!,Nov!$B$5:$B$44</definedName>
    <definedName function="false" hidden="false" localSheetId="14" name="geral" vbProcedure="false">Dez!$B$5:$G$44</definedName>
    <definedName function="false" hidden="false" localSheetId="14" name="mar" vbProcedure="false">dez!#ref!</definedName>
    <definedName function="false" hidden="false" localSheetId="14" name="meses" vbProcedure="false">Dez!$B$5:$G$44</definedName>
    <definedName function="false" hidden="false" localSheetId="14" name="nf" vbProcedure="false">dez!#ref!,dez!#ref!,dez!#ref!,dez!#ref!</definedName>
    <definedName function="false" hidden="false" localSheetId="14" name="notas" vbProcedure="false">dez!#ref!,dez!#ref!,dez!#ref!,dez!#ref!,Dez!$B$5:$B$44</definedName>
    <definedName function="false" hidden="false" localSheetId="15" name="geral" vbProcedure="false">Quadro!$B$5:$F$13</definedName>
    <definedName function="false" hidden="false" localSheetId="15" name="mar" vbProcedure="false">quadro!#ref!</definedName>
    <definedName function="false" hidden="false" localSheetId="15" name="meses" vbProcedure="false">Quadro!$B$5:$F$13</definedName>
    <definedName function="false" hidden="false" localSheetId="15" name="nf" vbProcedure="false">quadro!#ref!,quadro!#ref!,quadro!#ref!,quadro!#ref!</definedName>
    <definedName function="false" hidden="false" localSheetId="15" name="notas" vbProcedure="false">quadro!#ref!,quadro!#ref!,quadro!#ref!,quadro!#ref!,Quadro!$B$5:$B$13</definedName>
    <definedName function="false" hidden="false" localSheetId="18" name="geral" vbProcedure="false">IDP!$B$5:$F$8</definedName>
    <definedName function="false" hidden="false" localSheetId="18" name="mar" vbProcedure="false">idp!#ref!</definedName>
    <definedName function="false" hidden="false" localSheetId="18" name="meses" vbProcedure="false">IDP!$B$5:$F$8</definedName>
    <definedName function="false" hidden="false" localSheetId="18" name="nf" vbProcedure="false">idp!#ref!,idp!#ref!,idp!#ref!,idp!#ref!</definedName>
    <definedName function="false" hidden="false" localSheetId="18" name="notas" vbProcedure="false">idp!#ref!,idp!#ref!,idp!#ref!,idp!#ref!,IDP!$B$5:$B$8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<sst xmlns="http://schemas.openxmlformats.org/spreadsheetml/2006/main" count="1173" uniqueCount="108">
  <si>
    <t xml:space="preserve">MENU</t>
  </si>
  <si>
    <t xml:space="preserve">Consolidado</t>
  </si>
  <si>
    <t xml:space="preserve">Janeiro</t>
  </si>
  <si>
    <t xml:space="preserve">Maio</t>
  </si>
  <si>
    <t xml:space="preserve">Setembro</t>
  </si>
  <si>
    <t xml:space="preserve">Calendário</t>
  </si>
  <si>
    <t xml:space="preserve">Colaboradores</t>
  </si>
  <si>
    <t xml:space="preserve">Fevereiro</t>
  </si>
  <si>
    <t xml:space="preserve">Junho</t>
  </si>
  <si>
    <t xml:space="preserve">Outubro</t>
  </si>
  <si>
    <t xml:space="preserve">Março</t>
  </si>
  <si>
    <t xml:space="preserve">Julho</t>
  </si>
  <si>
    <t xml:space="preserve">Novembro</t>
  </si>
  <si>
    <t xml:space="preserve">IDP</t>
  </si>
  <si>
    <t xml:space="preserve">Abril</t>
  </si>
  <si>
    <t xml:space="preserve">Agosto</t>
  </si>
  <si>
    <t xml:space="preserve">Dezembro</t>
  </si>
  <si>
    <t xml:space="preserve">TOTAL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</si>
  <si>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</si>
  <si>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</si>
  <si>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</si>
  <si>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</si>
  <si>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</si>
  <si>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</si>
  <si>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</si>
  <si>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</si>
  <si>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</si>
  <si>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</si>
  <si>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</si>
  <si>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</si>
  <si>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sex</t>
  </si>
  <si>
    <t xml:space="preserve">sab</t>
  </si>
  <si>
    <t xml:space="preserve">dom</t>
  </si>
  <si>
    <t xml:space="preserve">seg</t>
  </si>
  <si>
    <t xml:space="preserve">ter</t>
  </si>
  <si>
    <t xml:space="preserve">qua</t>
  </si>
  <si>
    <t xml:space="preserve">qui</t>
  </si>
  <si>
    <t xml:space="preserve">Total</t>
  </si>
  <si>
    <t xml:space="preserve">FATURAMENTO</t>
  </si>
  <si>
    <t xml:space="preserve">Máx.</t>
  </si>
  <si>
    <t xml:space="preserve">TOTAL DE VENDAS</t>
  </si>
  <si>
    <t xml:space="preserve">FATURAMENTO MÉDIO</t>
  </si>
  <si>
    <t xml:space="preserve">Manipulado</t>
  </si>
  <si>
    <t xml:space="preserve">Revenda</t>
  </si>
  <si>
    <t xml:space="preserve">Categoria 3</t>
  </si>
  <si>
    <t xml:space="preserve">Dias Úteis</t>
  </si>
  <si>
    <t xml:space="preserve">FATURAMENTO MÉDIO / DIA</t>
  </si>
  <si>
    <t xml:space="preserve">FATURAMENTO MÉDIO POR VENDEDOR / DIA</t>
  </si>
  <si>
    <t xml:space="preserve">Qt Vendedor</t>
  </si>
  <si>
    <t xml:space="preserve">FATURAMENTO MÉDIO POR VENDEDOR / MÊS</t>
  </si>
  <si>
    <t xml:space="preserve">TICKET MÉDIO x SHARE DE VENDAS</t>
  </si>
  <si>
    <t xml:space="preserve">Quantidade</t>
  </si>
  <si>
    <t xml:space="preserve">Ticket Médio</t>
  </si>
  <si>
    <t xml:space="preserve">Share de Vendas</t>
  </si>
  <si>
    <t xml:space="preserve">Metragem</t>
  </si>
  <si>
    <t xml:space="preserve">RANKING DE VENDAS / SEMANA</t>
  </si>
  <si>
    <t xml:space="preserve">Semana</t>
  </si>
  <si>
    <t xml:space="preserve">1a Semana</t>
  </si>
  <si>
    <t xml:space="preserve">2a Semana</t>
  </si>
  <si>
    <t xml:space="preserve">3a Semana</t>
  </si>
  <si>
    <t xml:space="preserve">4a Semana</t>
  </si>
  <si>
    <t xml:space="preserve">Quadro de Colaboradores</t>
  </si>
  <si>
    <t xml:space="preserve">QUADRO DE COLABORADORES</t>
  </si>
  <si>
    <t xml:space="preserve">Comercial</t>
  </si>
  <si>
    <t xml:space="preserve">Propaganda Médica</t>
  </si>
  <si>
    <t xml:space="preserve">Produção</t>
  </si>
  <si>
    <t xml:space="preserve">Adm / Financeiro</t>
  </si>
  <si>
    <t xml:space="preserve">Serviços Gerais</t>
  </si>
  <si>
    <t xml:space="preserve">Outros</t>
  </si>
  <si>
    <t xml:space="preserve">Dashboard Vendas</t>
  </si>
  <si>
    <t xml:space="preserve">Venda Total</t>
  </si>
  <si>
    <r>
      <rPr>
        <sz val="18"/>
        <color rgb="FF4F81BD"/>
        <rFont val="Century Gothic"/>
        <family val="2"/>
        <charset val="1"/>
      </rPr>
      <t xml:space="preserve">Venda </t>
    </r>
    <r>
      <rPr>
        <sz val="18"/>
        <color rgb="FF4F81BD"/>
        <rFont val="Calibri"/>
        <family val="2"/>
        <charset val="1"/>
      </rPr>
      <t xml:space="preserve">│</t>
    </r>
    <r>
      <rPr>
        <sz val="18"/>
        <color rgb="FF4F81BD"/>
        <rFont val="Century Gothic"/>
        <family val="2"/>
        <charset val="1"/>
      </rPr>
      <t xml:space="preserve"> Dia</t>
    </r>
  </si>
  <si>
    <r>
      <rPr>
        <sz val="18"/>
        <color rgb="FF4F81BD"/>
        <rFont val="Century Gothic"/>
        <family val="2"/>
        <charset val="1"/>
      </rPr>
      <t xml:space="preserve">Venda </t>
    </r>
    <r>
      <rPr>
        <sz val="18"/>
        <color rgb="FF4F81BD"/>
        <rFont val="Calibri"/>
        <family val="2"/>
        <charset val="1"/>
      </rPr>
      <t xml:space="preserve">│</t>
    </r>
    <r>
      <rPr>
        <sz val="18"/>
        <color rgb="FF4F81BD"/>
        <rFont val="Century Gothic"/>
        <family val="2"/>
        <charset val="1"/>
      </rPr>
      <t xml:space="preserve"> Vendedor</t>
    </r>
  </si>
  <si>
    <r>
      <rPr>
        <sz val="18"/>
        <color rgb="FF4F81BD"/>
        <rFont val="Century Gothic"/>
        <family val="2"/>
        <charset val="1"/>
      </rPr>
      <t xml:space="preserve">Venda </t>
    </r>
    <r>
      <rPr>
        <sz val="18"/>
        <color rgb="FF4F81BD"/>
        <rFont val="Calibri"/>
        <family val="2"/>
        <charset val="1"/>
      </rPr>
      <t xml:space="preserve">│</t>
    </r>
    <r>
      <rPr>
        <sz val="18"/>
        <color rgb="FF4F81BD"/>
        <rFont val="Century Gothic"/>
        <family val="2"/>
        <charset val="1"/>
      </rPr>
      <t xml:space="preserve"> Vendedor │ Dia</t>
    </r>
  </si>
  <si>
    <t xml:space="preserve">Venda Dia</t>
  </si>
  <si>
    <t xml:space="preserve">Venda Vend</t>
  </si>
  <si>
    <t xml:space="preserve">Venda V Dia</t>
  </si>
  <si>
    <t xml:space="preserve">Ticket</t>
  </si>
  <si>
    <t xml:space="preserve">Melhor Dia</t>
  </si>
  <si>
    <t xml:space="preserve">Melhor Semana</t>
  </si>
  <si>
    <t xml:space="preserve">Fórmula</t>
  </si>
  <si>
    <t xml:space="preserve">∆% Fórmula</t>
  </si>
  <si>
    <t xml:space="preserve">∆% Revenda</t>
  </si>
  <si>
    <t xml:space="preserve">∆% Total</t>
  </si>
  <si>
    <r>
      <rPr>
        <sz val="20"/>
        <color rgb="FF4F81BD"/>
        <rFont val="Century Gothic"/>
        <family val="2"/>
        <charset val="1"/>
      </rPr>
      <t xml:space="preserve">Melhor Dia </t>
    </r>
    <r>
      <rPr>
        <sz val="20"/>
        <color rgb="FF4F81BD"/>
        <rFont val="Calibri"/>
        <family val="2"/>
        <charset val="1"/>
      </rPr>
      <t xml:space="preserve">│</t>
    </r>
    <r>
      <rPr>
        <sz val="20"/>
        <color rgb="FF4F81BD"/>
        <rFont val="Century Gothic"/>
        <family val="2"/>
        <charset val="1"/>
      </rPr>
      <t xml:space="preserve"> Vendas</t>
    </r>
  </si>
  <si>
    <r>
      <rPr>
        <sz val="20"/>
        <color rgb="FF4F81BD"/>
        <rFont val="Century Gothic"/>
        <family val="2"/>
        <charset val="1"/>
      </rPr>
      <t xml:space="preserve">Melhor Semana </t>
    </r>
    <r>
      <rPr>
        <sz val="20"/>
        <color rgb="FF4F81BD"/>
        <rFont val="Calibri"/>
        <family val="2"/>
        <charset val="1"/>
      </rPr>
      <t xml:space="preserve">│</t>
    </r>
    <r>
      <rPr>
        <sz val="20"/>
        <color rgb="FF4F81BD"/>
        <rFont val="Century Gothic"/>
        <family val="2"/>
        <charset val="1"/>
      </rPr>
      <t xml:space="preserve"> Vendas</t>
    </r>
  </si>
  <si>
    <t xml:space="preserve">PARÂMETROS</t>
  </si>
  <si>
    <t xml:space="preserve">Atualizado: 18/07/2019</t>
  </si>
  <si>
    <t xml:space="preserve">ITEM</t>
  </si>
  <si>
    <t xml:space="preserve">Baixo</t>
  </si>
  <si>
    <t xml:space="preserve">Médio</t>
  </si>
  <si>
    <t xml:space="preserve">Bom</t>
  </si>
  <si>
    <t xml:space="preserve">Ótimo</t>
  </si>
  <si>
    <t xml:space="preserve">Excelente</t>
  </si>
  <si>
    <t xml:space="preserve">Vendas</t>
  </si>
  <si>
    <t xml:space="preserve">Vendas/Vendedor</t>
  </si>
  <si>
    <t xml:space="preserve">IDP - Índice de Desempenho do Propagandista</t>
  </si>
  <si>
    <t xml:space="preserve">OPERAÇÃO</t>
  </si>
  <si>
    <t xml:space="preserve">VISITAÇÃO</t>
  </si>
  <si>
    <t xml:space="preserve">POSITIVAÇÃO</t>
  </si>
  <si>
    <t xml:space="preserve">META</t>
  </si>
  <si>
    <t xml:space="preserve">REALIZADO</t>
  </si>
  <si>
    <t xml:space="preserve">%</t>
  </si>
  <si>
    <t xml:space="preserve">PESO</t>
  </si>
  <si>
    <t xml:space="preserve">PAINEL</t>
  </si>
  <si>
    <t xml:space="preserve">Peso Faturamento:</t>
  </si>
  <si>
    <t xml:space="preserve">Peso Visitação:</t>
  </si>
  <si>
    <t xml:space="preserve">Peso Positivação: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</si>
</sst>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#,##0.0;[RED]\-#,##0.0"/>
    <numFmt numFmtId="166" formatCode="_-&quot;R$ &quot;* #,##0.00_-;&quot;-R$ &quot;* #,##0.00_-;_-&quot;R$ &quot;* \-??_-;_-@_-"/>
    <numFmt numFmtId="167" formatCode="_(\$* #,##0.00_);_(\$* \(#,##0.00\);_(\$* \-??_);_(@_)"/>
    <numFmt numFmtId="168" formatCode="0%"/>
    <numFmt numFmtId="169" formatCode="_-* #,##0.00_-;\-* #,##0.00_-;_-* \-??_-;_-@_-"/>
    <numFmt numFmtId="170" formatCode="_(* #,##0.00_);_(* \(#,##0.00\);_(* \-??_);_(@_)"/>
    <numFmt numFmtId="171" formatCode="_(&quot;R$ &quot;* #,##0_);_(&quot;R$ &quot;* \(#,##0\);_(&quot;R$ &quot;* \-_);_(@_)"/>
    <numFmt numFmtId="172" formatCode="#,##0"/>
    <numFmt numFmtId="173" formatCode="_(&quot;R$ &quot;* #,##0.00_);_(&quot;R$ &quot;* \(#,##0.00\);_(&quot;R$ &quot;* \-??_);_(@_)"/>
    <numFmt numFmtId="174" formatCode="0"/>
    <numFmt numFmtId="175" formatCode="mmm/yy"/>
    <numFmt numFmtId="176" formatCode="[$R$-416]\ #,##0.00;\-[$R$-416]\ #,##0.00"/>
    <numFmt numFmtId="177" formatCode="#,##0.00"/>
    <numFmt numFmtId="178" formatCode="#,##0_);\(#,##0\)"/>
    <numFmt numFmtId="179" formatCode="#,##0.0_);\(#,##0.0\)"/>
    <numFmt numFmtId="180" formatCode="0.0%"/>
    <numFmt numFmtId="181" formatCode="0.00%"/>
    <numFmt numFmtId="182" formatCode="General"/>
    <numFmt numFmtId="183" formatCode="#,##0_ ;\-#,##0\ "/>
    <numFmt numFmtId="184" formatCode="_(&quot;R$ &quot;* #,##0_);_(&quot;R$ &quot;* \(#,##0\);_(&quot;R$ &quot;* \-??_);_(@_)"/>
    <numFmt numFmtId="185" formatCode="_-[$R$-416]\ * #,##0.00_-;\-[$R$-416]\ * #,##0.00_-;_-[$R$-416]\ * \-??_-;_-@_-"/>
  </numFmts>
  <fonts count="5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8"/>
      <color rgb="FF1F497D"/>
      <name val="Cambria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77933C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sz val="9"/>
      <color rgb="FF808080"/>
      <name val="Century Gothic"/>
      <family val="2"/>
      <charset val="1"/>
    </font>
    <font>
      <b val="true"/>
      <sz val="9"/>
      <color rgb="FF808080"/>
      <name val="Century Gothic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808080"/>
      <name val="Century Gothic"/>
      <family val="2"/>
      <charset val="1"/>
    </font>
    <font>
      <b val="true"/>
      <sz val="11"/>
      <color rgb="FF808080"/>
      <name val="Century Gothic"/>
      <family val="2"/>
      <charset val="1"/>
    </font>
    <font>
      <b val="true"/>
      <sz val="11"/>
      <color rgb="FFFFFFFF"/>
      <name val="Century Gothic"/>
      <family val="2"/>
      <charset val="1"/>
    </font>
    <font>
      <sz val="11"/>
      <color rgb="FFFFFFFF"/>
      <name val="Century Gothic"/>
      <family val="2"/>
      <charset val="1"/>
    </font>
    <font>
      <sz val="11"/>
      <color rgb="FFB9CDE5"/>
      <name val="Century Gothic"/>
      <family val="2"/>
      <charset val="1"/>
    </font>
    <font>
      <sz val="11"/>
      <color rgb="FFFF0000"/>
      <name val="Century Gothic"/>
      <family val="2"/>
      <charset val="1"/>
    </font>
    <font>
      <sz val="12"/>
      <name val="Times New Roman"/>
      <family val="0"/>
    </font>
    <font>
      <b val="true"/>
      <sz val="11"/>
      <color rgb="FFFFFFFF"/>
      <name val="Century Gothic"/>
      <family val="0"/>
    </font>
    <font>
      <b val="true"/>
      <sz val="11"/>
      <color rgb="FFFF0000"/>
      <name val="Century Gothic"/>
      <family val="2"/>
      <charset val="1"/>
    </font>
    <font>
      <sz val="15"/>
      <name val="Century Gothic"/>
      <family val="2"/>
      <charset val="1"/>
    </font>
    <font>
      <sz val="15"/>
      <color rgb="FFF2F2F2"/>
      <name val="Century Gothic"/>
      <family val="2"/>
      <charset val="1"/>
    </font>
    <font>
      <sz val="12"/>
      <name val="Century Gothic"/>
      <family val="2"/>
      <charset val="1"/>
    </font>
    <font>
      <sz val="22"/>
      <color rgb="FFFFFFFF"/>
      <name val="Century Gothic"/>
      <family val="2"/>
      <charset val="1"/>
    </font>
    <font>
      <sz val="18"/>
      <color rgb="FFFFFFFF"/>
      <name val="Century Gothic"/>
      <family val="2"/>
      <charset val="1"/>
    </font>
    <font>
      <sz val="18"/>
      <name val="Century Gothic"/>
      <family val="2"/>
      <charset val="1"/>
    </font>
    <font>
      <sz val="18"/>
      <color rgb="FF4F81BD"/>
      <name val="Century Gothic"/>
      <family val="2"/>
      <charset val="1"/>
    </font>
    <font>
      <sz val="18"/>
      <color rgb="FF4F81BD"/>
      <name val="Calibri"/>
      <family val="2"/>
      <charset val="1"/>
    </font>
    <font>
      <sz val="11"/>
      <name val="Century Gothic"/>
      <family val="2"/>
      <charset val="1"/>
    </font>
    <font>
      <b val="true"/>
      <sz val="15"/>
      <name val="Century Gothic"/>
      <family val="2"/>
      <charset val="1"/>
    </font>
    <font>
      <b val="true"/>
      <sz val="30"/>
      <color rgb="FFFFFFFF"/>
      <name val="Century Gothic"/>
      <family val="2"/>
      <charset val="1"/>
    </font>
    <font>
      <sz val="30"/>
      <name val="Century Gothic"/>
      <family val="2"/>
      <charset val="1"/>
    </font>
    <font>
      <b val="true"/>
      <sz val="30"/>
      <color rgb="FF4F81BD"/>
      <name val="Century Gothic"/>
      <family val="2"/>
      <charset val="1"/>
    </font>
    <font>
      <b val="true"/>
      <sz val="18"/>
      <color rgb="FFC00000"/>
      <name val="Century Gothic"/>
      <family val="2"/>
      <charset val="1"/>
    </font>
    <font>
      <b val="true"/>
      <sz val="18"/>
      <color rgb="FF00B050"/>
      <name val="Century Gothic"/>
      <family val="2"/>
      <charset val="1"/>
    </font>
    <font>
      <sz val="15"/>
      <color rgb="FF4F81BD"/>
      <name val="Century Gothic"/>
      <family val="2"/>
      <charset val="1"/>
    </font>
    <font>
      <sz val="20"/>
      <color rgb="FF4F81BD"/>
      <name val="Century Gothic"/>
      <family val="2"/>
      <charset val="1"/>
    </font>
    <font>
      <sz val="20"/>
      <color rgb="FF31859C"/>
      <name val="Century Gothic"/>
      <family val="2"/>
      <charset val="1"/>
    </font>
    <font>
      <sz val="20"/>
      <color rgb="FF4F81BD"/>
      <name val="Calibri"/>
      <family val="2"/>
      <charset val="1"/>
    </font>
    <font>
      <b val="true"/>
      <sz val="30"/>
      <color rgb="FF31859C"/>
      <name val="Century Gothic"/>
      <family val="2"/>
      <charset val="1"/>
    </font>
    <font>
      <b val="true"/>
      <sz val="26"/>
      <color rgb="FF4F81BD"/>
      <name val="Century Gothic"/>
      <family val="2"/>
      <charset val="1"/>
    </font>
    <font>
      <b val="true"/>
      <sz val="17"/>
      <name val="Century Gothic"/>
      <family val="2"/>
      <charset val="1"/>
    </font>
    <font>
      <b val="true"/>
      <sz val="24"/>
      <color rgb="FFC00000"/>
      <name val="Century Gothic"/>
      <family val="2"/>
      <charset val="1"/>
    </font>
    <font>
      <b val="true"/>
      <sz val="17"/>
      <color rgb="FF31859C"/>
      <name val="Century Gothic"/>
      <family val="2"/>
      <charset val="1"/>
    </font>
    <font>
      <b val="true"/>
      <sz val="17"/>
      <color rgb="FF4F81BD"/>
      <name val="Century Gothic"/>
      <family val="2"/>
      <charset val="1"/>
    </font>
    <font>
      <b val="true"/>
      <sz val="12"/>
      <color rgb="FFFFFFFF"/>
      <name val="Century Gothic"/>
      <family val="0"/>
    </font>
    <font>
      <b val="true"/>
      <sz val="16"/>
      <color rgb="FFFFFFFF"/>
      <name val="Century Gothic"/>
      <family val="0"/>
    </font>
    <font>
      <sz val="11"/>
      <color rgb="FF254061"/>
      <name val="Century Gothic"/>
      <family val="2"/>
      <charset val="1"/>
    </font>
    <font>
      <sz val="11"/>
      <color rgb="FF77933C"/>
      <name val="Century Gothic"/>
      <family val="2"/>
      <charset val="1"/>
    </font>
    <font>
      <sz val="18"/>
      <color rgb="FFFFFFFF"/>
      <name val="Euphemia"/>
      <family val="2"/>
      <charset val="1"/>
    </font>
    <font>
      <sz val="6"/>
      <color rgb="FFFFFFFF"/>
      <name val="Euphemia"/>
      <family val="2"/>
      <charset val="1"/>
    </font>
    <font>
      <sz val="11"/>
      <color rgb="FF17375E"/>
      <name val="Century Gothic"/>
      <family val="2"/>
      <charset val="1"/>
    </font>
    <font>
      <sz val="11"/>
      <color rgb="FF558ED5"/>
      <name val="Century Gothic"/>
      <family val="2"/>
      <charset val="1"/>
    </font>
    <font>
      <b val="true"/>
      <sz val="14"/>
      <color rgb="FF808080"/>
      <name val="Century Gothic"/>
      <family val="2"/>
      <charset val="1"/>
    </font>
    <font>
      <b val="true"/>
      <sz val="16"/>
      <color rgb="FF808080"/>
      <name val="Century Gothic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A6A6A6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EBF1DE"/>
      </patternFill>
    </fill>
    <fill>
      <patternFill patternType="solid">
        <fgColor rgb="FF4F81BD"/>
        <bgColor rgb="FF558ED5"/>
      </patternFill>
    </fill>
    <fill>
      <patternFill patternType="solid">
        <fgColor rgb="FF17375E"/>
        <bgColor rgb="FF254061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/>
      <top style="thin">
        <color rgb="FFC0C0C0"/>
      </top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 diagonalUp="false" diagonalDown="false">
      <left style="thin">
        <color rgb="FFC0C0C0"/>
      </left>
      <right style="medium">
        <color rgb="FFC0C0C0"/>
      </right>
      <top style="thin">
        <color rgb="FFC0C0C0"/>
      </top>
      <bottom style="thin">
        <color rgb="FF808080"/>
      </bottom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3" borderId="0" xfId="35" applyFont="true" applyBorder="true" applyAlignment="true" applyProtection="true">
      <alignment horizontal="left" vertical="center" textRotation="0" wrapText="false" indent="1" shrinkToFit="false"/>
      <protection locked="true" hidden="tru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8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1" fillId="2" borderId="2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8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1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1" fontId="13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72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15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1" fontId="1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1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1" fontId="1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3" fontId="17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16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6" fillId="2" borderId="7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6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16" fillId="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16" fillId="2" borderId="9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16" fillId="2" borderId="8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5" fillId="2" borderId="11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5" fillId="2" borderId="12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5" fillId="2" borderId="10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7" fontId="1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8" fontId="15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15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6" fillId="0" borderId="13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7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5" fillId="0" borderId="14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5" fillId="2" borderId="14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5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5" fillId="0" borderId="8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5" fillId="0" borderId="16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5" fillId="0" borderId="19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9" fontId="15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15" fillId="2" borderId="5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2" fontId="1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6" fontId="16" fillId="2" borderId="13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2" fontId="1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2" fontId="16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1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6" fillId="2" borderId="14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1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81" fontId="16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6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6" fillId="2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6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2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2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5" fillId="2" borderId="1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5" fillId="2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5" fillId="2" borderId="1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5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6" fillId="0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5" fillId="0" borderId="1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5" fillId="2" borderId="1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5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5" fillId="0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5" fillId="0" borderId="1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1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5" fillId="0" borderId="1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5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5" fillId="2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6" fillId="2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6" fillId="2" borderId="1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6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4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3" fontId="15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5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1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16" fillId="2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5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6" borderId="0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6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6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0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6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5" borderId="0" xfId="3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33" fillId="5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4" fontId="24" fillId="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34" fillId="6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36" fillId="2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34" fillId="6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36" fillId="2" borderId="0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0" fontId="37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38" fillId="2" borderId="0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9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40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5" borderId="0" xfId="3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0" fillId="5" borderId="0" xfId="3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81" fontId="36" fillId="2" borderId="0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5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33" fillId="5" borderId="0" xfId="3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4" fontId="24" fillId="5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6" fillId="2" borderId="0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5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34" fillId="2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5" fontId="36" fillId="2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1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3" fillId="7" borderId="0" xfId="4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3" fillId="7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4" fillId="7" borderId="0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7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5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5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6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5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84" fontId="55" fillId="2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55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5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8" fillId="8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8" fillId="9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8" fillId="10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8" fillId="11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16" fillId="8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6" fillId="9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6" fillId="1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6" fillId="11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8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15" fillId="8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8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5" fillId="9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15" fillId="9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9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5" fillId="1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15" fillId="1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1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15" fillId="11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6" fillId="8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16" fillId="9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16" fillId="10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15" fillId="11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3" fillId="8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81" fontId="16" fillId="8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1" fontId="16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3" fillId="9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81" fontId="16" fillId="9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3" fillId="1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81" fontId="16" fillId="1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link 2" xfId="21"/>
    <cellStyle name="Moeda 2" xfId="22"/>
    <cellStyle name="Moeda 3" xfId="23"/>
    <cellStyle name="Moeda 4" xfId="24"/>
    <cellStyle name="Normal 2" xfId="25"/>
    <cellStyle name="Normal 2 2" xfId="26"/>
    <cellStyle name="Normal 3" xfId="27"/>
    <cellStyle name="Normal 4" xfId="28"/>
    <cellStyle name="Normal 5" xfId="29"/>
    <cellStyle name="Normal 6" xfId="30"/>
    <cellStyle name="Normal 7" xfId="31"/>
    <cellStyle name="Porcentagem 2" xfId="32"/>
    <cellStyle name="Porcentagem 3" xfId="33"/>
    <cellStyle name="Porcentagem 4" xfId="34"/>
    <cellStyle name="Título 5" xfId="35"/>
    <cellStyle name="Vírgula 2" xfId="36"/>
    <cellStyle name="Vírgula 3" xfId="37"/>
    <cellStyle name="Vírgula 4" xfId="38"/>
    <cellStyle name="Vírgula 5" xfId="39"/>
    <cellStyle name="*unknown*" xfId="20" builtinId="8"/>
    <cellStyle name="Excel Built-in Title" xfId="40"/>
  </cellStyles>
  <dxfs count="107"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558ED5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C000"/>
      </font>
    </dxf>
    <dxf>
      <font>
        <color rgb="FFC00000"/>
      </font>
    </dxf>
    <dxf>
      <font>
        <color rgb="FF00B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7933C"/>
      <rgbColor rgb="FF800080"/>
      <rgbColor rgb="FF00B05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9D9D9"/>
      <rgbColor rgb="FFFDEADA"/>
      <rgbColor rgb="FF95B3D7"/>
      <rgbColor rgb="FFFF99CC"/>
      <rgbColor rgb="FFCC99FF"/>
      <rgbColor rgb="FFFFCC99"/>
      <rgbColor rgb="FF558ED5"/>
      <rgbColor rgb="FF33CCCC"/>
      <rgbColor rgb="FF92D050"/>
      <rgbColor rgb="FFFFC000"/>
      <rgbColor rgb="FFFF9900"/>
      <rgbColor rgb="FFFF4747"/>
      <rgbColor rgb="FF4F81BD"/>
      <rgbColor rgb="FFA6A6A6"/>
      <rgbColor rgb="FF17375E"/>
      <rgbColor rgb="FF31859C"/>
      <rgbColor rgb="FF003300"/>
      <rgbColor rgb="FF333300"/>
      <rgbColor rgb="FF993300"/>
      <rgbColor rgb="FF993366"/>
      <rgbColor rgb="FF1F497D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Jan!A1"/><Relationship Id="rId2" Type="http://schemas.openxmlformats.org/officeDocument/2006/relationships/image" Target="../media/image11.png"/><Relationship Id="rId3" Type="http://schemas.openxmlformats.org/officeDocument/2006/relationships/hyperlink" Target="#Fev!A1"/><Relationship Id="rId4" Type="http://schemas.openxmlformats.org/officeDocument/2006/relationships/image" Target="../media/image12.png"/><Relationship Id="rId5" Type="http://schemas.openxmlformats.org/officeDocument/2006/relationships/hyperlink" Target="#Mar!A1"/><Relationship Id="rId6" Type="http://schemas.openxmlformats.org/officeDocument/2006/relationships/image" Target="../media/image13.png"/><Relationship Id="rId7" Type="http://schemas.openxmlformats.org/officeDocument/2006/relationships/hyperlink" Target="#Abr!A1"/><Relationship Id="rId8" Type="http://schemas.openxmlformats.org/officeDocument/2006/relationships/image" Target="../media/image14.png"/><Relationship Id="rId9" Type="http://schemas.openxmlformats.org/officeDocument/2006/relationships/hyperlink" Target="#Mai!A1"/><Relationship Id="rId10" Type="http://schemas.openxmlformats.org/officeDocument/2006/relationships/image" Target="../media/image15.png"/><Relationship Id="rId11" Type="http://schemas.openxmlformats.org/officeDocument/2006/relationships/hyperlink" Target="#Jun!A1"/><Relationship Id="rId12" Type="http://schemas.openxmlformats.org/officeDocument/2006/relationships/image" Target="../media/image16.png"/><Relationship Id="rId13" Type="http://schemas.openxmlformats.org/officeDocument/2006/relationships/hyperlink" Target="#Jul!A1"/><Relationship Id="rId14" Type="http://schemas.openxmlformats.org/officeDocument/2006/relationships/image" Target="../media/image17.png"/><Relationship Id="rId15" Type="http://schemas.openxmlformats.org/officeDocument/2006/relationships/hyperlink" Target="#Ago!A1"/><Relationship Id="rId16" Type="http://schemas.openxmlformats.org/officeDocument/2006/relationships/image" Target="../media/image18.png"/><Relationship Id="rId17" Type="http://schemas.openxmlformats.org/officeDocument/2006/relationships/hyperlink" Target="#Set!A1"/><Relationship Id="rId18" Type="http://schemas.openxmlformats.org/officeDocument/2006/relationships/image" Target="../media/image19.png"/><Relationship Id="rId19" Type="http://schemas.openxmlformats.org/officeDocument/2006/relationships/hyperlink" Target="#Out!A1"/><Relationship Id="rId20" Type="http://schemas.openxmlformats.org/officeDocument/2006/relationships/image" Target="../media/image20.png"/><Relationship Id="rId21" Type="http://schemas.openxmlformats.org/officeDocument/2006/relationships/hyperlink" Target="#Nov!A1"/><Relationship Id="rId22" Type="http://schemas.openxmlformats.org/officeDocument/2006/relationships/image" Target="../media/image21.png"/><Relationship Id="rId23" Type="http://schemas.openxmlformats.org/officeDocument/2006/relationships/hyperlink" Target="#Dez!A1"/><Relationship Id="rId24" Type="http://schemas.openxmlformats.org/officeDocument/2006/relationships/image" Target="../media/image22.png"/><Relationship Id="rId25" Type="http://schemas.openxmlformats.org/officeDocument/2006/relationships/hyperlink" Target="#TOTAL!A1"/><Relationship Id="rId26" Type="http://schemas.openxmlformats.org/officeDocument/2006/relationships/image" Target="../media/image23.png"/><Relationship Id="rId27" Type="http://schemas.openxmlformats.org/officeDocument/2006/relationships/hyperlink" Target="#Calend&#225;rio!A1"/><Relationship Id="rId28" Type="http://schemas.openxmlformats.org/officeDocument/2006/relationships/image" Target="../media/image24.png"/><Relationship Id="rId29" Type="http://schemas.openxmlformats.org/officeDocument/2006/relationships/hyperlink" Target="#Quadro!A1"/><Relationship Id="rId30" Type="http://schemas.openxmlformats.org/officeDocument/2006/relationships/image" Target="../media/image25.png"/><Relationship Id="rId31" Type="http://schemas.openxmlformats.org/officeDocument/2006/relationships/hyperlink" Target="#IDP!A1"/><Relationship Id="rId32" Type="http://schemas.openxmlformats.org/officeDocument/2006/relationships/image" Target="../media/image26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5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36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37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38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39.jpe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40.jpe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4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7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8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9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0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2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3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127080</xdr:colOff>
      <xdr:row>2</xdr:row>
      <xdr:rowOff>108000</xdr:rowOff>
    </xdr:from>
    <xdr:to>
      <xdr:col>1</xdr:col>
      <xdr:colOff>786600</xdr:colOff>
      <xdr:row>6</xdr:row>
      <xdr:rowOff>5760</xdr:rowOff>
    </xdr:to>
    <xdr:pic>
      <xdr:nvPicPr>
        <xdr:cNvPr id="0" name="Imagem 27" descr="">
          <a:hlinkClick r:id="rId1"/>
        </xdr:cNvPr>
        <xdr:cNvPicPr/>
      </xdr:nvPicPr>
      <xdr:blipFill>
        <a:blip r:embed="rId2"/>
        <a:stretch/>
      </xdr:blipFill>
      <xdr:spPr>
        <a:xfrm>
          <a:off x="177120" y="874800"/>
          <a:ext cx="659520" cy="62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127080</xdr:colOff>
      <xdr:row>7</xdr:row>
      <xdr:rowOff>114480</xdr:rowOff>
    </xdr:from>
    <xdr:to>
      <xdr:col>1</xdr:col>
      <xdr:colOff>786600</xdr:colOff>
      <xdr:row>10</xdr:row>
      <xdr:rowOff>158040</xdr:rowOff>
    </xdr:to>
    <xdr:pic>
      <xdr:nvPicPr>
        <xdr:cNvPr id="1" name="Imagem 51" descr="">
          <a:hlinkClick r:id="rId3"/>
        </xdr:cNvPr>
        <xdr:cNvPicPr/>
      </xdr:nvPicPr>
      <xdr:blipFill>
        <a:blip r:embed="rId4"/>
        <a:stretch/>
      </xdr:blipFill>
      <xdr:spPr>
        <a:xfrm>
          <a:off x="177120" y="1800720"/>
          <a:ext cx="659520" cy="62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127080</xdr:colOff>
      <xdr:row>12</xdr:row>
      <xdr:rowOff>108000</xdr:rowOff>
    </xdr:from>
    <xdr:to>
      <xdr:col>1</xdr:col>
      <xdr:colOff>786600</xdr:colOff>
      <xdr:row>15</xdr:row>
      <xdr:rowOff>164520</xdr:rowOff>
    </xdr:to>
    <xdr:pic>
      <xdr:nvPicPr>
        <xdr:cNvPr id="2" name="Imagem 52" descr="">
          <a:hlinkClick r:id="rId5"/>
        </xdr:cNvPr>
        <xdr:cNvPicPr/>
      </xdr:nvPicPr>
      <xdr:blipFill>
        <a:blip r:embed="rId6"/>
        <a:stretch/>
      </xdr:blipFill>
      <xdr:spPr>
        <a:xfrm>
          <a:off x="177120" y="2756520"/>
          <a:ext cx="659520" cy="62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127080</xdr:colOff>
      <xdr:row>17</xdr:row>
      <xdr:rowOff>108000</xdr:rowOff>
    </xdr:from>
    <xdr:to>
      <xdr:col>1</xdr:col>
      <xdr:colOff>786600</xdr:colOff>
      <xdr:row>20</xdr:row>
      <xdr:rowOff>164520</xdr:rowOff>
    </xdr:to>
    <xdr:pic>
      <xdr:nvPicPr>
        <xdr:cNvPr id="3" name="Imagem 55" descr="">
          <a:hlinkClick r:id="rId7"/>
        </xdr:cNvPr>
        <xdr:cNvPicPr/>
      </xdr:nvPicPr>
      <xdr:blipFill>
        <a:blip r:embed="rId8"/>
        <a:stretch/>
      </xdr:blipFill>
      <xdr:spPr>
        <a:xfrm>
          <a:off x="177120" y="3704400"/>
          <a:ext cx="659520" cy="62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2</xdr:row>
      <xdr:rowOff>108000</xdr:rowOff>
    </xdr:from>
    <xdr:to>
      <xdr:col>4</xdr:col>
      <xdr:colOff>786600</xdr:colOff>
      <xdr:row>6</xdr:row>
      <xdr:rowOff>5760</xdr:rowOff>
    </xdr:to>
    <xdr:pic>
      <xdr:nvPicPr>
        <xdr:cNvPr id="4" name="Imagem 64" descr="">
          <a:hlinkClick r:id="rId9"/>
        </xdr:cNvPr>
        <xdr:cNvPicPr/>
      </xdr:nvPicPr>
      <xdr:blipFill>
        <a:blip r:embed="rId10"/>
        <a:stretch/>
      </xdr:blipFill>
      <xdr:spPr>
        <a:xfrm>
          <a:off x="1802520" y="874800"/>
          <a:ext cx="659520" cy="62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7</xdr:row>
      <xdr:rowOff>114480</xdr:rowOff>
    </xdr:from>
    <xdr:to>
      <xdr:col>4</xdr:col>
      <xdr:colOff>786600</xdr:colOff>
      <xdr:row>10</xdr:row>
      <xdr:rowOff>158040</xdr:rowOff>
    </xdr:to>
    <xdr:pic>
      <xdr:nvPicPr>
        <xdr:cNvPr id="5" name="Imagem 65" descr="">
          <a:hlinkClick r:id="rId11"/>
        </xdr:cNvPr>
        <xdr:cNvPicPr/>
      </xdr:nvPicPr>
      <xdr:blipFill>
        <a:blip r:embed="rId12"/>
        <a:stretch/>
      </xdr:blipFill>
      <xdr:spPr>
        <a:xfrm>
          <a:off x="1802520" y="1800720"/>
          <a:ext cx="659520" cy="62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12</xdr:row>
      <xdr:rowOff>108000</xdr:rowOff>
    </xdr:from>
    <xdr:to>
      <xdr:col>4</xdr:col>
      <xdr:colOff>786600</xdr:colOff>
      <xdr:row>15</xdr:row>
      <xdr:rowOff>164520</xdr:rowOff>
    </xdr:to>
    <xdr:pic>
      <xdr:nvPicPr>
        <xdr:cNvPr id="6" name="Imagem 66" descr="">
          <a:hlinkClick r:id="rId13"/>
        </xdr:cNvPr>
        <xdr:cNvPicPr/>
      </xdr:nvPicPr>
      <xdr:blipFill>
        <a:blip r:embed="rId14"/>
        <a:stretch/>
      </xdr:blipFill>
      <xdr:spPr>
        <a:xfrm>
          <a:off x="1802520" y="2756520"/>
          <a:ext cx="659520" cy="62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17</xdr:row>
      <xdr:rowOff>108000</xdr:rowOff>
    </xdr:from>
    <xdr:to>
      <xdr:col>4</xdr:col>
      <xdr:colOff>786600</xdr:colOff>
      <xdr:row>20</xdr:row>
      <xdr:rowOff>164520</xdr:rowOff>
    </xdr:to>
    <xdr:pic>
      <xdr:nvPicPr>
        <xdr:cNvPr id="7" name="Imagem 67" descr="">
          <a:hlinkClick r:id="rId15"/>
        </xdr:cNvPr>
        <xdr:cNvPicPr/>
      </xdr:nvPicPr>
      <xdr:blipFill>
        <a:blip r:embed="rId16"/>
        <a:stretch/>
      </xdr:blipFill>
      <xdr:spPr>
        <a:xfrm>
          <a:off x="1802520" y="3704400"/>
          <a:ext cx="659520" cy="62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127080</xdr:colOff>
      <xdr:row>2</xdr:row>
      <xdr:rowOff>108000</xdr:rowOff>
    </xdr:from>
    <xdr:to>
      <xdr:col>7</xdr:col>
      <xdr:colOff>786600</xdr:colOff>
      <xdr:row>6</xdr:row>
      <xdr:rowOff>5760</xdr:rowOff>
    </xdr:to>
    <xdr:pic>
      <xdr:nvPicPr>
        <xdr:cNvPr id="8" name="Imagem 68" descr="">
          <a:hlinkClick r:id="rId17"/>
        </xdr:cNvPr>
        <xdr:cNvPicPr/>
      </xdr:nvPicPr>
      <xdr:blipFill>
        <a:blip r:embed="rId18"/>
        <a:stretch/>
      </xdr:blipFill>
      <xdr:spPr>
        <a:xfrm>
          <a:off x="3428280" y="874800"/>
          <a:ext cx="659520" cy="62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127080</xdr:colOff>
      <xdr:row>7</xdr:row>
      <xdr:rowOff>114480</xdr:rowOff>
    </xdr:from>
    <xdr:to>
      <xdr:col>7</xdr:col>
      <xdr:colOff>786600</xdr:colOff>
      <xdr:row>10</xdr:row>
      <xdr:rowOff>158040</xdr:rowOff>
    </xdr:to>
    <xdr:pic>
      <xdr:nvPicPr>
        <xdr:cNvPr id="9" name="Imagem 69" descr="">
          <a:hlinkClick r:id="rId19"/>
        </xdr:cNvPr>
        <xdr:cNvPicPr/>
      </xdr:nvPicPr>
      <xdr:blipFill>
        <a:blip r:embed="rId20"/>
        <a:stretch/>
      </xdr:blipFill>
      <xdr:spPr>
        <a:xfrm>
          <a:off x="3428280" y="1800720"/>
          <a:ext cx="659520" cy="62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127080</xdr:colOff>
      <xdr:row>12</xdr:row>
      <xdr:rowOff>108000</xdr:rowOff>
    </xdr:from>
    <xdr:to>
      <xdr:col>7</xdr:col>
      <xdr:colOff>786600</xdr:colOff>
      <xdr:row>15</xdr:row>
      <xdr:rowOff>164520</xdr:rowOff>
    </xdr:to>
    <xdr:pic>
      <xdr:nvPicPr>
        <xdr:cNvPr id="10" name="Imagem 70" descr="">
          <a:hlinkClick r:id="rId21"/>
        </xdr:cNvPr>
        <xdr:cNvPicPr/>
      </xdr:nvPicPr>
      <xdr:blipFill>
        <a:blip r:embed="rId22"/>
        <a:stretch/>
      </xdr:blipFill>
      <xdr:spPr>
        <a:xfrm>
          <a:off x="3428280" y="2756520"/>
          <a:ext cx="659520" cy="62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127080</xdr:colOff>
      <xdr:row>17</xdr:row>
      <xdr:rowOff>108000</xdr:rowOff>
    </xdr:from>
    <xdr:to>
      <xdr:col>7</xdr:col>
      <xdr:colOff>786600</xdr:colOff>
      <xdr:row>20</xdr:row>
      <xdr:rowOff>164520</xdr:rowOff>
    </xdr:to>
    <xdr:pic>
      <xdr:nvPicPr>
        <xdr:cNvPr id="11" name="Imagem 71" descr="">
          <a:hlinkClick r:id="rId23"/>
        </xdr:cNvPr>
        <xdr:cNvPicPr/>
      </xdr:nvPicPr>
      <xdr:blipFill>
        <a:blip r:embed="rId24"/>
        <a:stretch/>
      </xdr:blipFill>
      <xdr:spPr>
        <a:xfrm>
          <a:off x="3428280" y="3704400"/>
          <a:ext cx="659520" cy="62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247680</xdr:colOff>
      <xdr:row>4</xdr:row>
      <xdr:rowOff>76320</xdr:rowOff>
    </xdr:from>
    <xdr:to>
      <xdr:col>10</xdr:col>
      <xdr:colOff>926280</xdr:colOff>
      <xdr:row>7</xdr:row>
      <xdr:rowOff>151920</xdr:rowOff>
    </xdr:to>
    <xdr:pic>
      <xdr:nvPicPr>
        <xdr:cNvPr id="12" name="Imagem 80" descr="">
          <a:hlinkClick r:id="rId25"/>
        </xdr:cNvPr>
        <xdr:cNvPicPr/>
      </xdr:nvPicPr>
      <xdr:blipFill>
        <a:blip r:embed="rId26"/>
        <a:stretch/>
      </xdr:blipFill>
      <xdr:spPr>
        <a:xfrm>
          <a:off x="5271120" y="1191240"/>
          <a:ext cx="678600" cy="64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260280</xdr:colOff>
      <xdr:row>10</xdr:row>
      <xdr:rowOff>101520</xdr:rowOff>
    </xdr:from>
    <xdr:to>
      <xdr:col>10</xdr:col>
      <xdr:colOff>894600</xdr:colOff>
      <xdr:row>13</xdr:row>
      <xdr:rowOff>119520</xdr:rowOff>
    </xdr:to>
    <xdr:pic>
      <xdr:nvPicPr>
        <xdr:cNvPr id="13" name="Imagem 83" descr="">
          <a:hlinkClick r:id="rId27"/>
        </xdr:cNvPr>
        <xdr:cNvPicPr/>
      </xdr:nvPicPr>
      <xdr:blipFill>
        <a:blip r:embed="rId28"/>
        <a:stretch/>
      </xdr:blipFill>
      <xdr:spPr>
        <a:xfrm>
          <a:off x="5283720" y="2368800"/>
          <a:ext cx="63432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254160</xdr:colOff>
      <xdr:row>10</xdr:row>
      <xdr:rowOff>69840</xdr:rowOff>
    </xdr:from>
    <xdr:to>
      <xdr:col>13</xdr:col>
      <xdr:colOff>903600</xdr:colOff>
      <xdr:row>13</xdr:row>
      <xdr:rowOff>167040</xdr:rowOff>
    </xdr:to>
    <xdr:pic>
      <xdr:nvPicPr>
        <xdr:cNvPr id="14" name="Imagem 2" descr="">
          <a:hlinkClick r:id="rId29"/>
        </xdr:cNvPr>
        <xdr:cNvPicPr/>
      </xdr:nvPicPr>
      <xdr:blipFill>
        <a:blip r:embed="rId30"/>
        <a:stretch/>
      </xdr:blipFill>
      <xdr:spPr>
        <a:xfrm>
          <a:off x="7737480" y="2337120"/>
          <a:ext cx="649440" cy="66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236160</xdr:colOff>
      <xdr:row>16</xdr:row>
      <xdr:rowOff>7560</xdr:rowOff>
    </xdr:from>
    <xdr:to>
      <xdr:col>10</xdr:col>
      <xdr:colOff>875520</xdr:colOff>
      <xdr:row>19</xdr:row>
      <xdr:rowOff>142200</xdr:rowOff>
    </xdr:to>
    <xdr:pic>
      <xdr:nvPicPr>
        <xdr:cNvPr id="15" name="Imagem 1" descr="">
          <a:hlinkClick r:id="rId31"/>
        </xdr:cNvPr>
        <xdr:cNvPicPr/>
      </xdr:nvPicPr>
      <xdr:blipFill>
        <a:blip r:embed="rId32"/>
        <a:stretch/>
      </xdr:blipFill>
      <xdr:spPr>
        <a:xfrm>
          <a:off x="5259600" y="3413520"/>
          <a:ext cx="639360" cy="706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38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39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40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41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42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43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44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45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46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47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48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49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50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51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52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697680</xdr:colOff>
      <xdr:row>0</xdr:row>
      <xdr:rowOff>74160</xdr:rowOff>
    </xdr:from>
    <xdr:to>
      <xdr:col>13</xdr:col>
      <xdr:colOff>816120</xdr:colOff>
      <xdr:row>2</xdr:row>
      <xdr:rowOff>103680</xdr:rowOff>
    </xdr:to>
    <xdr:pic>
      <xdr:nvPicPr>
        <xdr:cNvPr id="53" name="Imagem 1" descr=""/>
        <xdr:cNvPicPr/>
      </xdr:nvPicPr>
      <xdr:blipFill>
        <a:blip r:embed="rId1"/>
        <a:stretch/>
      </xdr:blipFill>
      <xdr:spPr>
        <a:xfrm>
          <a:off x="10828440" y="74160"/>
          <a:ext cx="964080" cy="31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783000</xdr:colOff>
      <xdr:row>0</xdr:row>
      <xdr:rowOff>63360</xdr:rowOff>
    </xdr:from>
    <xdr:to>
      <xdr:col>11</xdr:col>
      <xdr:colOff>42840</xdr:colOff>
      <xdr:row>3</xdr:row>
      <xdr:rowOff>133920</xdr:rowOff>
    </xdr:to>
    <xdr:sp>
      <xdr:nvSpPr>
        <xdr:cNvPr id="54" name="Retângulo 1"/>
        <xdr:cNvSpPr/>
      </xdr:nvSpPr>
      <xdr:spPr>
        <a:xfrm>
          <a:off x="15901560" y="63360"/>
          <a:ext cx="2998080" cy="42804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216000</xdr:colOff>
      <xdr:row>0</xdr:row>
      <xdr:rowOff>76320</xdr:rowOff>
    </xdr:from>
    <xdr:to>
      <xdr:col>14</xdr:col>
      <xdr:colOff>672480</xdr:colOff>
      <xdr:row>3</xdr:row>
      <xdr:rowOff>113760</xdr:rowOff>
    </xdr:to>
    <xdr:sp>
      <xdr:nvSpPr>
        <xdr:cNvPr id="55" name="Fluxograma: Terminação 2"/>
        <xdr:cNvSpPr/>
      </xdr:nvSpPr>
      <xdr:spPr>
        <a:xfrm>
          <a:off x="19305360" y="76320"/>
          <a:ext cx="768600" cy="39492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JAN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723960</xdr:colOff>
      <xdr:row>0</xdr:row>
      <xdr:rowOff>76320</xdr:rowOff>
    </xdr:from>
    <xdr:to>
      <xdr:col>14</xdr:col>
      <xdr:colOff>1497960</xdr:colOff>
      <xdr:row>3</xdr:row>
      <xdr:rowOff>113760</xdr:rowOff>
    </xdr:to>
    <xdr:sp>
      <xdr:nvSpPr>
        <xdr:cNvPr id="56" name="Fluxograma: Terminação 5"/>
        <xdr:cNvSpPr/>
      </xdr:nvSpPr>
      <xdr:spPr>
        <a:xfrm>
          <a:off x="20125440" y="76320"/>
          <a:ext cx="774000" cy="39492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FEV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1549440</xdr:colOff>
      <xdr:row>0</xdr:row>
      <xdr:rowOff>76320</xdr:rowOff>
    </xdr:from>
    <xdr:to>
      <xdr:col>15</xdr:col>
      <xdr:colOff>583560</xdr:colOff>
      <xdr:row>3</xdr:row>
      <xdr:rowOff>113760</xdr:rowOff>
    </xdr:to>
    <xdr:sp>
      <xdr:nvSpPr>
        <xdr:cNvPr id="57" name="Fluxograma: Terminação 6"/>
        <xdr:cNvSpPr/>
      </xdr:nvSpPr>
      <xdr:spPr>
        <a:xfrm>
          <a:off x="20950920" y="76320"/>
          <a:ext cx="788760" cy="39492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MAR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635040</xdr:colOff>
      <xdr:row>0</xdr:row>
      <xdr:rowOff>76320</xdr:rowOff>
    </xdr:from>
    <xdr:to>
      <xdr:col>15</xdr:col>
      <xdr:colOff>1409040</xdr:colOff>
      <xdr:row>3</xdr:row>
      <xdr:rowOff>113760</xdr:rowOff>
    </xdr:to>
    <xdr:sp>
      <xdr:nvSpPr>
        <xdr:cNvPr id="58" name="Fluxograma: Terminação 7"/>
        <xdr:cNvSpPr/>
      </xdr:nvSpPr>
      <xdr:spPr>
        <a:xfrm>
          <a:off x="21791160" y="76320"/>
          <a:ext cx="774000" cy="39492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ABR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1460520</xdr:colOff>
      <xdr:row>0</xdr:row>
      <xdr:rowOff>76320</xdr:rowOff>
    </xdr:from>
    <xdr:to>
      <xdr:col>16</xdr:col>
      <xdr:colOff>646920</xdr:colOff>
      <xdr:row>3</xdr:row>
      <xdr:rowOff>113760</xdr:rowOff>
    </xdr:to>
    <xdr:sp>
      <xdr:nvSpPr>
        <xdr:cNvPr id="59" name="Fluxograma: Terminação 8"/>
        <xdr:cNvSpPr/>
      </xdr:nvSpPr>
      <xdr:spPr>
        <a:xfrm>
          <a:off x="22616640" y="76320"/>
          <a:ext cx="788040" cy="39492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MAI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698400</xdr:colOff>
      <xdr:row>0</xdr:row>
      <xdr:rowOff>63360</xdr:rowOff>
    </xdr:from>
    <xdr:to>
      <xdr:col>16</xdr:col>
      <xdr:colOff>1472400</xdr:colOff>
      <xdr:row>3</xdr:row>
      <xdr:rowOff>100800</xdr:rowOff>
    </xdr:to>
    <xdr:sp>
      <xdr:nvSpPr>
        <xdr:cNvPr id="60" name="Fluxograma: Terminação 9"/>
        <xdr:cNvSpPr/>
      </xdr:nvSpPr>
      <xdr:spPr>
        <a:xfrm>
          <a:off x="23456160" y="63360"/>
          <a:ext cx="774000" cy="39492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JUN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216000</xdr:colOff>
      <xdr:row>5</xdr:row>
      <xdr:rowOff>12600</xdr:rowOff>
    </xdr:from>
    <xdr:to>
      <xdr:col>14</xdr:col>
      <xdr:colOff>672480</xdr:colOff>
      <xdr:row>7</xdr:row>
      <xdr:rowOff>37440</xdr:rowOff>
    </xdr:to>
    <xdr:sp>
      <xdr:nvSpPr>
        <xdr:cNvPr id="61" name="Fluxograma: Terminação 35"/>
        <xdr:cNvSpPr/>
      </xdr:nvSpPr>
      <xdr:spPr>
        <a:xfrm>
          <a:off x="19305360" y="594000"/>
          <a:ext cx="768600" cy="40644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JUL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736560</xdr:colOff>
      <xdr:row>5</xdr:row>
      <xdr:rowOff>0</xdr:rowOff>
    </xdr:from>
    <xdr:to>
      <xdr:col>14</xdr:col>
      <xdr:colOff>1510560</xdr:colOff>
      <xdr:row>7</xdr:row>
      <xdr:rowOff>24840</xdr:rowOff>
    </xdr:to>
    <xdr:sp>
      <xdr:nvSpPr>
        <xdr:cNvPr id="62" name="Fluxograma: Terminação 36"/>
        <xdr:cNvSpPr/>
      </xdr:nvSpPr>
      <xdr:spPr>
        <a:xfrm>
          <a:off x="20138040" y="581400"/>
          <a:ext cx="774000" cy="40644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AGO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1562040</xdr:colOff>
      <xdr:row>5</xdr:row>
      <xdr:rowOff>0</xdr:rowOff>
    </xdr:from>
    <xdr:to>
      <xdr:col>15</xdr:col>
      <xdr:colOff>596160</xdr:colOff>
      <xdr:row>7</xdr:row>
      <xdr:rowOff>24840</xdr:rowOff>
    </xdr:to>
    <xdr:sp>
      <xdr:nvSpPr>
        <xdr:cNvPr id="63" name="Fluxograma: Terminação 37"/>
        <xdr:cNvSpPr/>
      </xdr:nvSpPr>
      <xdr:spPr>
        <a:xfrm>
          <a:off x="20963520" y="581400"/>
          <a:ext cx="788760" cy="40644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SET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647640</xdr:colOff>
      <xdr:row>5</xdr:row>
      <xdr:rowOff>0</xdr:rowOff>
    </xdr:from>
    <xdr:to>
      <xdr:col>15</xdr:col>
      <xdr:colOff>1421640</xdr:colOff>
      <xdr:row>7</xdr:row>
      <xdr:rowOff>24840</xdr:rowOff>
    </xdr:to>
    <xdr:sp>
      <xdr:nvSpPr>
        <xdr:cNvPr id="64" name="Fluxograma: Terminação 38"/>
        <xdr:cNvSpPr/>
      </xdr:nvSpPr>
      <xdr:spPr>
        <a:xfrm>
          <a:off x="21803760" y="581400"/>
          <a:ext cx="774000" cy="40644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OUT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1460520</xdr:colOff>
      <xdr:row>5</xdr:row>
      <xdr:rowOff>0</xdr:rowOff>
    </xdr:from>
    <xdr:to>
      <xdr:col>16</xdr:col>
      <xdr:colOff>646920</xdr:colOff>
      <xdr:row>7</xdr:row>
      <xdr:rowOff>24840</xdr:rowOff>
    </xdr:to>
    <xdr:sp>
      <xdr:nvSpPr>
        <xdr:cNvPr id="65" name="Fluxograma: Terminação 39"/>
        <xdr:cNvSpPr/>
      </xdr:nvSpPr>
      <xdr:spPr>
        <a:xfrm>
          <a:off x="22616640" y="581400"/>
          <a:ext cx="788040" cy="40644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NOV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698400</xdr:colOff>
      <xdr:row>5</xdr:row>
      <xdr:rowOff>12600</xdr:rowOff>
    </xdr:from>
    <xdr:to>
      <xdr:col>16</xdr:col>
      <xdr:colOff>1472400</xdr:colOff>
      <xdr:row>7</xdr:row>
      <xdr:rowOff>37440</xdr:rowOff>
    </xdr:to>
    <xdr:sp>
      <xdr:nvSpPr>
        <xdr:cNvPr id="66" name="Fluxograma: Terminação 40"/>
        <xdr:cNvSpPr/>
      </xdr:nvSpPr>
      <xdr:spPr>
        <a:xfrm>
          <a:off x="23456160" y="594000"/>
          <a:ext cx="774000" cy="406440"/>
        </a:xfrm>
        <a:prstGeom prst="flowChartTerminator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entury Gothic"/>
            </a:rPr>
            <a:t>DEZ</a:t>
          </a:r>
          <a:endParaRPr b="0" lang="pt-BR" sz="16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76320</xdr:colOff>
      <xdr:row>1</xdr:row>
      <xdr:rowOff>0</xdr:rowOff>
    </xdr:from>
    <xdr:to>
      <xdr:col>14</xdr:col>
      <xdr:colOff>1034280</xdr:colOff>
      <xdr:row>2</xdr:row>
      <xdr:rowOff>107280</xdr:rowOff>
    </xdr:to>
    <xdr:pic>
      <xdr:nvPicPr>
        <xdr:cNvPr id="67" name="Imagem 1" descr=""/>
        <xdr:cNvPicPr/>
      </xdr:nvPicPr>
      <xdr:blipFill>
        <a:blip r:embed="rId1"/>
        <a:stretch/>
      </xdr:blipFill>
      <xdr:spPr>
        <a:xfrm>
          <a:off x="14451120" y="75960"/>
          <a:ext cx="957960" cy="316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16" name="Imagem 1" descr=""/>
        <xdr:cNvPicPr/>
      </xdr:nvPicPr>
      <xdr:blipFill>
        <a:blip r:embed="rId1"/>
        <a:stretch/>
      </xdr:blipFill>
      <xdr:spPr>
        <a:xfrm>
          <a:off x="999468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197280</xdr:colOff>
      <xdr:row>1</xdr:row>
      <xdr:rowOff>32040</xdr:rowOff>
    </xdr:from>
    <xdr:to>
      <xdr:col>14</xdr:col>
      <xdr:colOff>1155240</xdr:colOff>
      <xdr:row>2</xdr:row>
      <xdr:rowOff>139320</xdr:rowOff>
    </xdr:to>
    <xdr:pic>
      <xdr:nvPicPr>
        <xdr:cNvPr id="17" name="Imagem 1" descr=""/>
        <xdr:cNvPicPr/>
      </xdr:nvPicPr>
      <xdr:blipFill>
        <a:blip r:embed="rId1"/>
        <a:stretch/>
      </xdr:blipFill>
      <xdr:spPr>
        <a:xfrm>
          <a:off x="10207080" y="10800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18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19" name="Retângulo 7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20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21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22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23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24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25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26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27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28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29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30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31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32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33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34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31680</xdr:rowOff>
    </xdr:from>
    <xdr:to>
      <xdr:col>14</xdr:col>
      <xdr:colOff>1154880</xdr:colOff>
      <xdr:row>2</xdr:row>
      <xdr:rowOff>138960</xdr:rowOff>
    </xdr:to>
    <xdr:pic>
      <xdr:nvPicPr>
        <xdr:cNvPr id="35" name="Imagem 1" descr=""/>
        <xdr:cNvPicPr/>
      </xdr:nvPicPr>
      <xdr:blipFill>
        <a:blip r:embed="rId1"/>
        <a:stretch/>
      </xdr:blipFill>
      <xdr:spPr>
        <a:xfrm>
          <a:off x="10206720" y="107640"/>
          <a:ext cx="957960" cy="31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1199520</xdr:colOff>
      <xdr:row>0</xdr:row>
      <xdr:rowOff>35280</xdr:rowOff>
    </xdr:from>
    <xdr:to>
      <xdr:col>6</xdr:col>
      <xdr:colOff>1207800</xdr:colOff>
      <xdr:row>2</xdr:row>
      <xdr:rowOff>147600</xdr:rowOff>
    </xdr:to>
    <xdr:sp>
      <xdr:nvSpPr>
        <xdr:cNvPr id="36" name="Retângulo 2"/>
        <xdr:cNvSpPr/>
      </xdr:nvSpPr>
      <xdr:spPr>
        <a:xfrm>
          <a:off x="4979520" y="35280"/>
          <a:ext cx="8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88920</xdr:colOff>
      <xdr:row>0</xdr:row>
      <xdr:rowOff>32400</xdr:rowOff>
    </xdr:from>
    <xdr:to>
      <xdr:col>9</xdr:col>
      <xdr:colOff>816840</xdr:colOff>
      <xdr:row>2</xdr:row>
      <xdr:rowOff>144720</xdr:rowOff>
    </xdr:to>
    <xdr:sp>
      <xdr:nvSpPr>
        <xdr:cNvPr id="37" name="Retângulo 3"/>
        <xdr:cNvSpPr/>
      </xdr:nvSpPr>
      <xdr:spPr>
        <a:xfrm>
          <a:off x="5088600" y="32400"/>
          <a:ext cx="1232280" cy="397800"/>
        </a:xfrm>
        <a:prstGeom prst="rect">
          <a:avLst/>
        </a:prstGeom>
        <a:solidFill>
          <a:srgbClr val="ffffff"/>
        </a:solidFill>
        <a:ln w="0">
          <a:solidFill>
            <a:srgbClr val="c050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5" zeroHeight="false" outlineLevelRow="0" outlineLevelCol="0"/>
  <cols>
    <col collapsed="false" customWidth="true" hidden="false" outlineLevel="0" max="1" min="1" style="1" width="0.71"/>
    <col collapsed="false" customWidth="true" hidden="false" outlineLevel="0" max="2" min="2" style="1" width="13.02"/>
    <col collapsed="false" customWidth="true" hidden="false" outlineLevel="0" max="4" min="3" style="1" width="5.01"/>
    <col collapsed="false" customWidth="true" hidden="false" outlineLevel="0" max="5" min="5" style="1" width="13.02"/>
    <col collapsed="false" customWidth="true" hidden="false" outlineLevel="0" max="7" min="6" style="1" width="5.01"/>
    <col collapsed="false" customWidth="true" hidden="false" outlineLevel="0" max="8" min="8" style="1" width="13.02"/>
    <col collapsed="false" customWidth="true" hidden="false" outlineLevel="0" max="10" min="9" style="1" width="5.7"/>
    <col collapsed="false" customWidth="true" hidden="false" outlineLevel="0" max="11" min="11" style="1" width="16.29"/>
    <col collapsed="false" customWidth="false" hidden="false" outlineLevel="0" max="13" min="12" style="1" width="9.29"/>
    <col collapsed="false" customWidth="true" hidden="false" outlineLevel="0" max="14" min="14" style="1" width="16.29"/>
    <col collapsed="false" customWidth="false" hidden="false" outlineLevel="0" max="1024" min="15" style="1" width="9.29"/>
  </cols>
  <sheetData>
    <row r="1" s="2" customFormat="true" ht="48" hidden="false" customHeight="true" outlineLevel="0" collapsed="false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customFormat="false" ht="12.4" hidden="false" customHeight="true" outlineLevel="0" collapsed="false"/>
    <row r="3" customFormat="false" ht="12.4" hidden="false" customHeight="true" outlineLevel="0" collapsed="false">
      <c r="B3" s="5"/>
      <c r="E3" s="5"/>
      <c r="H3" s="5"/>
    </row>
    <row r="4" customFormat="false" ht="15" hidden="false" customHeight="true" outlineLevel="0" collapsed="false">
      <c r="B4" s="6"/>
      <c r="E4" s="6"/>
      <c r="H4" s="6"/>
      <c r="K4" s="7" t="s">
        <v>1</v>
      </c>
    </row>
    <row r="5" customFormat="false" ht="15" hidden="false" customHeight="false" outlineLevel="0" collapsed="false">
      <c r="B5" s="8"/>
      <c r="E5" s="8"/>
      <c r="H5" s="8"/>
      <c r="K5" s="7"/>
    </row>
    <row r="6" customFormat="false" ht="15" hidden="false" customHeight="false" outlineLevel="0" collapsed="false">
      <c r="B6" s="9" t="s">
        <v>2</v>
      </c>
      <c r="E6" s="9" t="s">
        <v>3</v>
      </c>
      <c r="H6" s="9" t="s">
        <v>4</v>
      </c>
      <c r="K6" s="7"/>
    </row>
    <row r="7" customFormat="false" ht="15" hidden="false" customHeight="false" outlineLevel="0" collapsed="false">
      <c r="K7" s="7"/>
    </row>
    <row r="8" customFormat="false" ht="15" hidden="false" customHeight="true" outlineLevel="0" collapsed="false">
      <c r="K8" s="7"/>
    </row>
    <row r="9" customFormat="false" ht="15.75" hidden="false" customHeight="true" outlineLevel="0" collapsed="false">
      <c r="B9" s="6"/>
      <c r="E9" s="6"/>
      <c r="H9" s="6"/>
    </row>
    <row r="10" customFormat="false" ht="15" hidden="false" customHeight="true" outlineLevel="0" collapsed="false">
      <c r="B10" s="8"/>
      <c r="E10" s="8"/>
      <c r="H10" s="8"/>
      <c r="K10" s="7" t="s">
        <v>5</v>
      </c>
      <c r="N10" s="7" t="s">
        <v>6</v>
      </c>
    </row>
    <row r="11" customFormat="false" ht="15" hidden="false" customHeight="false" outlineLevel="0" collapsed="false">
      <c r="B11" s="9" t="s">
        <v>7</v>
      </c>
      <c r="E11" s="9" t="s">
        <v>8</v>
      </c>
      <c r="H11" s="9" t="s">
        <v>9</v>
      </c>
      <c r="K11" s="7"/>
      <c r="N11" s="7"/>
    </row>
    <row r="12" customFormat="false" ht="15" hidden="false" customHeight="false" outlineLevel="0" collapsed="false">
      <c r="K12" s="7"/>
      <c r="N12" s="7"/>
    </row>
    <row r="13" customFormat="false" ht="15" hidden="false" customHeight="false" outlineLevel="0" collapsed="false">
      <c r="B13" s="5"/>
      <c r="E13" s="5"/>
      <c r="H13" s="5"/>
      <c r="K13" s="7"/>
      <c r="N13" s="7"/>
    </row>
    <row r="14" customFormat="false" ht="14.65" hidden="false" customHeight="true" outlineLevel="0" collapsed="false">
      <c r="B14" s="6"/>
      <c r="E14" s="6"/>
      <c r="H14" s="6"/>
      <c r="K14" s="7"/>
      <c r="N14" s="7"/>
    </row>
    <row r="15" customFormat="false" ht="15" hidden="false" customHeight="false" outlineLevel="0" collapsed="false">
      <c r="B15" s="8"/>
      <c r="E15" s="8"/>
      <c r="H15" s="8"/>
    </row>
    <row r="16" customFormat="false" ht="15" hidden="false" customHeight="true" outlineLevel="0" collapsed="false">
      <c r="B16" s="9" t="s">
        <v>10</v>
      </c>
      <c r="E16" s="9" t="s">
        <v>11</v>
      </c>
      <c r="H16" s="9" t="s">
        <v>12</v>
      </c>
      <c r="K16" s="7" t="s">
        <v>13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5"/>
      <c r="E18" s="5"/>
      <c r="H18" s="5"/>
      <c r="K18" s="7"/>
    </row>
    <row r="19" customFormat="false" ht="15" hidden="false" customHeight="false" outlineLevel="0" collapsed="false">
      <c r="B19" s="6"/>
      <c r="E19" s="6"/>
      <c r="H19" s="6"/>
      <c r="K19" s="7"/>
    </row>
    <row r="20" customFormat="false" ht="15" hidden="false" customHeight="false" outlineLevel="0" collapsed="false">
      <c r="B20" s="8"/>
      <c r="E20" s="8"/>
      <c r="H20" s="8"/>
      <c r="K20" s="7"/>
    </row>
    <row r="21" customFormat="false" ht="15" hidden="false" customHeight="false" outlineLevel="0" collapsed="false">
      <c r="B21" s="9" t="s">
        <v>14</v>
      </c>
      <c r="E21" s="9" t="s">
        <v>15</v>
      </c>
      <c r="H21" s="9" t="s">
        <v>16</v>
      </c>
    </row>
  </sheetData>
  <mergeCells count="4">
    <mergeCell ref="K4:K8"/>
    <mergeCell ref="K10:K14"/>
    <mergeCell ref="N10:N14"/>
    <mergeCell ref="K16:K2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11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IF(Calendário!I4="","",Calendário!I4)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n">
        <f aca="false">IF(Calendário!I5="","",Calendário!I5)</f>
        <v>1</v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n">
        <f aca="false">IF(Calendário!I6="","",Calendário!I6)</f>
        <v>2</v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n">
        <f aca="false">IF(Calendário!I7="","",Calendário!I7)</f>
        <v>3</v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n">
        <f aca="false">IF(Calendário!I8="","",Calendário!I8)</f>
        <v>4</v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n">
        <f aca="false">IF(Calendário!I9="","",Calendário!I9)</f>
        <v>5</v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n">
        <f aca="false">IF(Calendário!I10="","",Calendário!I10)</f>
        <v>6</v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IF(Calendário!I11="","",Calendário!I11)</f>
        <v>7</v>
      </c>
      <c r="D14" s="126"/>
      <c r="E14" s="126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IF(Calendário!I12="","",Calendário!I12)</f>
        <v>8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IF(Calendário!I13="","",Calendário!I13)</f>
        <v>9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IF(Calendário!I14="","",Calendário!I14)</f>
        <v>10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IF(Calendário!I15="","",Calendário!I15)</f>
        <v>11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IF(Calendário!I16="","",Calendário!I16)</f>
        <v>12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IF(Calendário!I17="","",Calendário!I17)</f>
        <v>13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IF(Calendário!I18="","",Calendário!I18)</f>
        <v>14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IF(Calendário!I19="","",Calendário!I19)</f>
        <v>15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IF(Calendário!I20="","",Calendário!I20)</f>
        <v>16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IF(Calendário!I21="","",Calendário!I21)</f>
        <v>17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IF(Calendário!I22="","",Calendário!I22)</f>
        <v>18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IF(Calendário!I23="","",Calendário!I23)</f>
        <v>19</v>
      </c>
      <c r="D26" s="133"/>
      <c r="E26" s="133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IF(Calendário!I24="","",Calendário!I24)</f>
        <v>20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IF(Calendário!I25="","",Calendário!I25)</f>
        <v>21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IF(Calendário!I26="","",Calendário!I26)</f>
        <v>22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IF(Calendário!I27="","",Calendário!I27)</f>
        <v>23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IF(Calendário!I28="","",Calendário!I28)</f>
        <v>24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IF(Calendário!I29="","",Calendário!I29)</f>
        <v>25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IF(Calendário!I30="","",Calendário!I30)</f>
        <v>26</v>
      </c>
      <c r="D33" s="133"/>
      <c r="E33" s="133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IF(Calendário!I31="","",Calendário!I31)</f>
        <v>27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IF(Calendário!I32="","",Calendário!I32)</f>
        <v>28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IF(Calendário!I33="","",Calendário!I33)</f>
        <v>29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IF(Calendário!I34="","",Calendário!I34)</f>
        <v>30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IF(Calendário!I35="","",Calendário!I35)</f>
        <v>31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str">
        <f aca="false">IF(Calendário!I36="","",Calendário!I36)</f>
        <v/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str">
        <f aca="false">IF(Calendário!I37="","",Calendário!I37)</f>
        <v/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str">
        <f aca="false">IF(Calendário!I38="","",Calendário!I38)</f>
        <v/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str">
        <f aca="false">IF(Calendário!I39="","",Calendário!I39)</f>
        <v/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str">
        <f aca="false">IF(Calendário!I40="","",Calendário!I40)</f>
        <v/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IF(Calendário!I41="","",Calendário!I41)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F7:G44 D7:D12 D15:D23 D30 D37:D44">
    <cfRule type="cellIs" priority="2" operator="equal" aboveAverage="0" equalAverage="0" bottom="0" percent="0" rank="0" text="" dxfId="42">
      <formula>MAX(D$7:D$44)</formula>
    </cfRule>
    <cfRule type="cellIs" priority="3" operator="equal" aboveAverage="0" equalAverage="0" bottom="0" percent="0" rank="0" text="" dxfId="43">
      <formula>MIN(D$7:D$44)</formula>
    </cfRule>
  </conditionalFormatting>
  <conditionalFormatting sqref="E7:E11 E15:E23 E30 E37:E44">
    <cfRule type="cellIs" priority="4" operator="equal" aboveAverage="0" equalAverage="0" bottom="0" percent="0" rank="0" text="" dxfId="44">
      <formula>MAX(E$7:E$44)</formula>
    </cfRule>
    <cfRule type="cellIs" priority="5" operator="equal" aboveAverage="0" equalAverage="0" bottom="0" percent="0" rank="0" text="" dxfId="45">
      <formula>MIN(E$7:E$44)</formula>
    </cfRule>
  </conditionalFormatting>
  <conditionalFormatting sqref="E12">
    <cfRule type="cellIs" priority="6" operator="equal" aboveAverage="0" equalAverage="0" bottom="0" percent="0" rank="0" text="" dxfId="46">
      <formula>MAX(E$7:E$44)</formula>
    </cfRule>
    <cfRule type="cellIs" priority="7" operator="equal" aboveAverage="0" equalAverage="0" bottom="0" percent="0" rank="0" text="" dxfId="47">
      <formula>MIN(E$7:E$44)</formula>
    </cfRule>
  </conditionalFormatting>
  <conditionalFormatting sqref="E13">
    <cfRule type="cellIs" priority="8" operator="equal" aboveAverage="0" equalAverage="0" bottom="0" percent="0" rank="0" text="" dxfId="48">
      <formula>MAX(E$7:E$44)</formula>
    </cfRule>
    <cfRule type="cellIs" priority="9" operator="equal" aboveAverage="0" equalAverage="0" bottom="0" percent="0" rank="0" text="" dxfId="49">
      <formula>MIN(E$7:E$44)</formula>
    </cfRule>
  </conditionalFormatting>
  <conditionalFormatting sqref="D13">
    <cfRule type="cellIs" priority="10" operator="equal" aboveAverage="0" equalAverage="0" bottom="0" percent="0" rank="0" text="" dxfId="50">
      <formula>MAX(D$7:D$44)</formula>
    </cfRule>
    <cfRule type="cellIs" priority="11" operator="equal" aboveAverage="0" equalAverage="0" bottom="0" percent="0" rank="0" text="" dxfId="51">
      <formula>MIN(D$7:D$44)</formula>
    </cfRule>
  </conditionalFormatting>
  <conditionalFormatting sqref="D14">
    <cfRule type="cellIs" priority="12" operator="equal" aboveAverage="0" equalAverage="0" bottom="0" percent="0" rank="0" text="" dxfId="52">
      <formula>MAX(D$7:D$44)</formula>
    </cfRule>
    <cfRule type="cellIs" priority="13" operator="equal" aboveAverage="0" equalAverage="0" bottom="0" percent="0" rank="0" text="" dxfId="53">
      <formula>MIN(D$7:D$44)</formula>
    </cfRule>
  </conditionalFormatting>
  <conditionalFormatting sqref="E14">
    <cfRule type="cellIs" priority="14" operator="equal" aboveAverage="0" equalAverage="0" bottom="0" percent="0" rank="0" text="" dxfId="54">
      <formula>MAX(E$7:E$44)</formula>
    </cfRule>
    <cfRule type="cellIs" priority="15" operator="equal" aboveAverage="0" equalAverage="0" bottom="0" percent="0" rank="0" text="" dxfId="55">
      <formula>MIN(E$7:E$44)</formula>
    </cfRule>
  </conditionalFormatting>
  <conditionalFormatting sqref="D24:D29">
    <cfRule type="cellIs" priority="16" operator="equal" aboveAverage="0" equalAverage="0" bottom="0" percent="0" rank="0" text="" dxfId="56">
      <formula>MAX(D$7:D$44)</formula>
    </cfRule>
    <cfRule type="cellIs" priority="17" operator="equal" aboveAverage="0" equalAverage="0" bottom="0" percent="0" rank="0" text="" dxfId="57">
      <formula>MIN(D$7:D$44)</formula>
    </cfRule>
  </conditionalFormatting>
  <conditionalFormatting sqref="E24:E29">
    <cfRule type="cellIs" priority="18" operator="equal" aboveAverage="0" equalAverage="0" bottom="0" percent="0" rank="0" text="" dxfId="58">
      <formula>MAX(E$7:E$44)</formula>
    </cfRule>
    <cfRule type="cellIs" priority="19" operator="equal" aboveAverage="0" equalAverage="0" bottom="0" percent="0" rank="0" text="" dxfId="59">
      <formula>MIN(E$7:E$44)</formula>
    </cfRule>
  </conditionalFormatting>
  <conditionalFormatting sqref="D31:D36">
    <cfRule type="cellIs" priority="20" operator="equal" aboveAverage="0" equalAverage="0" bottom="0" percent="0" rank="0" text="" dxfId="60">
      <formula>MAX(D$7:D$44)</formula>
    </cfRule>
    <cfRule type="cellIs" priority="21" operator="equal" aboveAverage="0" equalAverage="0" bottom="0" percent="0" rank="0" text="" dxfId="61">
      <formula>MIN(D$7:D$44)</formula>
    </cfRule>
  </conditionalFormatting>
  <conditionalFormatting sqref="E31:E36">
    <cfRule type="cellIs" priority="22" operator="equal" aboveAverage="0" equalAverage="0" bottom="0" percent="0" rank="0" text="" dxfId="62">
      <formula>MAX(E$7:E$44)</formula>
    </cfRule>
    <cfRule type="cellIs" priority="23" operator="equal" aboveAverage="0" equalAverage="0" bottom="0" percent="0" rank="0" text="" dxfId="63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15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IF(Calendário!J4="","",Calendário!J4)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IF(Calendário!J5="","",Calendário!J5)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str">
        <f aca="false">IF(Calendário!J6="","",Calendário!J6)</f>
        <v/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str">
        <f aca="false">IF(Calendário!J7="","",Calendário!J7)</f>
        <v/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n">
        <f aca="false">IF(Calendário!J8="","",Calendário!J8)</f>
        <v>1</v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n">
        <f aca="false">IF(Calendário!J9="","",Calendário!J9)</f>
        <v>2</v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n">
        <f aca="false">IF(Calendário!J10="","",Calendário!J10)</f>
        <v>3</v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IF(Calendário!J11="","",Calendário!J11)</f>
        <v>4</v>
      </c>
      <c r="D14" s="128"/>
      <c r="E14" s="128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IF(Calendário!J12="","",Calendário!J12)</f>
        <v>5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IF(Calendário!J13="","",Calendário!J13)</f>
        <v>6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IF(Calendário!J14="","",Calendário!J14)</f>
        <v>7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IF(Calendário!J15="","",Calendário!J15)</f>
        <v>8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IF(Calendário!J16="","",Calendário!J16)</f>
        <v>9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IF(Calendário!J17="","",Calendário!J17)</f>
        <v>10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IF(Calendário!J18="","",Calendário!J18)</f>
        <v>11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IF(Calendário!J19="","",Calendário!J19)</f>
        <v>12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IF(Calendário!J20="","",Calendário!J20)</f>
        <v>13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IF(Calendário!J21="","",Calendário!J21)</f>
        <v>14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IF(Calendário!J22="","",Calendário!J22)</f>
        <v>15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IF(Calendário!J23="","",Calendário!J23)</f>
        <v>16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IF(Calendário!J24="","",Calendário!J24)</f>
        <v>17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IF(Calendário!J25="","",Calendário!J25)</f>
        <v>18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IF(Calendário!J26="","",Calendário!J26)</f>
        <v>19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IF(Calendário!J27="","",Calendário!J27)</f>
        <v>20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IF(Calendário!J28="","",Calendário!J28)</f>
        <v>21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IF(Calendário!J29="","",Calendário!J29)</f>
        <v>22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IF(Calendário!J30="","",Calendário!J30)</f>
        <v>23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IF(Calendário!J31="","",Calendário!J31)</f>
        <v>24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IF(Calendário!J32="","",Calendário!J32)</f>
        <v>25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IF(Calendário!J33="","",Calendário!J33)</f>
        <v>26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IF(Calendário!J34="","",Calendário!J34)</f>
        <v>27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IF(Calendário!J35="","",Calendário!J35)</f>
        <v>28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IF(Calendário!J36="","",Calendário!J36)</f>
        <v>29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n">
        <f aca="false">IF(Calendário!J37="","",Calendário!J37)</f>
        <v>30</v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n">
        <f aca="false">IF(Calendário!J38="","",Calendário!J38)</f>
        <v>31</v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str">
        <f aca="false">IF(Calendário!J39="","",Calendário!J39)</f>
        <v/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str">
        <f aca="false">IF(Calendário!J40="","",Calendário!J40)</f>
        <v/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IF(Calendário!J41="","",Calendário!J41)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64">
      <formula>MAX(D$7:D$44)</formula>
    </cfRule>
    <cfRule type="cellIs" priority="3" operator="equal" aboveAverage="0" equalAverage="0" bottom="0" percent="0" rank="0" text="" dxfId="65">
      <formula>MIN(D$7:D$44)</formula>
    </cfRule>
  </conditionalFormatting>
  <conditionalFormatting sqref="E7:E44">
    <cfRule type="cellIs" priority="4" operator="equal" aboveAverage="0" equalAverage="0" bottom="0" percent="0" rank="0" text="" dxfId="66">
      <formula>MAX(E$7:E$44)</formula>
    </cfRule>
    <cfRule type="cellIs" priority="5" operator="equal" aboveAverage="0" equalAverage="0" bottom="0" percent="0" rank="0" text="" dxfId="67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4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IF(Calendário!K4="","",Calendário!K4)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IF(Calendário!K5="","",Calendário!K5)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str">
        <f aca="false">IF(Calendário!K6="","",Calendário!K6)</f>
        <v/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str">
        <f aca="false">IF(Calendário!K7="","",Calendário!K7)</f>
        <v/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str">
        <f aca="false">IF(Calendário!K8="","",Calendário!K8)</f>
        <v/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str">
        <f aca="false">IF(Calendário!K9="","",Calendário!K9)</f>
        <v/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str">
        <f aca="false">IF(Calendário!K10="","",Calendário!K10)</f>
        <v/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IF(Calendário!K11="","",Calendário!K11)</f>
        <v>1</v>
      </c>
      <c r="D14" s="128"/>
      <c r="E14" s="128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IF(Calendário!K12="","",Calendário!K12)</f>
        <v>2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IF(Calendário!K13="","",Calendário!K13)</f>
        <v>3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IF(Calendário!K14="","",Calendário!K14)</f>
        <v>4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IF(Calendário!K15="","",Calendário!K15)</f>
        <v>5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IF(Calendário!K16="","",Calendário!K16)</f>
        <v>6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IF(Calendário!K17="","",Calendário!K17)</f>
        <v>7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IF(Calendário!K18="","",Calendário!K18)</f>
        <v>8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IF(Calendário!K19="","",Calendário!K19)</f>
        <v>9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IF(Calendário!K20="","",Calendário!K20)</f>
        <v>10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IF(Calendário!K21="","",Calendário!K21)</f>
        <v>11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IF(Calendário!K22="","",Calendário!K22)</f>
        <v>12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IF(Calendário!K23="","",Calendário!K23)</f>
        <v>13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IF(Calendário!K24="","",Calendário!K24)</f>
        <v>14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IF(Calendário!K25="","",Calendário!K25)</f>
        <v>15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IF(Calendário!K26="","",Calendário!K26)</f>
        <v>16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IF(Calendário!K27="","",Calendário!K27)</f>
        <v>17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IF(Calendário!K28="","",Calendário!K28)</f>
        <v>18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IF(Calendário!K29="","",Calendário!K29)</f>
        <v>19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IF(Calendário!K30="","",Calendário!K30)</f>
        <v>20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IF(Calendário!K31="","",Calendário!K31)</f>
        <v>21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IF(Calendário!K32="","",Calendário!K32)</f>
        <v>22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IF(Calendário!K33="","",Calendário!K33)</f>
        <v>23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IF(Calendário!K34="","",Calendário!K34)</f>
        <v>24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IF(Calendário!K35="","",Calendário!K35)</f>
        <v>25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IF(Calendário!K36="","",Calendário!K36)</f>
        <v>26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n">
        <f aca="false">IF(Calendário!K37="","",Calendário!K37)</f>
        <v>27</v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n">
        <f aca="false">IF(Calendário!K38="","",Calendário!K38)</f>
        <v>28</v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n">
        <f aca="false">IF(Calendário!K39="","",Calendário!K39)</f>
        <v>29</v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n">
        <f aca="false">IF(Calendário!K40="","",Calendário!K40)</f>
        <v>30</v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IF(Calendário!K41="","",Calendário!K41)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68">
      <formula>MAX(D$7:D$44)</formula>
    </cfRule>
    <cfRule type="cellIs" priority="3" operator="equal" aboveAverage="0" equalAverage="0" bottom="0" percent="0" rank="0" text="" dxfId="69">
      <formula>MIN(D$7:D$44)</formula>
    </cfRule>
  </conditionalFormatting>
  <conditionalFormatting sqref="E7:E44">
    <cfRule type="cellIs" priority="4" operator="equal" aboveAverage="0" equalAverage="0" bottom="0" percent="0" rank="0" text="" dxfId="70">
      <formula>MAX(E$7:E$44)</formula>
    </cfRule>
    <cfRule type="cellIs" priority="5" operator="equal" aboveAverage="0" equalAverage="0" bottom="0" percent="0" rank="0" text="" dxfId="71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9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IF(Calendário!L4="","",Calendário!L4)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IF(Calendário!L5="","",Calendário!L5)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n">
        <f aca="false">IF(Calendário!L6="","",Calendário!L6)</f>
        <v>1</v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n">
        <f aca="false">IF(Calendário!L7="","",Calendário!L7)</f>
        <v>2</v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n">
        <f aca="false">IF(Calendário!L8="","",Calendário!L8)</f>
        <v>3</v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n">
        <f aca="false">IF(Calendário!L9="","",Calendário!L9)</f>
        <v>4</v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n">
        <f aca="false">IF(Calendário!L10="","",Calendário!L10)</f>
        <v>5</v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IF(Calendário!L11="","",Calendário!L11)</f>
        <v>6</v>
      </c>
      <c r="D14" s="128"/>
      <c r="E14" s="128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IF(Calendário!L12="","",Calendário!L12)</f>
        <v>7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IF(Calendário!L13="","",Calendário!L13)</f>
        <v>8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IF(Calendário!L14="","",Calendário!L14)</f>
        <v>9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IF(Calendário!L15="","",Calendário!L15)</f>
        <v>10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IF(Calendário!L16="","",Calendário!L16)</f>
        <v>11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IF(Calendário!L17="","",Calendário!L17)</f>
        <v>12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IF(Calendário!L18="","",Calendário!L18)</f>
        <v>13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IF(Calendário!L19="","",Calendário!L19)</f>
        <v>14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IF(Calendário!L20="","",Calendário!L20)</f>
        <v>15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IF(Calendário!L21="","",Calendário!L21)</f>
        <v>16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IF(Calendário!L22="","",Calendário!L22)</f>
        <v>17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IF(Calendário!L23="","",Calendário!L23)</f>
        <v>18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IF(Calendário!L24="","",Calendário!L24)</f>
        <v>19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IF(Calendário!L25="","",Calendário!L25)</f>
        <v>20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IF(Calendário!L26="","",Calendário!L26)</f>
        <v>21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IF(Calendário!L27="","",Calendário!L27)</f>
        <v>22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IF(Calendário!L28="","",Calendário!L28)</f>
        <v>23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IF(Calendário!L29="","",Calendário!L29)</f>
        <v>24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IF(Calendário!L30="","",Calendário!L30)</f>
        <v>25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IF(Calendário!L31="","",Calendário!L31)</f>
        <v>26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IF(Calendário!L32="","",Calendário!L32)</f>
        <v>27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IF(Calendário!L33="","",Calendário!L33)</f>
        <v>28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IF(Calendário!L34="","",Calendário!L34)</f>
        <v>29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IF(Calendário!L35="","",Calendário!L35)</f>
        <v>30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IF(Calendário!L36="","",Calendário!L36)</f>
        <v>31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str">
        <f aca="false">IF(Calendário!L37="","",Calendário!L37)</f>
        <v/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str">
        <f aca="false">IF(Calendário!L38="","",Calendário!L38)</f>
        <v/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str">
        <f aca="false">IF(Calendário!L39="","",Calendário!L39)</f>
        <v/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str">
        <f aca="false">IF(Calendário!L40="","",Calendário!L40)</f>
        <v/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IF(Calendário!L41="","",Calendário!L41)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72">
      <formula>MAX(D$7:D$44)</formula>
    </cfRule>
    <cfRule type="cellIs" priority="3" operator="equal" aboveAverage="0" equalAverage="0" bottom="0" percent="0" rank="0" text="" dxfId="73">
      <formula>MIN(D$7:D$44)</formula>
    </cfRule>
  </conditionalFormatting>
  <conditionalFormatting sqref="E7:E44">
    <cfRule type="cellIs" priority="4" operator="equal" aboveAverage="0" equalAverage="0" bottom="0" percent="0" rank="0" text="" dxfId="74">
      <formula>MAX(E$7:E$44)</formula>
    </cfRule>
    <cfRule type="cellIs" priority="5" operator="equal" aboveAverage="0" equalAverage="0" bottom="0" percent="0" rank="0" text="" dxfId="75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12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IF(Calendário!M4="","",Calendário!M4)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IF(Calendário!M5="","",Calendário!M5)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str">
        <f aca="false">IF(Calendário!M6="","",Calendário!M6)</f>
        <v/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str">
        <f aca="false">IF(Calendário!M7="","",Calendário!M7)</f>
        <v/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str">
        <f aca="false">IF(Calendário!M8="","",Calendário!M8)</f>
        <v/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n">
        <f aca="false">IF(Calendário!M9="","",Calendário!M9)</f>
        <v>1</v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n">
        <f aca="false">IF(Calendário!M10="","",Calendário!M10)</f>
        <v>2</v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IF(Calendário!M11="","",Calendário!M11)</f>
        <v>3</v>
      </c>
      <c r="D14" s="128"/>
      <c r="E14" s="128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IF(Calendário!M12="","",Calendário!M12)</f>
        <v>4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IF(Calendário!M13="","",Calendário!M13)</f>
        <v>5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IF(Calendário!M14="","",Calendário!M14)</f>
        <v>6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IF(Calendário!M15="","",Calendário!M15)</f>
        <v>7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IF(Calendário!M16="","",Calendário!M16)</f>
        <v>8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IF(Calendário!M17="","",Calendário!M17)</f>
        <v>9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IF(Calendário!M18="","",Calendário!M18)</f>
        <v>10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IF(Calendário!M19="","",Calendário!M19)</f>
        <v>11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IF(Calendário!M20="","",Calendário!M20)</f>
        <v>12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IF(Calendário!M21="","",Calendário!M21)</f>
        <v>13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IF(Calendário!M22="","",Calendário!M22)</f>
        <v>14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IF(Calendário!M23="","",Calendário!M23)</f>
        <v>15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IF(Calendário!M24="","",Calendário!M24)</f>
        <v>16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IF(Calendário!M25="","",Calendário!M25)</f>
        <v>17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IF(Calendário!M26="","",Calendário!M26)</f>
        <v>18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IF(Calendário!M27="","",Calendário!M27)</f>
        <v>19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IF(Calendário!M28="","",Calendário!M28)</f>
        <v>20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IF(Calendário!M29="","",Calendário!M29)</f>
        <v>21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IF(Calendário!M30="","",Calendário!M30)</f>
        <v>22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IF(Calendário!M31="","",Calendário!M31)</f>
        <v>23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IF(Calendário!M32="","",Calendário!M32)</f>
        <v>24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IF(Calendário!M33="","",Calendário!M33)</f>
        <v>25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IF(Calendário!M34="","",Calendário!M34)</f>
        <v>26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IF(Calendário!M35="","",Calendário!M35)</f>
        <v>27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IF(Calendário!M36="","",Calendário!M36)</f>
        <v>28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n">
        <f aca="false">IF(Calendário!M37="","",Calendário!M37)</f>
        <v>29</v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n">
        <f aca="false">IF(Calendário!M38="","",Calendário!M38)</f>
        <v>30</v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str">
        <f aca="false">IF(Calendário!M39="","",Calendário!M39)</f>
        <v/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str">
        <f aca="false">IF(Calendário!M40="","",Calendário!M40)</f>
        <v/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IF(Calendário!M41="","",Calendário!M41)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76">
      <formula>MAX(D$7:D$44)</formula>
    </cfRule>
    <cfRule type="cellIs" priority="3" operator="equal" aboveAverage="0" equalAverage="0" bottom="0" percent="0" rank="0" text="" dxfId="77">
      <formula>MIN(D$7:D$44)</formula>
    </cfRule>
  </conditionalFormatting>
  <conditionalFormatting sqref="E7:E44">
    <cfRule type="cellIs" priority="4" operator="equal" aboveAverage="0" equalAverage="0" bottom="0" percent="0" rank="0" text="" dxfId="78">
      <formula>MAX(E$7:E$44)</formula>
    </cfRule>
    <cfRule type="cellIs" priority="5" operator="equal" aboveAverage="0" equalAverage="0" bottom="0" percent="0" rank="0" text="" dxfId="79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16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IF(Calendário!N4="","",Calendário!N4)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IF(Calendário!N5="","",Calendário!N5)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str">
        <f aca="false">IF(Calendário!N6="","",Calendário!N6)</f>
        <v/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str">
        <f aca="false">IF(Calendário!N7="","",Calendário!N7)</f>
        <v/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str">
        <f aca="false">IF(Calendário!N8="","",Calendário!N8)</f>
        <v/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str">
        <f aca="false">IF(Calendário!N9="","",Calendário!N9)</f>
        <v/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str">
        <f aca="false">IF(Calendário!N10="","",Calendário!N10)</f>
        <v/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IF(Calendário!N11="","",Calendário!N11)</f>
        <v>1</v>
      </c>
      <c r="D14" s="128"/>
      <c r="E14" s="128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IF(Calendário!N12="","",Calendário!N12)</f>
        <v>2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IF(Calendário!N13="","",Calendário!N13)</f>
        <v>3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IF(Calendário!N14="","",Calendário!N14)</f>
        <v>4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IF(Calendário!N15="","",Calendário!N15)</f>
        <v>5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IF(Calendário!N16="","",Calendário!N16)</f>
        <v>6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IF(Calendário!N17="","",Calendário!N17)</f>
        <v>7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IF(Calendário!N18="","",Calendário!N18)</f>
        <v>8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IF(Calendário!N19="","",Calendário!N19)</f>
        <v>9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IF(Calendário!N20="","",Calendário!N20)</f>
        <v>10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IF(Calendário!N21="","",Calendário!N21)</f>
        <v>11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IF(Calendário!N22="","",Calendário!N22)</f>
        <v>12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IF(Calendário!N23="","",Calendário!N23)</f>
        <v>13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IF(Calendário!N24="","",Calendário!N24)</f>
        <v>14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IF(Calendário!N25="","",Calendário!N25)</f>
        <v>15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IF(Calendário!N26="","",Calendário!N26)</f>
        <v>16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IF(Calendário!N27="","",Calendário!N27)</f>
        <v>17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IF(Calendário!N28="","",Calendário!N28)</f>
        <v>18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IF(Calendário!N29="","",Calendário!N29)</f>
        <v>19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IF(Calendário!N30="","",Calendário!N30)</f>
        <v>20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IF(Calendário!N31="","",Calendário!N31)</f>
        <v>21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IF(Calendário!N32="","",Calendário!N32)</f>
        <v>22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IF(Calendário!N33="","",Calendário!N33)</f>
        <v>23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IF(Calendário!N34="","",Calendário!N34)</f>
        <v>24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IF(Calendário!N35="","",Calendário!N35)</f>
        <v>25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IF(Calendário!N36="","",Calendário!N36)</f>
        <v>26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n">
        <f aca="false">IF(Calendário!N37="","",Calendário!N37)</f>
        <v>27</v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n">
        <f aca="false">IF(Calendário!N38="","",Calendário!N38)</f>
        <v>28</v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n">
        <f aca="false">IF(Calendário!N39="","",Calendário!N39)</f>
        <v>29</v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n">
        <f aca="false">IF(Calendário!N40="","",Calendário!N40)</f>
        <v>30</v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n">
        <f aca="false">IF(Calendário!N41="","",Calendário!N41)</f>
        <v>31</v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80">
      <formula>MAX(D$7:D$44)</formula>
    </cfRule>
    <cfRule type="cellIs" priority="3" operator="equal" aboveAverage="0" equalAverage="0" bottom="0" percent="0" rank="0" text="" dxfId="81">
      <formula>MIN(D$7:D$44)</formula>
    </cfRule>
  </conditionalFormatting>
  <conditionalFormatting sqref="E7:E44">
    <cfRule type="cellIs" priority="4" operator="equal" aboveAverage="0" equalAverage="0" bottom="0" percent="0" rank="0" text="" dxfId="82">
      <formula>MAX(E$7:E$44)</formula>
    </cfRule>
    <cfRule type="cellIs" priority="5" operator="equal" aboveAverage="0" equalAverage="0" bottom="0" percent="0" rank="0" text="" dxfId="83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0"/>
  <cols>
    <col collapsed="false" customWidth="true" hidden="false" outlineLevel="0" max="1" min="1" style="87" width="1.42"/>
    <col collapsed="false" customWidth="true" hidden="false" outlineLevel="0" max="2" min="2" style="29" width="22.28"/>
    <col collapsed="false" customWidth="true" hidden="false" outlineLevel="0" max="14" min="3" style="88" width="11.99"/>
    <col collapsed="false" customWidth="true" hidden="false" outlineLevel="0" max="15" min="15" style="87" width="3.71"/>
    <col collapsed="false" customWidth="false" hidden="false" outlineLevel="0" max="16" min="16" style="87" width="9.29"/>
    <col collapsed="false" customWidth="true" hidden="false" outlineLevel="0" max="18" min="17" style="87" width="14.57"/>
    <col collapsed="false" customWidth="true" hidden="false" outlineLevel="0" max="19" min="19" style="87" width="13.29"/>
    <col collapsed="false" customWidth="true" hidden="false" outlineLevel="0" max="20" min="20" style="87" width="14.43"/>
    <col collapsed="false" customWidth="false" hidden="false" outlineLevel="0" max="1024" min="21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C2" s="27"/>
      <c r="D2" s="27" t="s">
        <v>61</v>
      </c>
      <c r="E2" s="27"/>
      <c r="F2" s="27"/>
      <c r="G2" s="27"/>
      <c r="H2" s="27"/>
      <c r="I2" s="27"/>
      <c r="J2" s="27"/>
      <c r="K2" s="27"/>
      <c r="L2" s="27"/>
      <c r="M2" s="27"/>
      <c r="N2" s="27"/>
    </row>
    <row r="3" s="91" customFormat="true" ht="16.5" hidden="false" customHeight="false" outlineLevel="0" collapsed="false">
      <c r="B3" s="92" t="s">
        <v>38</v>
      </c>
      <c r="C3" s="92" t="n">
        <f aca="false">SUM(C7:C13)</f>
        <v>0</v>
      </c>
      <c r="D3" s="92" t="n">
        <f aca="false">SUM(D7:D13)</f>
        <v>0</v>
      </c>
      <c r="E3" s="92" t="n">
        <f aca="false">SUM(E7:E13)</f>
        <v>0</v>
      </c>
      <c r="F3" s="92" t="n">
        <f aca="false">SUM(F7:F13)</f>
        <v>0</v>
      </c>
      <c r="G3" s="92" t="n">
        <f aca="false">SUM(G7:G13)</f>
        <v>0</v>
      </c>
      <c r="H3" s="92" t="n">
        <f aca="false">SUM(H7:H13)</f>
        <v>0</v>
      </c>
      <c r="I3" s="92" t="n">
        <f aca="false">SUM(I7:I13)</f>
        <v>0</v>
      </c>
      <c r="J3" s="92" t="n">
        <f aca="false">SUM(J7:J13)</f>
        <v>0</v>
      </c>
      <c r="K3" s="92" t="n">
        <f aca="false">SUM(K7:K13)</f>
        <v>0</v>
      </c>
      <c r="L3" s="92" t="n">
        <f aca="false">SUM(L7:L13)</f>
        <v>0</v>
      </c>
      <c r="M3" s="92" t="n">
        <f aca="false">SUM(M7:M13)</f>
        <v>0</v>
      </c>
      <c r="N3" s="92" t="n">
        <f aca="false">SUM(N7:N13)</f>
        <v>0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</row>
    <row r="4" customFormat="false" ht="16.5" hidden="true" customHeight="false" outlineLevel="0" collapsed="false">
      <c r="B4" s="94" t="s">
        <v>17</v>
      </c>
      <c r="C4" s="96" t="n">
        <f aca="false">MAX(C7:C13)</f>
        <v>0</v>
      </c>
      <c r="D4" s="96" t="n">
        <f aca="false">MAX(D7:D13)</f>
        <v>0</v>
      </c>
      <c r="E4" s="96" t="n">
        <f aca="false">MAX(E7:E13)</f>
        <v>0</v>
      </c>
      <c r="F4" s="96" t="n">
        <f aca="false">MAX(F7:F13)</f>
        <v>0</v>
      </c>
      <c r="G4" s="96" t="n">
        <f aca="false">MAX(G7:G13)</f>
        <v>0</v>
      </c>
      <c r="H4" s="96" t="n">
        <f aca="false">MAX(H7:H13)</f>
        <v>0</v>
      </c>
      <c r="I4" s="96" t="n">
        <f aca="false">MAX(I7:I13)</f>
        <v>0</v>
      </c>
      <c r="J4" s="96" t="n">
        <f aca="false">MAX(J7:J13)</f>
        <v>0</v>
      </c>
      <c r="K4" s="96" t="n">
        <f aca="false">MAX(K7:K13)</f>
        <v>0</v>
      </c>
      <c r="L4" s="96" t="n">
        <f aca="false">MAX(L7:L13)</f>
        <v>0</v>
      </c>
      <c r="M4" s="96" t="n">
        <f aca="false">MAX(M7:M13)</f>
        <v>0</v>
      </c>
      <c r="N4" s="96" t="n">
        <f aca="false">MAX(N7:N13)</f>
        <v>0</v>
      </c>
    </row>
    <row r="5" customFormat="false" ht="35.65" hidden="false" customHeight="true" outlineLevel="0" collapsed="false">
      <c r="B5" s="148" t="s">
        <v>62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</row>
    <row r="6" customFormat="false" ht="29.65" hidden="false" customHeight="true" outlineLevel="0" collapsed="false">
      <c r="A6" s="93"/>
      <c r="B6" s="123"/>
      <c r="C6" s="149" t="s">
        <v>18</v>
      </c>
      <c r="D6" s="149" t="s">
        <v>19</v>
      </c>
      <c r="E6" s="149" t="s">
        <v>20</v>
      </c>
      <c r="F6" s="149" t="s">
        <v>21</v>
      </c>
      <c r="G6" s="149" t="s">
        <v>22</v>
      </c>
      <c r="H6" s="149" t="s">
        <v>23</v>
      </c>
      <c r="I6" s="149" t="s">
        <v>24</v>
      </c>
      <c r="J6" s="149" t="s">
        <v>25</v>
      </c>
      <c r="K6" s="149" t="s">
        <v>26</v>
      </c>
      <c r="L6" s="149" t="s">
        <v>27</v>
      </c>
      <c r="M6" s="149" t="s">
        <v>28</v>
      </c>
      <c r="N6" s="149" t="s">
        <v>29</v>
      </c>
    </row>
    <row r="7" customFormat="false" ht="29.65" hidden="false" customHeight="true" outlineLevel="0" collapsed="false">
      <c r="A7" s="93" t="str">
        <f aca="false">IF(F7=0,"",B7)</f>
        <v/>
      </c>
      <c r="B7" s="150" t="s">
        <v>63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</row>
    <row r="8" s="95" customFormat="true" ht="29.65" hidden="false" customHeight="true" outlineLevel="0" collapsed="false">
      <c r="A8" s="93" t="str">
        <f aca="false">IF(F8=0,"",B8)</f>
        <v/>
      </c>
      <c r="B8" s="150" t="s">
        <v>64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</row>
    <row r="9" s="95" customFormat="true" ht="29.65" hidden="false" customHeight="true" outlineLevel="0" collapsed="false">
      <c r="A9" s="93" t="str">
        <f aca="false">IF(F9=0,"",B9)</f>
        <v/>
      </c>
      <c r="B9" s="150" t="s">
        <v>65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</row>
    <row r="10" customFormat="false" ht="29.65" hidden="false" customHeight="true" outlineLevel="0" collapsed="false">
      <c r="A10" s="93" t="str">
        <f aca="false">IF(F10=0,"",B10)</f>
        <v/>
      </c>
      <c r="B10" s="150" t="s">
        <v>66</v>
      </c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</row>
    <row r="11" customFormat="false" ht="29.65" hidden="false" customHeight="true" outlineLevel="0" collapsed="false">
      <c r="A11" s="93" t="str">
        <f aca="false">IF(F11=0,"",B11)</f>
        <v/>
      </c>
      <c r="B11" s="150" t="s">
        <v>67</v>
      </c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</row>
    <row r="12" s="95" customFormat="true" ht="29.65" hidden="false" customHeight="true" outlineLevel="0" collapsed="false">
      <c r="A12" s="93" t="str">
        <f aca="false">IF(F12=0,"",B12)</f>
        <v/>
      </c>
      <c r="B12" s="150" t="s">
        <v>68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P12" s="153"/>
      <c r="Q12" s="141" t="e">
        <f aca="false">SUM(#REF!)</f>
        <v>#REF!</v>
      </c>
      <c r="R12" s="141" t="e">
        <f aca="false">SUM(#REF!)</f>
        <v>#REF!</v>
      </c>
      <c r="S12" s="141" t="e">
        <f aca="false">SUM(#REF!)</f>
        <v>#REF!</v>
      </c>
      <c r="T12" s="141" t="e">
        <f aca="false">SUM(#REF!)</f>
        <v>#REF!</v>
      </c>
      <c r="U12" s="141"/>
    </row>
    <row r="13" s="95" customFormat="true" ht="29.65" hidden="false" customHeight="true" outlineLevel="0" collapsed="false">
      <c r="A13" s="93" t="str">
        <f aca="false">IF(F13=0,"",B13)</f>
        <v/>
      </c>
      <c r="B13" s="154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P13" s="153"/>
      <c r="Q13" s="141" t="e">
        <f aca="false">SUM(#REF!)</f>
        <v>#REF!</v>
      </c>
      <c r="R13" s="141" t="e">
        <f aca="false">SUM(#REF!)</f>
        <v>#REF!</v>
      </c>
      <c r="S13" s="141" t="e">
        <f aca="false">SUM(#REF!)</f>
        <v>#REF!</v>
      </c>
      <c r="T13" s="141" t="e">
        <f aca="false">SUM(#REF!)</f>
        <v>#REF!</v>
      </c>
      <c r="U13" s="141"/>
    </row>
    <row r="14" s="158" customFormat="true" ht="29.65" hidden="false" customHeight="true" outlineLevel="0" collapsed="false">
      <c r="A14" s="155"/>
      <c r="B14" s="156" t="s">
        <v>17</v>
      </c>
      <c r="C14" s="157" t="n">
        <f aca="false">SUM(C7:C13)</f>
        <v>0</v>
      </c>
      <c r="D14" s="157" t="n">
        <f aca="false">SUM(D7:D13)</f>
        <v>0</v>
      </c>
      <c r="E14" s="157" t="n">
        <f aca="false">SUM(E7:E13)</f>
        <v>0</v>
      </c>
      <c r="F14" s="157" t="n">
        <f aca="false">SUM(F7:F13)</f>
        <v>0</v>
      </c>
      <c r="G14" s="157" t="n">
        <f aca="false">SUM(G7:G13)</f>
        <v>0</v>
      </c>
      <c r="H14" s="157" t="n">
        <f aca="false">SUM(H7:H13)</f>
        <v>0</v>
      </c>
      <c r="I14" s="157" t="n">
        <f aca="false">SUM(I7:I13)</f>
        <v>0</v>
      </c>
      <c r="J14" s="157" t="n">
        <f aca="false">SUM(J7:J13)</f>
        <v>0</v>
      </c>
      <c r="K14" s="157" t="n">
        <f aca="false">SUM(K7:K13)</f>
        <v>0</v>
      </c>
      <c r="L14" s="157" t="n">
        <f aca="false">SUM(L7:L13)</f>
        <v>0</v>
      </c>
      <c r="M14" s="157" t="n">
        <f aca="false">SUM(M7:M13)</f>
        <v>0</v>
      </c>
      <c r="N14" s="157" t="n">
        <f aca="false">SUM(N7:N13)</f>
        <v>0</v>
      </c>
      <c r="P14" s="159"/>
      <c r="Q14" s="160" t="n">
        <f aca="false">SUM(C8:C13)</f>
        <v>0</v>
      </c>
      <c r="R14" s="160" t="n">
        <f aca="false">SUM(D8:D13)</f>
        <v>0</v>
      </c>
      <c r="S14" s="160" t="n">
        <f aca="false">SUM(E8:E13)</f>
        <v>0</v>
      </c>
      <c r="T14" s="160" t="n">
        <f aca="false">SUM(F8:F13)</f>
        <v>0</v>
      </c>
      <c r="U14" s="160"/>
    </row>
    <row r="15" customFormat="false" ht="16.5" hidden="false" customHeight="false" outlineLevel="0" collapsed="false">
      <c r="A15" s="93"/>
      <c r="B15" s="35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P15" s="139"/>
      <c r="Q15" s="139"/>
      <c r="R15" s="139"/>
      <c r="S15" s="139"/>
      <c r="T15" s="139"/>
      <c r="U15" s="139"/>
    </row>
    <row r="16" customFormat="false" ht="16.5" hidden="false" customHeight="false" outlineLevel="0" collapsed="false">
      <c r="A16" s="93"/>
      <c r="B16" s="35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</row>
    <row r="17" customFormat="false" ht="16.5" hidden="false" customHeight="false" outlineLevel="0" collapsed="false">
      <c r="A17" s="93"/>
      <c r="B17" s="35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</row>
    <row r="18" s="29" customFormat="true" ht="16.5" hidden="false" customHeight="false" outlineLevel="0" collapsed="false">
      <c r="A18" s="93"/>
      <c r="B18" s="35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</row>
    <row r="19" s="29" customFormat="true" ht="16.5" hidden="false" customHeight="false" outlineLevel="0" collapsed="false">
      <c r="A19" s="93"/>
      <c r="B19" s="35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</row>
    <row r="20" s="29" customFormat="true" ht="16.5" hidden="false" customHeight="false" outlineLevel="0" collapsed="false">
      <c r="A20" s="93"/>
      <c r="B20" s="35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</row>
    <row r="21" s="29" customFormat="true" ht="16.5" hidden="false" customHeight="false" outlineLevel="0" collapsed="false">
      <c r="A21" s="93"/>
      <c r="B21" s="35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</row>
    <row r="22" s="29" customFormat="true" ht="16.5" hidden="false" customHeight="false" outlineLevel="0" collapsed="false">
      <c r="A22" s="93"/>
      <c r="B22" s="35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</row>
    <row r="23" s="29" customFormat="true" ht="16.5" hidden="false" customHeight="false" outlineLevel="0" collapsed="false">
      <c r="A23" s="93"/>
      <c r="B23" s="35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</row>
    <row r="24" s="29" customFormat="true" ht="16.5" hidden="false" customHeight="false" outlineLevel="0" collapsed="false">
      <c r="A24" s="93"/>
      <c r="B24" s="35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</row>
    <row r="25" s="29" customFormat="true" ht="16.5" hidden="false" customHeight="false" outlineLevel="0" collapsed="false">
      <c r="A25" s="93"/>
      <c r="B25" s="35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</row>
    <row r="26" s="29" customFormat="true" ht="16.5" hidden="false" customHeight="false" outlineLevel="0" collapsed="false">
      <c r="A26" s="93"/>
      <c r="B26" s="35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</row>
    <row r="27" s="29" customFormat="true" ht="16.5" hidden="false" customHeight="false" outlineLevel="0" collapsed="false">
      <c r="A27" s="93"/>
      <c r="B27" s="35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</row>
    <row r="28" s="29" customFormat="true" ht="16.5" hidden="false" customHeight="false" outlineLevel="0" collapsed="false">
      <c r="A28" s="93"/>
      <c r="B28" s="35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</row>
    <row r="29" s="29" customFormat="true" ht="16.5" hidden="false" customHeight="false" outlineLevel="0" collapsed="false">
      <c r="A29" s="93"/>
      <c r="B29" s="35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</row>
    <row r="30" s="29" customFormat="true" ht="16.5" hidden="false" customHeight="false" outlineLevel="0" collapsed="false">
      <c r="A30" s="93"/>
      <c r="B30" s="35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</row>
    <row r="31" s="29" customFormat="true" ht="16.5" hidden="false" customHeight="false" outlineLevel="0" collapsed="false">
      <c r="A31" s="93"/>
      <c r="B31" s="35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</row>
    <row r="32" s="29" customFormat="true" ht="16.5" hidden="false" customHeight="false" outlineLevel="0" collapsed="false">
      <c r="A32" s="93"/>
      <c r="B32" s="35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</row>
    <row r="33" s="29" customFormat="true" ht="16.5" hidden="false" customHeight="false" outlineLevel="0" collapsed="false">
      <c r="A33" s="93"/>
      <c r="B33" s="35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</row>
    <row r="34" s="29" customFormat="true" ht="16.5" hidden="false" customHeight="false" outlineLevel="0" collapsed="false">
      <c r="A34" s="93"/>
      <c r="B34" s="35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</row>
    <row r="35" s="29" customFormat="true" ht="16.5" hidden="false" customHeight="false" outlineLevel="0" collapsed="false">
      <c r="A35" s="93"/>
      <c r="B35" s="35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</row>
    <row r="36" s="29" customFormat="true" ht="16.5" hidden="false" customHeight="false" outlineLevel="0" collapsed="false">
      <c r="A36" s="93"/>
      <c r="B36" s="35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</row>
    <row r="37" s="29" customFormat="true" ht="16.5" hidden="false" customHeight="false" outlineLevel="0" collapsed="false">
      <c r="A37" s="93"/>
      <c r="B37" s="35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</row>
    <row r="38" s="29" customFormat="true" ht="16.5" hidden="false" customHeight="false" outlineLevel="0" collapsed="false">
      <c r="A38" s="93"/>
      <c r="B38" s="35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</row>
    <row r="39" s="29" customFormat="true" ht="16.5" hidden="false" customHeight="false" outlineLevel="0" collapsed="false">
      <c r="A39" s="93"/>
      <c r="B39" s="35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</row>
    <row r="40" s="29" customFormat="true" ht="16.5" hidden="false" customHeight="false" outlineLevel="0" collapsed="false">
      <c r="A40" s="93"/>
      <c r="B40" s="35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</row>
    <row r="41" s="29" customFormat="true" ht="16.5" hidden="false" customHeight="false" outlineLevel="0" collapsed="false">
      <c r="A41" s="93"/>
      <c r="B41" s="35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</row>
    <row r="42" s="29" customFormat="true" ht="16.5" hidden="false" customHeight="false" outlineLevel="0" collapsed="false">
      <c r="A42" s="93"/>
      <c r="B42" s="35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</row>
    <row r="43" s="29" customFormat="true" ht="16.5" hidden="false" customHeight="false" outlineLevel="0" collapsed="false">
      <c r="A43" s="93"/>
      <c r="B43" s="35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</row>
    <row r="44" s="29" customFormat="true" ht="16.5" hidden="false" customHeight="false" outlineLevel="0" collapsed="false">
      <c r="A44" s="93"/>
      <c r="B44" s="35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</row>
    <row r="45" s="29" customFormat="true" ht="16.5" hidden="false" customHeight="false" outlineLevel="0" collapsed="false">
      <c r="A45" s="93"/>
      <c r="B45" s="35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</row>
    <row r="46" s="29" customFormat="true" ht="16.5" hidden="false" customHeight="false" outlineLevel="0" collapsed="false">
      <c r="A46" s="93"/>
      <c r="B46" s="35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</row>
    <row r="47" s="29" customFormat="true" ht="16.5" hidden="false" customHeight="false" outlineLevel="0" collapsed="false">
      <c r="A47" s="93"/>
      <c r="B47" s="35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</row>
    <row r="48" s="29" customFormat="true" ht="16.5" hidden="false" customHeight="false" outlineLevel="0" collapsed="false">
      <c r="A48" s="93"/>
      <c r="B48" s="35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</row>
    <row r="49" s="29" customFormat="true" ht="16.5" hidden="false" customHeight="false" outlineLevel="0" collapsed="false">
      <c r="A49" s="93"/>
      <c r="B49" s="35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</row>
    <row r="50" s="29" customFormat="true" ht="16.5" hidden="false" customHeight="false" outlineLevel="0" collapsed="false">
      <c r="A50" s="93"/>
      <c r="B50" s="35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</row>
    <row r="51" s="29" customFormat="true" ht="16.5" hidden="false" customHeight="false" outlineLevel="0" collapsed="false">
      <c r="A51" s="93"/>
      <c r="B51" s="35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</row>
    <row r="52" s="29" customFormat="true" ht="16.5" hidden="false" customHeight="false" outlineLevel="0" collapsed="false">
      <c r="A52" s="93"/>
      <c r="B52" s="35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</row>
    <row r="53" s="29" customFormat="true" ht="16.5" hidden="false" customHeight="false" outlineLevel="0" collapsed="false">
      <c r="A53" s="93"/>
      <c r="B53" s="35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</row>
    <row r="54" s="29" customFormat="true" ht="16.5" hidden="false" customHeight="false" outlineLevel="0" collapsed="false">
      <c r="A54" s="93"/>
      <c r="B54" s="35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</row>
    <row r="55" s="29" customFormat="true" ht="16.5" hidden="false" customHeight="false" outlineLevel="0" collapsed="false">
      <c r="A55" s="93"/>
      <c r="B55" s="35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</row>
    <row r="56" s="29" customFormat="true" ht="16.5" hidden="false" customHeight="false" outlineLevel="0" collapsed="false">
      <c r="A56" s="93"/>
      <c r="B56" s="35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</row>
    <row r="57" s="29" customFormat="true" ht="16.5" hidden="false" customHeight="false" outlineLevel="0" collapsed="false">
      <c r="A57" s="93"/>
      <c r="B57" s="35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</row>
    <row r="58" s="29" customFormat="true" ht="16.5" hidden="false" customHeight="false" outlineLevel="0" collapsed="false">
      <c r="A58" s="93"/>
      <c r="B58" s="35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</row>
    <row r="59" s="29" customFormat="true" ht="16.5" hidden="false" customHeight="false" outlineLevel="0" collapsed="false">
      <c r="A59" s="93"/>
      <c r="B59" s="35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</row>
    <row r="60" s="29" customFormat="true" ht="16.5" hidden="false" customHeight="false" outlineLevel="0" collapsed="false">
      <c r="A60" s="93"/>
      <c r="B60" s="35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</row>
    <row r="61" s="29" customFormat="true" ht="16.5" hidden="false" customHeight="false" outlineLevel="0" collapsed="false">
      <c r="A61" s="93"/>
      <c r="B61" s="35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</row>
    <row r="62" s="29" customFormat="true" ht="16.5" hidden="false" customHeight="false" outlineLevel="0" collapsed="false">
      <c r="A62" s="93"/>
      <c r="B62" s="35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</row>
    <row r="63" s="29" customFormat="true" ht="16.5" hidden="false" customHeight="false" outlineLevel="0" collapsed="false">
      <c r="A63" s="93"/>
      <c r="B63" s="35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</row>
    <row r="64" s="29" customFormat="true" ht="16.5" hidden="false" customHeight="false" outlineLevel="0" collapsed="false">
      <c r="A64" s="93"/>
      <c r="B64" s="35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</row>
    <row r="65" s="29" customFormat="true" ht="16.5" hidden="false" customHeight="false" outlineLevel="0" collapsed="false">
      <c r="A65" s="93"/>
      <c r="B65" s="35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</row>
    <row r="66" s="29" customFormat="true" ht="16.5" hidden="false" customHeight="false" outlineLevel="0" collapsed="false">
      <c r="A66" s="93"/>
      <c r="B66" s="35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</row>
    <row r="67" s="29" customFormat="true" ht="16.5" hidden="false" customHeight="false" outlineLevel="0" collapsed="false">
      <c r="A67" s="93"/>
      <c r="B67" s="35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</row>
    <row r="68" s="29" customFormat="true" ht="16.5" hidden="false" customHeight="false" outlineLevel="0" collapsed="false">
      <c r="A68" s="93"/>
      <c r="B68" s="35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</row>
    <row r="69" s="29" customFormat="true" ht="16.5" hidden="false" customHeight="false" outlineLevel="0" collapsed="false">
      <c r="A69" s="93"/>
      <c r="B69" s="35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</row>
    <row r="70" s="29" customFormat="true" ht="16.5" hidden="false" customHeight="false" outlineLevel="0" collapsed="false">
      <c r="A70" s="93"/>
      <c r="B70" s="35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</row>
    <row r="71" s="29" customFormat="true" ht="16.5" hidden="false" customHeight="false" outlineLevel="0" collapsed="false">
      <c r="A71" s="93"/>
      <c r="B71" s="35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</row>
    <row r="72" s="29" customFormat="true" ht="16.5" hidden="false" customHeight="false" outlineLevel="0" collapsed="false">
      <c r="A72" s="93"/>
      <c r="B72" s="35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</row>
    <row r="73" s="29" customFormat="true" ht="16.5" hidden="false" customHeight="false" outlineLevel="0" collapsed="false">
      <c r="A73" s="93"/>
      <c r="B73" s="35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</row>
    <row r="74" s="29" customFormat="true" ht="16.5" hidden="false" customHeight="false" outlineLevel="0" collapsed="false">
      <c r="A74" s="93"/>
      <c r="B74" s="35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</row>
    <row r="75" s="29" customFormat="true" ht="16.5" hidden="false" customHeight="false" outlineLevel="0" collapsed="false">
      <c r="A75" s="93"/>
      <c r="B75" s="35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</row>
    <row r="76" s="29" customFormat="true" ht="16.5" hidden="false" customHeight="false" outlineLevel="0" collapsed="false">
      <c r="A76" s="93"/>
      <c r="B76" s="35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</row>
    <row r="77" s="29" customFormat="true" ht="16.5" hidden="false" customHeight="false" outlineLevel="0" collapsed="false">
      <c r="A77" s="93"/>
      <c r="B77" s="35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</row>
    <row r="78" s="29" customFormat="true" ht="16.5" hidden="false" customHeight="false" outlineLevel="0" collapsed="false">
      <c r="A78" s="93"/>
      <c r="B78" s="35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</row>
    <row r="79" s="29" customFormat="true" ht="16.5" hidden="false" customHeight="false" outlineLevel="0" collapsed="false">
      <c r="A79" s="93"/>
      <c r="B79" s="35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</row>
    <row r="80" s="29" customFormat="true" ht="16.5" hidden="false" customHeight="false" outlineLevel="0" collapsed="false">
      <c r="A80" s="93"/>
      <c r="B80" s="35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</row>
    <row r="81" s="29" customFormat="true" ht="16.5" hidden="false" customHeight="false" outlineLevel="0" collapsed="false">
      <c r="A81" s="93"/>
      <c r="B81" s="35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</row>
    <row r="82" s="29" customFormat="true" ht="16.5" hidden="false" customHeight="false" outlineLevel="0" collapsed="false">
      <c r="A82" s="93"/>
      <c r="B82" s="35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</row>
    <row r="83" s="29" customFormat="true" ht="16.5" hidden="false" customHeight="false" outlineLevel="0" collapsed="false">
      <c r="A83" s="93"/>
      <c r="B83" s="35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</row>
    <row r="84" s="29" customFormat="true" ht="16.5" hidden="false" customHeight="false" outlineLevel="0" collapsed="false">
      <c r="A84" s="93"/>
      <c r="B84" s="35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</row>
    <row r="85" s="29" customFormat="true" ht="16.5" hidden="false" customHeight="false" outlineLevel="0" collapsed="false">
      <c r="A85" s="93"/>
      <c r="B85" s="35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</row>
    <row r="86" s="29" customFormat="true" ht="16.5" hidden="false" customHeight="false" outlineLevel="0" collapsed="false">
      <c r="A86" s="93"/>
      <c r="B86" s="35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</row>
    <row r="87" s="29" customFormat="true" ht="16.5" hidden="false" customHeight="false" outlineLevel="0" collapsed="false">
      <c r="A87" s="93"/>
      <c r="B87" s="35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</row>
    <row r="88" s="29" customFormat="true" ht="16.5" hidden="false" customHeight="false" outlineLevel="0" collapsed="false">
      <c r="A88" s="93"/>
      <c r="B88" s="35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</row>
    <row r="89" s="29" customFormat="true" ht="16.5" hidden="false" customHeight="false" outlineLevel="0" collapsed="false">
      <c r="A89" s="93"/>
      <c r="B89" s="35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</row>
    <row r="90" s="29" customFormat="true" ht="16.5" hidden="false" customHeight="false" outlineLevel="0" collapsed="false">
      <c r="A90" s="93"/>
      <c r="B90" s="35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</row>
    <row r="91" s="29" customFormat="true" ht="16.5" hidden="false" customHeight="false" outlineLevel="0" collapsed="false">
      <c r="A91" s="93"/>
      <c r="B91" s="35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</row>
    <row r="92" s="29" customFormat="true" ht="16.5" hidden="false" customHeight="false" outlineLevel="0" collapsed="false">
      <c r="A92" s="93"/>
      <c r="B92" s="35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</row>
    <row r="93" s="29" customFormat="true" ht="16.5" hidden="false" customHeight="false" outlineLevel="0" collapsed="false">
      <c r="A93" s="93"/>
      <c r="B93" s="35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</row>
    <row r="94" s="29" customFormat="true" ht="16.5" hidden="false" customHeight="false" outlineLevel="0" collapsed="false">
      <c r="A94" s="93"/>
      <c r="B94" s="35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</row>
    <row r="95" s="29" customFormat="true" ht="16.5" hidden="false" customHeight="false" outlineLevel="0" collapsed="false">
      <c r="A95" s="93"/>
      <c r="B95" s="35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</row>
    <row r="96" s="29" customFormat="true" ht="16.5" hidden="false" customHeight="false" outlineLevel="0" collapsed="false">
      <c r="A96" s="93"/>
      <c r="B96" s="35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</row>
    <row r="97" s="29" customFormat="true" ht="16.5" hidden="false" customHeight="false" outlineLevel="0" collapsed="false">
      <c r="A97" s="93"/>
      <c r="B97" s="35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</row>
    <row r="98" s="29" customFormat="true" ht="16.5" hidden="false" customHeight="false" outlineLevel="0" collapsed="false">
      <c r="A98" s="93"/>
      <c r="B98" s="35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</row>
    <row r="99" s="29" customFormat="true" ht="16.5" hidden="false" customHeight="false" outlineLevel="0" collapsed="false">
      <c r="A99" s="93"/>
      <c r="B99" s="35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</row>
    <row r="100" s="29" customFormat="true" ht="16.5" hidden="false" customHeight="false" outlineLevel="0" collapsed="false">
      <c r="A100" s="93"/>
      <c r="B100" s="35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</row>
    <row r="101" s="29" customFormat="true" ht="16.5" hidden="false" customHeight="false" outlineLevel="0" collapsed="false">
      <c r="A101" s="93"/>
      <c r="B101" s="35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</row>
    <row r="102" s="29" customFormat="true" ht="16.5" hidden="false" customHeight="false" outlineLevel="0" collapsed="false">
      <c r="A102" s="93"/>
      <c r="B102" s="35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</row>
    <row r="103" s="29" customFormat="true" ht="16.5" hidden="false" customHeight="false" outlineLevel="0" collapsed="false">
      <c r="A103" s="93"/>
      <c r="B103" s="35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</row>
    <row r="104" s="29" customFormat="true" ht="16.5" hidden="false" customHeight="false" outlineLevel="0" collapsed="false">
      <c r="A104" s="93"/>
      <c r="B104" s="35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</row>
    <row r="105" s="29" customFormat="true" ht="16.5" hidden="false" customHeight="false" outlineLevel="0" collapsed="false">
      <c r="A105" s="93"/>
      <c r="B105" s="35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</row>
    <row r="106" s="29" customFormat="true" ht="16.5" hidden="false" customHeight="false" outlineLevel="0" collapsed="false">
      <c r="A106" s="93"/>
      <c r="B106" s="35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</row>
    <row r="107" s="29" customFormat="true" ht="16.5" hidden="false" customHeight="false" outlineLevel="0" collapsed="false">
      <c r="A107" s="93"/>
      <c r="B107" s="35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</row>
    <row r="108" s="29" customFormat="true" ht="16.5" hidden="false" customHeight="false" outlineLevel="0" collapsed="false">
      <c r="A108" s="93"/>
      <c r="B108" s="35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</row>
    <row r="109" s="29" customFormat="true" ht="16.5" hidden="false" customHeight="false" outlineLevel="0" collapsed="false">
      <c r="A109" s="93"/>
      <c r="B109" s="35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</row>
    <row r="110" s="29" customFormat="true" ht="16.5" hidden="false" customHeight="false" outlineLevel="0" collapsed="false">
      <c r="A110" s="93"/>
      <c r="B110" s="35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</row>
    <row r="111" s="29" customFormat="true" ht="16.5" hidden="false" customHeight="false" outlineLevel="0" collapsed="false">
      <c r="A111" s="93"/>
      <c r="B111" s="35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</row>
    <row r="112" s="29" customFormat="true" ht="16.5" hidden="false" customHeight="false" outlineLevel="0" collapsed="false">
      <c r="A112" s="93"/>
      <c r="B112" s="35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</row>
    <row r="113" s="29" customFormat="true" ht="16.5" hidden="false" customHeight="false" outlineLevel="0" collapsed="false">
      <c r="A113" s="93"/>
      <c r="B113" s="35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</row>
    <row r="114" s="29" customFormat="true" ht="16.5" hidden="false" customHeight="false" outlineLevel="0" collapsed="false">
      <c r="A114" s="93"/>
      <c r="B114" s="35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</row>
    <row r="115" s="29" customFormat="true" ht="16.5" hidden="false" customHeight="false" outlineLevel="0" collapsed="false">
      <c r="A115" s="93"/>
      <c r="B115" s="35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</row>
    <row r="116" s="29" customFormat="true" ht="16.5" hidden="false" customHeight="false" outlineLevel="0" collapsed="false">
      <c r="A116" s="93"/>
      <c r="B116" s="35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</row>
    <row r="117" s="29" customFormat="true" ht="16.5" hidden="false" customHeight="false" outlineLevel="0" collapsed="false">
      <c r="A117" s="93"/>
      <c r="B117" s="35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</row>
    <row r="118" s="29" customFormat="true" ht="16.5" hidden="false" customHeight="false" outlineLevel="0" collapsed="false">
      <c r="A118" s="93"/>
      <c r="B118" s="35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</row>
    <row r="119" s="29" customFormat="true" ht="16.5" hidden="false" customHeight="false" outlineLevel="0" collapsed="false">
      <c r="A119" s="93"/>
      <c r="B119" s="35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</row>
    <row r="120" s="29" customFormat="true" ht="16.5" hidden="false" customHeight="false" outlineLevel="0" collapsed="false">
      <c r="A120" s="93"/>
      <c r="B120" s="35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</row>
    <row r="121" s="29" customFormat="true" ht="16.5" hidden="false" customHeight="false" outlineLevel="0" collapsed="false">
      <c r="A121" s="93"/>
      <c r="B121" s="35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</row>
    <row r="122" s="29" customFormat="true" ht="16.5" hidden="false" customHeight="false" outlineLevel="0" collapsed="false">
      <c r="A122" s="93"/>
      <c r="B122" s="35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</row>
    <row r="123" s="29" customFormat="true" ht="16.5" hidden="false" customHeight="false" outlineLevel="0" collapsed="false">
      <c r="A123" s="93"/>
      <c r="B123" s="35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</row>
    <row r="124" s="29" customFormat="true" ht="16.5" hidden="false" customHeight="false" outlineLevel="0" collapsed="false">
      <c r="A124" s="93"/>
      <c r="B124" s="35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</row>
    <row r="125" s="29" customFormat="true" ht="16.5" hidden="false" customHeight="false" outlineLevel="0" collapsed="false">
      <c r="A125" s="93"/>
      <c r="B125" s="35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</row>
    <row r="126" s="29" customFormat="true" ht="16.5" hidden="false" customHeight="false" outlineLevel="0" collapsed="false">
      <c r="A126" s="93"/>
      <c r="B126" s="35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</row>
    <row r="127" s="29" customFormat="true" ht="16.5" hidden="false" customHeight="false" outlineLevel="0" collapsed="false">
      <c r="A127" s="93"/>
      <c r="B127" s="35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</row>
    <row r="128" s="29" customFormat="true" ht="16.5" hidden="false" customHeight="false" outlineLevel="0" collapsed="false">
      <c r="A128" s="93"/>
      <c r="B128" s="35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</row>
    <row r="129" s="29" customFormat="true" ht="16.5" hidden="false" customHeight="false" outlineLevel="0" collapsed="false">
      <c r="A129" s="93"/>
      <c r="B129" s="35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</row>
    <row r="130" s="29" customFormat="true" ht="16.5" hidden="false" customHeight="false" outlineLevel="0" collapsed="false">
      <c r="A130" s="93"/>
      <c r="B130" s="35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</row>
    <row r="131" s="29" customFormat="true" ht="16.5" hidden="false" customHeight="false" outlineLevel="0" collapsed="false">
      <c r="A131" s="93"/>
      <c r="B131" s="35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</row>
    <row r="132" s="29" customFormat="true" ht="16.5" hidden="false" customHeight="false" outlineLevel="0" collapsed="false">
      <c r="A132" s="93"/>
      <c r="B132" s="35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</row>
    <row r="133" s="29" customFormat="true" ht="16.5" hidden="false" customHeight="false" outlineLevel="0" collapsed="false">
      <c r="A133" s="93"/>
      <c r="B133" s="35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</row>
    <row r="134" s="29" customFormat="true" ht="16.5" hidden="false" customHeight="false" outlineLevel="0" collapsed="false">
      <c r="A134" s="93"/>
      <c r="B134" s="35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</row>
    <row r="135" s="29" customFormat="true" ht="16.5" hidden="false" customHeight="false" outlineLevel="0" collapsed="false">
      <c r="A135" s="93"/>
      <c r="B135" s="35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</row>
  </sheetData>
  <mergeCells count="1">
    <mergeCell ref="B5:N5"/>
  </mergeCells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3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8.72265625" defaultRowHeight="18.75" zeroHeight="false" outlineLevelRow="0" outlineLevelCol="0"/>
  <cols>
    <col collapsed="false" customWidth="true" hidden="false" outlineLevel="0" max="1" min="1" style="161" width="5.7"/>
    <col collapsed="false" customWidth="true" hidden="false" outlineLevel="0" max="2" min="2" style="161" width="47.28"/>
    <col collapsed="false" customWidth="true" hidden="false" outlineLevel="0" max="3" min="3" style="161" width="4.86"/>
    <col collapsed="false" customWidth="true" hidden="false" outlineLevel="0" max="4" min="4" style="161" width="47.28"/>
    <col collapsed="false" customWidth="true" hidden="false" outlineLevel="0" max="5" min="5" style="161" width="4.86"/>
    <col collapsed="false" customWidth="true" hidden="false" outlineLevel="0" max="6" min="6" style="161" width="47.28"/>
    <col collapsed="false" customWidth="true" hidden="false" outlineLevel="0" max="7" min="7" style="161" width="4.86"/>
    <col collapsed="false" customWidth="true" hidden="false" outlineLevel="0" max="8" min="8" style="161" width="47.28"/>
    <col collapsed="false" customWidth="true" hidden="false" outlineLevel="0" max="9" min="9" style="161" width="4.86"/>
    <col collapsed="false" customWidth="true" hidden="false" outlineLevel="0" max="10" min="10" style="161" width="47.28"/>
    <col collapsed="false" customWidth="true" hidden="false" outlineLevel="0" max="11" min="11" style="161" width="5.7"/>
    <col collapsed="false" customWidth="true" hidden="false" outlineLevel="0" max="12" min="12" style="161" width="2.3"/>
    <col collapsed="false" customWidth="true" hidden="false" outlineLevel="0" max="13" min="13" style="161" width="1"/>
    <col collapsed="false" customWidth="true" hidden="false" outlineLevel="0" max="14" min="14" style="161" width="4.43"/>
    <col collapsed="false" customWidth="true" hidden="false" outlineLevel="0" max="15" min="15" style="161" width="24.87"/>
    <col collapsed="false" customWidth="true" hidden="false" outlineLevel="0" max="20" min="16" style="162" width="22.7"/>
    <col collapsed="false" customWidth="true" hidden="false" outlineLevel="0" max="21" min="21" style="162" width="22.86"/>
    <col collapsed="false" customWidth="true" hidden="false" outlineLevel="0" max="25" min="22" style="162" width="22.7"/>
    <col collapsed="false" customWidth="false" hidden="false" outlineLevel="0" max="27" min="26" style="161" width="8.71"/>
    <col collapsed="false" customWidth="true" hidden="false" outlineLevel="0" max="28" min="28" style="161" width="24.87"/>
    <col collapsed="false" customWidth="true" hidden="false" outlineLevel="0" max="31" min="29" style="162" width="37.3"/>
    <col collapsed="false" customWidth="true" hidden="false" outlineLevel="0" max="34" min="32" style="161" width="37.3"/>
    <col collapsed="false" customWidth="false" hidden="false" outlineLevel="0" max="1024" min="35" style="161" width="8.71"/>
  </cols>
  <sheetData>
    <row r="1" s="166" customFormat="true" ht="7.15" hidden="false" customHeight="true" outlineLevel="0" collapsed="false">
      <c r="A1" s="163"/>
      <c r="B1" s="163"/>
      <c r="C1" s="163"/>
      <c r="D1" s="163"/>
      <c r="E1" s="163"/>
      <c r="F1" s="163"/>
      <c r="G1" s="163"/>
      <c r="H1" s="163"/>
      <c r="I1" s="164" t="n">
        <f aca="false">I2-1</f>
        <v>2022</v>
      </c>
      <c r="J1" s="163"/>
      <c r="K1" s="163"/>
      <c r="L1" s="163"/>
      <c r="M1" s="163"/>
      <c r="N1" s="163"/>
      <c r="O1" s="163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3"/>
      <c r="AA1" s="163"/>
      <c r="AB1" s="163"/>
      <c r="AC1" s="165"/>
      <c r="AD1" s="165"/>
      <c r="AE1" s="165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</row>
    <row r="2" s="166" customFormat="true" ht="10.5" hidden="false" customHeight="true" outlineLevel="0" collapsed="false">
      <c r="A2" s="163"/>
      <c r="B2" s="167" t="s">
        <v>69</v>
      </c>
      <c r="C2" s="167"/>
      <c r="D2" s="167"/>
      <c r="E2" s="167"/>
      <c r="F2" s="168"/>
      <c r="G2" s="169"/>
      <c r="H2" s="170" t="s">
        <v>2</v>
      </c>
      <c r="I2" s="171" t="n">
        <v>2023</v>
      </c>
      <c r="J2" s="171"/>
      <c r="K2" s="172"/>
      <c r="L2" s="163"/>
      <c r="M2" s="163"/>
      <c r="N2" s="163"/>
      <c r="O2" s="163"/>
      <c r="P2" s="173"/>
      <c r="Q2" s="165"/>
      <c r="R2" s="165"/>
      <c r="S2" s="165"/>
      <c r="T2" s="165"/>
      <c r="U2" s="165"/>
      <c r="V2" s="165"/>
      <c r="W2" s="165"/>
      <c r="X2" s="165"/>
      <c r="Y2" s="165"/>
      <c r="Z2" s="163"/>
      <c r="AA2" s="163"/>
      <c r="AB2" s="163"/>
      <c r="AC2" s="165"/>
      <c r="AD2" s="165"/>
      <c r="AE2" s="165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</row>
    <row r="3" s="166" customFormat="true" ht="10.5" hidden="false" customHeight="true" outlineLevel="0" collapsed="false">
      <c r="A3" s="163"/>
      <c r="B3" s="167"/>
      <c r="C3" s="167"/>
      <c r="D3" s="167"/>
      <c r="E3" s="167"/>
      <c r="F3" s="168"/>
      <c r="G3" s="169"/>
      <c r="H3" s="170"/>
      <c r="I3" s="171"/>
      <c r="J3" s="171"/>
      <c r="K3" s="172"/>
      <c r="L3" s="163"/>
      <c r="M3" s="163"/>
      <c r="N3" s="163"/>
      <c r="O3" s="163"/>
      <c r="P3" s="173"/>
      <c r="Q3" s="165"/>
      <c r="R3" s="165"/>
      <c r="S3" s="165"/>
      <c r="T3" s="165"/>
      <c r="U3" s="165"/>
      <c r="V3" s="165"/>
      <c r="W3" s="165"/>
      <c r="X3" s="165"/>
      <c r="Y3" s="165"/>
      <c r="Z3" s="163"/>
      <c r="AA3" s="163"/>
      <c r="AB3" s="163"/>
      <c r="AC3" s="165"/>
      <c r="AD3" s="165"/>
      <c r="AE3" s="165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</row>
    <row r="4" s="166" customFormat="true" ht="10.5" hidden="false" customHeight="true" outlineLevel="0" collapsed="false">
      <c r="A4" s="163"/>
      <c r="B4" s="167"/>
      <c r="C4" s="167"/>
      <c r="D4" s="167"/>
      <c r="E4" s="167"/>
      <c r="F4" s="168"/>
      <c r="G4" s="169"/>
      <c r="H4" s="170"/>
      <c r="I4" s="171"/>
      <c r="J4" s="171"/>
      <c r="K4" s="172"/>
      <c r="L4" s="163"/>
      <c r="M4" s="163"/>
      <c r="N4" s="163"/>
      <c r="O4" s="163"/>
      <c r="P4" s="173"/>
      <c r="Q4" s="165"/>
      <c r="R4" s="165"/>
      <c r="S4" s="165"/>
      <c r="T4" s="165"/>
      <c r="U4" s="165"/>
      <c r="V4" s="165"/>
      <c r="W4" s="165"/>
      <c r="X4" s="165"/>
      <c r="Y4" s="165"/>
      <c r="Z4" s="163"/>
      <c r="AA4" s="163"/>
      <c r="AB4" s="163"/>
      <c r="AC4" s="165"/>
      <c r="AD4" s="165"/>
      <c r="AE4" s="165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</row>
    <row r="5" s="166" customFormat="true" ht="7.15" hidden="false" customHeight="true" outlineLevel="0" collapsed="false">
      <c r="A5" s="163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3"/>
      <c r="AA5" s="163"/>
      <c r="AB5" s="163"/>
      <c r="AC5" s="165"/>
      <c r="AD5" s="165"/>
      <c r="AE5" s="165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</row>
    <row r="6" s="166" customFormat="true" ht="7.15" hidden="false" customHeight="true" outlineLevel="0" collapsed="false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3"/>
      <c r="AA6" s="163"/>
      <c r="AB6" s="163"/>
      <c r="AC6" s="165"/>
      <c r="AD6" s="165"/>
      <c r="AE6" s="165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</row>
    <row r="7" s="166" customFormat="true" ht="22.9" hidden="false" customHeight="true" outlineLevel="0" collapsed="false">
      <c r="A7" s="163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3"/>
      <c r="AA7" s="163"/>
      <c r="AB7" s="165"/>
      <c r="AC7" s="165"/>
      <c r="AD7" s="165"/>
      <c r="AE7" s="165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</row>
    <row r="8" s="166" customFormat="true" ht="31.5" hidden="false" customHeight="true" outlineLevel="0" collapsed="false">
      <c r="A8" s="163"/>
      <c r="B8" s="174" t="s">
        <v>70</v>
      </c>
      <c r="C8" s="175"/>
      <c r="D8" s="176" t="s">
        <v>71</v>
      </c>
      <c r="E8" s="177"/>
      <c r="F8" s="176" t="s">
        <v>72</v>
      </c>
      <c r="G8" s="177"/>
      <c r="H8" s="176" t="s">
        <v>73</v>
      </c>
      <c r="I8" s="177"/>
      <c r="J8" s="176" t="s">
        <v>52</v>
      </c>
      <c r="K8" s="178"/>
      <c r="L8" s="163"/>
      <c r="M8" s="163"/>
      <c r="N8" s="163"/>
      <c r="O8" s="179" t="str">
        <f aca="false">"Dados "&amp;I2</f>
        <v>Dados 2023</v>
      </c>
      <c r="P8" s="165" t="s">
        <v>70</v>
      </c>
      <c r="Q8" s="165" t="s">
        <v>74</v>
      </c>
      <c r="R8" s="165" t="s">
        <v>75</v>
      </c>
      <c r="S8" s="165" t="s">
        <v>76</v>
      </c>
      <c r="T8" s="165" t="s">
        <v>77</v>
      </c>
      <c r="U8" s="165" t="s">
        <v>78</v>
      </c>
      <c r="V8" s="165" t="s">
        <v>79</v>
      </c>
      <c r="W8" s="165" t="s">
        <v>80</v>
      </c>
      <c r="X8" s="165" t="s">
        <v>43</v>
      </c>
      <c r="Y8" s="165" t="s">
        <v>37</v>
      </c>
      <c r="Z8" s="163"/>
      <c r="AA8" s="163"/>
      <c r="AB8" s="179" t="str">
        <f aca="false">"Dados "&amp;I1</f>
        <v>Dados 2022</v>
      </c>
      <c r="AC8" s="165" t="s">
        <v>81</v>
      </c>
      <c r="AD8" s="165" t="s">
        <v>82</v>
      </c>
      <c r="AE8" s="165" t="s">
        <v>83</v>
      </c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</row>
    <row r="9" s="166" customFormat="true" ht="31.5" hidden="false" customHeight="true" outlineLevel="0" collapsed="false">
      <c r="A9" s="163"/>
      <c r="B9" s="174"/>
      <c r="C9" s="175"/>
      <c r="D9" s="176"/>
      <c r="E9" s="177"/>
      <c r="F9" s="176"/>
      <c r="G9" s="177"/>
      <c r="H9" s="176"/>
      <c r="I9" s="177"/>
      <c r="J9" s="176"/>
      <c r="K9" s="178"/>
      <c r="L9" s="163"/>
      <c r="M9" s="163"/>
      <c r="N9" s="163"/>
      <c r="O9" s="163" t="s">
        <v>2</v>
      </c>
      <c r="P9" s="180" t="n">
        <f aca="false">Jan!$G$45</f>
        <v>50000</v>
      </c>
      <c r="Q9" s="180" t="n">
        <f aca="false">Jan!$O$20</f>
        <v>3465.20083333333</v>
      </c>
      <c r="R9" s="180" t="n">
        <f aca="false">Jan!$O$30</f>
        <v>83164.82</v>
      </c>
      <c r="S9" s="180" t="n">
        <f aca="false">Jan!$O$25</f>
        <v>3465.20083333333</v>
      </c>
      <c r="T9" s="180" t="n">
        <f aca="false">Jan!$O$36</f>
        <v>61.5006150061501</v>
      </c>
      <c r="U9" s="180" t="str">
        <f aca="false">Jan!$S$7</f>
        <v>ter</v>
      </c>
      <c r="V9" s="180" t="str">
        <f aca="false">Jan!$P$40</f>
        <v>2a Semana</v>
      </c>
      <c r="W9" s="180" t="n">
        <f aca="false">Jan!$D$45</f>
        <v>75858.48</v>
      </c>
      <c r="X9" s="180" t="n">
        <f aca="false">Jan!$E$45</f>
        <v>7306.34</v>
      </c>
      <c r="Y9" s="180" t="n">
        <f aca="false">Jan!$G$45</f>
        <v>50000</v>
      </c>
      <c r="Z9" s="163"/>
      <c r="AA9" s="163"/>
      <c r="AB9" s="163" t="s">
        <v>2</v>
      </c>
      <c r="AC9" s="180" t="n">
        <v>0</v>
      </c>
      <c r="AD9" s="180" t="n">
        <v>0</v>
      </c>
      <c r="AE9" s="180" t="n">
        <f aca="false">SUM(AC9:AD9)</f>
        <v>0</v>
      </c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</row>
    <row r="10" s="166" customFormat="true" ht="14.65" hidden="false" customHeight="true" outlineLevel="0" collapsed="false">
      <c r="A10" s="163"/>
      <c r="B10" s="181" t="n">
        <f aca="false">SUMIF($O$9:$O$20,$H$2,$P$9:$P$20)</f>
        <v>50000</v>
      </c>
      <c r="C10" s="182"/>
      <c r="D10" s="183" t="n">
        <f aca="false">SUMIF($O$9:$O$20,$H$2,$Q$9:$Q$20)</f>
        <v>3465.20083333333</v>
      </c>
      <c r="E10" s="184"/>
      <c r="F10" s="183" t="n">
        <f aca="false">SUMIF($O$9:$O$20,$H$2,$R$9:$R$20)</f>
        <v>83164.82</v>
      </c>
      <c r="G10" s="184"/>
      <c r="H10" s="183" t="n">
        <f aca="false">SUMIF($O$9:$O$20,$H$2,$S$9:$S$20)</f>
        <v>3465.20083333333</v>
      </c>
      <c r="I10" s="184"/>
      <c r="J10" s="183" t="n">
        <f aca="false">SUMIF($O$9:$O$20,$H$2,$T$9:$T$20)</f>
        <v>61.5006150061501</v>
      </c>
      <c r="K10" s="175"/>
      <c r="L10" s="163"/>
      <c r="M10" s="163"/>
      <c r="N10" s="163"/>
      <c r="O10" s="163" t="s">
        <v>7</v>
      </c>
      <c r="P10" s="180" t="n">
        <f aca="false">Fev!$G$45</f>
        <v>0</v>
      </c>
      <c r="Q10" s="180" t="n">
        <f aca="false">Fev!$O$20</f>
        <v>0</v>
      </c>
      <c r="R10" s="180" t="n">
        <f aca="false">Fev!$O$30</f>
        <v>0</v>
      </c>
      <c r="S10" s="180" t="n">
        <f aca="false">Fev!$O$25</f>
        <v>0</v>
      </c>
      <c r="T10" s="180" t="n">
        <f aca="false">Fev!$O$36</f>
        <v>0</v>
      </c>
      <c r="U10" s="180" t="str">
        <f aca="false">Fev!$S$7</f>
        <v>sab</v>
      </c>
      <c r="V10" s="180" t="str">
        <f aca="false">Fev!$P$40</f>
        <v>1a Semana</v>
      </c>
      <c r="W10" s="180" t="n">
        <f aca="false">Fev!$D$45</f>
        <v>0</v>
      </c>
      <c r="X10" s="180" t="n">
        <f aca="false">Fev!$E$45</f>
        <v>0</v>
      </c>
      <c r="Y10" s="180" t="n">
        <f aca="false">Fev!$G$45</f>
        <v>0</v>
      </c>
      <c r="Z10" s="163"/>
      <c r="AA10" s="163"/>
      <c r="AB10" s="163" t="s">
        <v>7</v>
      </c>
      <c r="AC10" s="180" t="n">
        <v>0</v>
      </c>
      <c r="AD10" s="180" t="n">
        <v>0</v>
      </c>
      <c r="AE10" s="180" t="n">
        <f aca="false">SUM(AC10:AD10)</f>
        <v>0</v>
      </c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</row>
    <row r="11" s="166" customFormat="true" ht="43.15" hidden="false" customHeight="true" outlineLevel="0" collapsed="false">
      <c r="A11" s="163"/>
      <c r="B11" s="181"/>
      <c r="C11" s="182"/>
      <c r="D11" s="183"/>
      <c r="E11" s="184"/>
      <c r="F11" s="183"/>
      <c r="G11" s="184"/>
      <c r="H11" s="183"/>
      <c r="I11" s="184"/>
      <c r="J11" s="183"/>
      <c r="K11" s="175"/>
      <c r="L11" s="163"/>
      <c r="M11" s="163"/>
      <c r="N11" s="163"/>
      <c r="O11" s="163" t="s">
        <v>10</v>
      </c>
      <c r="P11" s="180" t="n">
        <f aca="false">Mar!$G$45</f>
        <v>0</v>
      </c>
      <c r="Q11" s="180" t="n">
        <f aca="false">Mar!$O$20</f>
        <v>0</v>
      </c>
      <c r="R11" s="180" t="n">
        <f aca="false">Mar!$O$30</f>
        <v>0</v>
      </c>
      <c r="S11" s="180" t="n">
        <f aca="false">Mar!$O$25</f>
        <v>0</v>
      </c>
      <c r="T11" s="180" t="n">
        <f aca="false">Mar!$O$36</f>
        <v>0</v>
      </c>
      <c r="U11" s="180" t="str">
        <f aca="false">Mar!$S$7</f>
        <v>sab</v>
      </c>
      <c r="V11" s="180" t="str">
        <f aca="false">Mar!$P$40</f>
        <v>1a Semana</v>
      </c>
      <c r="W11" s="180" t="n">
        <f aca="false">Mar!$D$45</f>
        <v>0</v>
      </c>
      <c r="X11" s="180" t="n">
        <f aca="false">Mar!$E$45</f>
        <v>0</v>
      </c>
      <c r="Y11" s="180" t="n">
        <f aca="false">Mar!$G$45</f>
        <v>0</v>
      </c>
      <c r="Z11" s="163"/>
      <c r="AA11" s="163"/>
      <c r="AB11" s="163" t="s">
        <v>10</v>
      </c>
      <c r="AC11" s="180" t="n">
        <v>0</v>
      </c>
      <c r="AD11" s="180" t="n">
        <v>0</v>
      </c>
      <c r="AE11" s="180" t="n">
        <f aca="false">SUM(AC11:AD11)</f>
        <v>0</v>
      </c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</row>
    <row r="12" s="166" customFormat="true" ht="43.15" hidden="false" customHeight="true" outlineLevel="0" collapsed="false">
      <c r="A12" s="163"/>
      <c r="B12" s="181"/>
      <c r="C12" s="182"/>
      <c r="D12" s="183"/>
      <c r="E12" s="184"/>
      <c r="F12" s="183"/>
      <c r="G12" s="184"/>
      <c r="H12" s="183"/>
      <c r="I12" s="184"/>
      <c r="J12" s="183"/>
      <c r="K12" s="175"/>
      <c r="L12" s="163"/>
      <c r="M12" s="163"/>
      <c r="N12" s="163"/>
      <c r="O12" s="163" t="s">
        <v>14</v>
      </c>
      <c r="P12" s="180" t="n">
        <f aca="false">Abr!$G$45</f>
        <v>0</v>
      </c>
      <c r="Q12" s="180" t="n">
        <f aca="false">Abr!$O$20</f>
        <v>0</v>
      </c>
      <c r="R12" s="180" t="n">
        <f aca="false">Abr!$O$30</f>
        <v>0</v>
      </c>
      <c r="S12" s="180" t="n">
        <f aca="false">Abr!$O$25</f>
        <v>0</v>
      </c>
      <c r="T12" s="180" t="n">
        <f aca="false">Abr!$O$36</f>
        <v>0</v>
      </c>
      <c r="U12" s="180" t="str">
        <f aca="false">Abr!$S$7</f>
        <v>sab</v>
      </c>
      <c r="V12" s="180" t="str">
        <f aca="false">Abr!$P$40</f>
        <v>1a Semana</v>
      </c>
      <c r="W12" s="180" t="n">
        <f aca="false">Abr!$D$45</f>
        <v>0</v>
      </c>
      <c r="X12" s="180" t="n">
        <f aca="false">Abr!$E$45</f>
        <v>0</v>
      </c>
      <c r="Y12" s="180" t="n">
        <f aca="false">Abr!$G$45</f>
        <v>0</v>
      </c>
      <c r="Z12" s="163"/>
      <c r="AA12" s="163"/>
      <c r="AB12" s="163" t="s">
        <v>14</v>
      </c>
      <c r="AC12" s="180" t="n">
        <v>0</v>
      </c>
      <c r="AD12" s="180" t="n">
        <v>0</v>
      </c>
      <c r="AE12" s="180" t="n">
        <f aca="false">SUM(AC12:AD12)</f>
        <v>0</v>
      </c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</row>
    <row r="13" s="166" customFormat="true" ht="43.15" hidden="false" customHeight="true" outlineLevel="0" collapsed="false">
      <c r="A13" s="163"/>
      <c r="B13" s="181"/>
      <c r="C13" s="182"/>
      <c r="D13" s="183"/>
      <c r="E13" s="184"/>
      <c r="F13" s="183"/>
      <c r="G13" s="184"/>
      <c r="H13" s="183"/>
      <c r="I13" s="184"/>
      <c r="J13" s="183"/>
      <c r="K13" s="175"/>
      <c r="L13" s="163"/>
      <c r="M13" s="163"/>
      <c r="N13" s="163"/>
      <c r="O13" s="163" t="s">
        <v>3</v>
      </c>
      <c r="P13" s="180" t="n">
        <f aca="false">Mai!$G$45</f>
        <v>0</v>
      </c>
      <c r="Q13" s="180" t="n">
        <f aca="false">Mai!$O$20</f>
        <v>0</v>
      </c>
      <c r="R13" s="180" t="n">
        <f aca="false">Mai!$O$30</f>
        <v>0</v>
      </c>
      <c r="S13" s="180" t="n">
        <f aca="false">Mai!$O$25</f>
        <v>0</v>
      </c>
      <c r="T13" s="180" t="n">
        <f aca="false">Mai!$O$36</f>
        <v>0</v>
      </c>
      <c r="U13" s="180" t="str">
        <f aca="false">Mai!$S$7</f>
        <v>sab</v>
      </c>
      <c r="V13" s="180" t="str">
        <f aca="false">Mai!$P$40</f>
        <v>1a Semana</v>
      </c>
      <c r="W13" s="180" t="n">
        <f aca="false">Mai!$D$45</f>
        <v>0</v>
      </c>
      <c r="X13" s="180" t="n">
        <f aca="false">Mai!$E$45</f>
        <v>0</v>
      </c>
      <c r="Y13" s="180" t="n">
        <f aca="false">Mai!$G$45</f>
        <v>0</v>
      </c>
      <c r="Z13" s="163"/>
      <c r="AA13" s="163"/>
      <c r="AB13" s="163" t="s">
        <v>3</v>
      </c>
      <c r="AC13" s="180" t="n">
        <v>0</v>
      </c>
      <c r="AD13" s="180" t="n">
        <v>0</v>
      </c>
      <c r="AE13" s="180" t="n">
        <f aca="false">SUM(AC13:AD13)</f>
        <v>0</v>
      </c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</row>
    <row r="14" s="166" customFormat="true" ht="43.15" hidden="false" customHeight="true" outlineLevel="0" collapsed="false">
      <c r="A14" s="163"/>
      <c r="B14" s="185"/>
      <c r="C14" s="182"/>
      <c r="D14" s="186"/>
      <c r="E14" s="184"/>
      <c r="F14" s="187" t="str">
        <f aca="false">IF(F10&gt;=Parametros!E4,"Bom",IF(F10&lt;Parametros!C4,"Baixo","Médio"))</f>
        <v>Bom</v>
      </c>
      <c r="G14" s="184"/>
      <c r="H14" s="188"/>
      <c r="I14" s="184"/>
      <c r="J14" s="188"/>
      <c r="K14" s="175"/>
      <c r="L14" s="163"/>
      <c r="M14" s="163"/>
      <c r="N14" s="163"/>
      <c r="O14" s="163" t="s">
        <v>8</v>
      </c>
      <c r="P14" s="180" t="n">
        <f aca="false">Jun!$G$45</f>
        <v>0</v>
      </c>
      <c r="Q14" s="180" t="n">
        <f aca="false">Jun!$O$20</f>
        <v>0</v>
      </c>
      <c r="R14" s="180" t="n">
        <f aca="false">Jun!$O$30</f>
        <v>0</v>
      </c>
      <c r="S14" s="180" t="n">
        <f aca="false">Jun!$O$25</f>
        <v>0</v>
      </c>
      <c r="T14" s="180" t="n">
        <f aca="false">Jun!$O$36</f>
        <v>0</v>
      </c>
      <c r="U14" s="180" t="str">
        <f aca="false">Jun!$S$7</f>
        <v>sab</v>
      </c>
      <c r="V14" s="180" t="str">
        <f aca="false">Jun!$P$40</f>
        <v>1a Semana</v>
      </c>
      <c r="W14" s="180" t="n">
        <f aca="false">Jun!$D$45</f>
        <v>0</v>
      </c>
      <c r="X14" s="180" t="n">
        <f aca="false">Jun!$E$45</f>
        <v>0</v>
      </c>
      <c r="Y14" s="180" t="n">
        <f aca="false">Jun!$G$45</f>
        <v>0</v>
      </c>
      <c r="Z14" s="163"/>
      <c r="AA14" s="163"/>
      <c r="AB14" s="163" t="s">
        <v>8</v>
      </c>
      <c r="AC14" s="180" t="n">
        <v>0</v>
      </c>
      <c r="AD14" s="180" t="n">
        <v>0</v>
      </c>
      <c r="AE14" s="180" t="n">
        <f aca="false">SUM(AC14:AD14)</f>
        <v>0</v>
      </c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</row>
    <row r="15" s="166" customFormat="true" ht="37.9" hidden="false" customHeight="true" outlineLevel="0" collapsed="false">
      <c r="A15" s="163"/>
      <c r="B15" s="163"/>
      <c r="C15" s="163"/>
      <c r="D15" s="189"/>
      <c r="E15" s="190"/>
      <c r="F15" s="190"/>
      <c r="G15" s="190"/>
      <c r="H15" s="190"/>
      <c r="I15" s="190"/>
      <c r="J15" s="190"/>
      <c r="K15" s="163"/>
      <c r="L15" s="163"/>
      <c r="M15" s="163"/>
      <c r="N15" s="163"/>
      <c r="O15" s="163" t="s">
        <v>11</v>
      </c>
      <c r="P15" s="180" t="n">
        <f aca="false">Jul!$G$45</f>
        <v>0</v>
      </c>
      <c r="Q15" s="180" t="n">
        <f aca="false">Jul!$O$20</f>
        <v>0</v>
      </c>
      <c r="R15" s="180" t="n">
        <f aca="false">Jul!$O$30</f>
        <v>0</v>
      </c>
      <c r="S15" s="180" t="n">
        <f aca="false">Jul!$O$25</f>
        <v>0</v>
      </c>
      <c r="T15" s="180" t="n">
        <f aca="false">Jul!$O$36</f>
        <v>0</v>
      </c>
      <c r="U15" s="180" t="str">
        <f aca="false">Jul!$S$7</f>
        <v>sab</v>
      </c>
      <c r="V15" s="180" t="str">
        <f aca="false">Jul!$P$40</f>
        <v>1a Semana</v>
      </c>
      <c r="W15" s="180" t="n">
        <f aca="false">Jul!$D$45</f>
        <v>0</v>
      </c>
      <c r="X15" s="180" t="n">
        <f aca="false">Jul!$E$45</f>
        <v>0</v>
      </c>
      <c r="Y15" s="180" t="n">
        <f aca="false">Jul!$G$45</f>
        <v>0</v>
      </c>
      <c r="Z15" s="163"/>
      <c r="AA15" s="163"/>
      <c r="AB15" s="163" t="s">
        <v>11</v>
      </c>
      <c r="AC15" s="180" t="n">
        <v>0</v>
      </c>
      <c r="AD15" s="180" t="n">
        <v>0</v>
      </c>
      <c r="AE15" s="180" t="n">
        <f aca="false">SUM(AC15:AD15)</f>
        <v>0</v>
      </c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</row>
    <row r="16" s="166" customFormat="true" ht="37.9" hidden="false" customHeight="true" outlineLevel="0" collapsed="false">
      <c r="A16" s="163"/>
      <c r="B16" s="163"/>
      <c r="C16" s="163"/>
      <c r="D16" s="190"/>
      <c r="E16" s="190"/>
      <c r="F16" s="190"/>
      <c r="G16" s="190"/>
      <c r="H16" s="190"/>
      <c r="I16" s="190"/>
      <c r="J16" s="190"/>
      <c r="K16" s="163"/>
      <c r="L16" s="163"/>
      <c r="M16" s="163"/>
      <c r="N16" s="163"/>
      <c r="O16" s="163" t="s">
        <v>15</v>
      </c>
      <c r="P16" s="180" t="n">
        <f aca="false">Ago!$G$45</f>
        <v>0</v>
      </c>
      <c r="Q16" s="180" t="n">
        <f aca="false">Ago!$O$20</f>
        <v>0</v>
      </c>
      <c r="R16" s="180" t="n">
        <f aca="false">Ago!$O$30</f>
        <v>0</v>
      </c>
      <c r="S16" s="180" t="n">
        <f aca="false">Ago!$O$25</f>
        <v>0</v>
      </c>
      <c r="T16" s="180" t="n">
        <f aca="false">Ago!$O$36</f>
        <v>0</v>
      </c>
      <c r="U16" s="180" t="str">
        <f aca="false">Ago!$S$7</f>
        <v>sab</v>
      </c>
      <c r="V16" s="180" t="str">
        <f aca="false">Ago!$P$40</f>
        <v>1a Semana</v>
      </c>
      <c r="W16" s="180" t="n">
        <f aca="false">Ago!$D$45</f>
        <v>0</v>
      </c>
      <c r="X16" s="180" t="n">
        <f aca="false">Ago!$E$45</f>
        <v>0</v>
      </c>
      <c r="Y16" s="180" t="n">
        <f aca="false">Ago!$G$45</f>
        <v>0</v>
      </c>
      <c r="Z16" s="163"/>
      <c r="AA16" s="163"/>
      <c r="AB16" s="163" t="s">
        <v>15</v>
      </c>
      <c r="AC16" s="180" t="n">
        <v>0</v>
      </c>
      <c r="AD16" s="180" t="n">
        <v>0</v>
      </c>
      <c r="AE16" s="180" t="n">
        <f aca="false">SUM(AC16:AD16)</f>
        <v>0</v>
      </c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</row>
    <row r="17" s="166" customFormat="true" ht="31.5" hidden="false" customHeight="true" outlineLevel="0" collapsed="false">
      <c r="A17" s="163"/>
      <c r="B17" s="191" t="str">
        <f aca="false">"∆% Fórmula "&amp;MID($I$1,3,4)&amp;"X"&amp;MID($I$2,3,4)</f>
        <v>∆% Fórmula 22X23</v>
      </c>
      <c r="C17" s="192"/>
      <c r="D17" s="191" t="str">
        <f aca="false">"∆% Revenda "&amp;MID($I$1,3,4)&amp;"X"&amp;MID($I$2,3,4)</f>
        <v>∆% Revenda 22X23</v>
      </c>
      <c r="E17" s="193"/>
      <c r="F17" s="191" t="str">
        <f aca="false">"∆% Total "&amp;MID($I$1,3,4)&amp;"X"&amp;MID($I$2,3,4)</f>
        <v>∆% Total 22X23</v>
      </c>
      <c r="G17" s="193"/>
      <c r="H17" s="191" t="s">
        <v>84</v>
      </c>
      <c r="I17" s="193"/>
      <c r="J17" s="191" t="s">
        <v>85</v>
      </c>
      <c r="K17" s="178"/>
      <c r="L17" s="163"/>
      <c r="M17" s="163"/>
      <c r="N17" s="163"/>
      <c r="O17" s="163" t="s">
        <v>4</v>
      </c>
      <c r="P17" s="180" t="n">
        <f aca="false">Set!$G$45</f>
        <v>0</v>
      </c>
      <c r="Q17" s="180" t="n">
        <f aca="false">Set!$O$20</f>
        <v>0</v>
      </c>
      <c r="R17" s="180" t="n">
        <f aca="false">Set!$O$30</f>
        <v>0</v>
      </c>
      <c r="S17" s="180" t="n">
        <f aca="false">Set!$O$25</f>
        <v>0</v>
      </c>
      <c r="T17" s="180" t="n">
        <f aca="false">Set!$O$36</f>
        <v>0</v>
      </c>
      <c r="U17" s="180" t="str">
        <f aca="false">Set!$S$7</f>
        <v>sab</v>
      </c>
      <c r="V17" s="180" t="str">
        <f aca="false">Set!$P$40</f>
        <v>1a Semana</v>
      </c>
      <c r="W17" s="180" t="n">
        <f aca="false">Set!$D$45</f>
        <v>0</v>
      </c>
      <c r="X17" s="180" t="n">
        <f aca="false">Set!$E$45</f>
        <v>0</v>
      </c>
      <c r="Y17" s="180" t="n">
        <f aca="false">Set!$G$45</f>
        <v>0</v>
      </c>
      <c r="Z17" s="163"/>
      <c r="AA17" s="163"/>
      <c r="AB17" s="163" t="s">
        <v>4</v>
      </c>
      <c r="AC17" s="180" t="n">
        <v>0</v>
      </c>
      <c r="AD17" s="180" t="n">
        <v>0</v>
      </c>
      <c r="AE17" s="180" t="n">
        <f aca="false">SUM(AC17:AD17)</f>
        <v>0</v>
      </c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</row>
    <row r="18" s="166" customFormat="true" ht="31.5" hidden="false" customHeight="true" outlineLevel="0" collapsed="false">
      <c r="A18" s="163"/>
      <c r="B18" s="191"/>
      <c r="C18" s="192"/>
      <c r="D18" s="191"/>
      <c r="E18" s="193"/>
      <c r="F18" s="191"/>
      <c r="G18" s="193"/>
      <c r="H18" s="191"/>
      <c r="I18" s="193"/>
      <c r="J18" s="191"/>
      <c r="K18" s="178"/>
      <c r="L18" s="163"/>
      <c r="M18" s="163"/>
      <c r="N18" s="163"/>
      <c r="O18" s="163" t="s">
        <v>9</v>
      </c>
      <c r="P18" s="180" t="n">
        <f aca="false">Out!$G$45</f>
        <v>0</v>
      </c>
      <c r="Q18" s="180" t="n">
        <f aca="false">Out!$O$20</f>
        <v>0</v>
      </c>
      <c r="R18" s="180" t="n">
        <f aca="false">Out!$O$30</f>
        <v>0</v>
      </c>
      <c r="S18" s="180" t="n">
        <f aca="false">Out!$O$25</f>
        <v>0</v>
      </c>
      <c r="T18" s="180" t="n">
        <f aca="false">Out!$O$36</f>
        <v>0</v>
      </c>
      <c r="U18" s="180" t="str">
        <f aca="false">Out!$S$7</f>
        <v>sab</v>
      </c>
      <c r="V18" s="180" t="str">
        <f aca="false">Out!$P$40</f>
        <v>1a Semana</v>
      </c>
      <c r="W18" s="180" t="n">
        <f aca="false">Out!$D$45</f>
        <v>0</v>
      </c>
      <c r="X18" s="180" t="n">
        <f aca="false">Out!$E$45</f>
        <v>0</v>
      </c>
      <c r="Y18" s="180" t="n">
        <f aca="false">Out!$G$45</f>
        <v>0</v>
      </c>
      <c r="Z18" s="163"/>
      <c r="AA18" s="163"/>
      <c r="AB18" s="163" t="s">
        <v>9</v>
      </c>
      <c r="AC18" s="180" t="n">
        <v>0</v>
      </c>
      <c r="AD18" s="180" t="n">
        <v>0</v>
      </c>
      <c r="AE18" s="180" t="n">
        <f aca="false">SUM(AC18:AD18)</f>
        <v>0</v>
      </c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</row>
    <row r="19" s="166" customFormat="true" ht="14.65" hidden="false" customHeight="true" outlineLevel="0" collapsed="false">
      <c r="A19" s="163"/>
      <c r="B19" s="194" t="e">
        <f aca="false">IF($H$2="Janeiro",($W$9-$AC$9)/$AC$9,IF($H$2="Fevereiro",($W$10-$AC$10)/$AC$10,IF($H$2="março",($W$11-$AC$11)/$AC$11,IF($H$2="Abril",($W$12-$AC$12)/$AC$12,IF($H$2="Maio",($W$13-$AC$13)/$AC$13,IF($H$2="Junho",($W$14-$AC$14)/$AC$14,IF($H$2="Julho",($W$15-$AC$15)/$AC$15,IF($H$2="Agosto",($W$16-$AC$16)/$AC$16,IF($H$2="Setembro",($W$17-$AC$17)/$AC$17,IF($H$2="Outubro",($W$18-$AC$18)/$AC$18,IF($H$2="Novembro",($W$19-$AC$19)/$AC$19,IF($H$2="Dezembro",($W$20-$AC$20)/$AC$20))))))))))))</f>
        <v>#DIV/0!</v>
      </c>
      <c r="C19" s="195"/>
      <c r="D19" s="194" t="e">
        <f aca="false">IF($H$2="Janeiro",($X$9-$AD$9)/$AD$9,IF($H$2="Fevereiro",($X$10-$AD$10)/$AD$10,IF($H$2="março",($X$11-$AD$11)/$AD$11,IF($H$2="Abril",($X$12-$AD$12)/$AD$12,IF($H$2="Maio",($X$13-$AD$13)/$AD$13,IF($H$2="Junho",($X$14-$AD$14)/$AD$14,IF($H$2="Julho",($X$15-$AD$15)/$AD$15,IF($H$2="Agosto",($X$16-$AD$16)/$AD$16,IF($H$2="Setembro",($X$17-$AD$17)/$AD$17,IF($H$2="Outubro",($X$18-$AD$18)/$AD$18,IF($H$2="Novembro",($X$19-$AD$19)/$AD$19,IF($H$2="Dezembro",($X$20-$AD$20)/$AD$20))))))))))))</f>
        <v>#DIV/0!</v>
      </c>
      <c r="E19" s="184"/>
      <c r="F19" s="194" t="e">
        <f aca="false">IF($H$2="Janeiro",($Y$9-$AE$9)/$AE$9,IF($H$2="Fevereiro",($Y$10-$AE$10)/$AE$10,IF($H$2="março",($Y$11-$AE$11)/$AE$11,IF($H$2="Abril",($Y$12-$AE$12)/$AE$12,IF($H$2="Maio",($Y$13-$AE$13)/$AE$13,IF($H$2="Junho",($Y$14-$AE$14)/$AE$14,IF($H$2="Julho",($Y$15-$AE$15)/$AE$15,IF($H$2="Agosto",($Y$16-$AE$16)/$AE$16,IF($H$2="Setembro",($Y$17-$AE$17)/$AE$17,IF($H$2="Outubro",($Y$18-$AE$18)/$AE$18,IF($H$2="Novembro",($Y$19-$AE$19)/$AE$19,IF($H$2="Dezembro",($Y$20-$AE$20)/$AE$20))))))))))))</f>
        <v>#DIV/0!</v>
      </c>
      <c r="G19" s="196"/>
      <c r="H19" s="183" t="str">
        <f aca="false">IF(H23=H26,"Sábado",IF(H23=H27,"Domingo",IF(H23=H28,"Segunda",IF(H23=H29,"Terça",IF(H23=H30,"Quarta",IF(H23=H31,"Quinta","Sexta"))))))</f>
        <v>Terça</v>
      </c>
      <c r="I19" s="196"/>
      <c r="J19" s="183" t="str">
        <f aca="false">VLOOKUP(H2,O9:V20,8,)</f>
        <v>2a Semana</v>
      </c>
      <c r="K19" s="175"/>
      <c r="L19" s="163"/>
      <c r="M19" s="163"/>
      <c r="N19" s="163"/>
      <c r="O19" s="163" t="s">
        <v>12</v>
      </c>
      <c r="P19" s="180" t="n">
        <f aca="false">Nov!$G$45</f>
        <v>0</v>
      </c>
      <c r="Q19" s="180" t="n">
        <f aca="false">Nov!$O$20</f>
        <v>0</v>
      </c>
      <c r="R19" s="180" t="n">
        <f aca="false">Nov!$O$30</f>
        <v>0</v>
      </c>
      <c r="S19" s="180" t="n">
        <f aca="false">Nov!$O$25</f>
        <v>0</v>
      </c>
      <c r="T19" s="180" t="n">
        <f aca="false">Nov!$O$36</f>
        <v>0</v>
      </c>
      <c r="U19" s="180" t="str">
        <f aca="false">Nov!$S$7</f>
        <v>sab</v>
      </c>
      <c r="V19" s="180" t="str">
        <f aca="false">Nov!$P$40</f>
        <v>1a Semana</v>
      </c>
      <c r="W19" s="180" t="n">
        <f aca="false">Nov!$D$45</f>
        <v>0</v>
      </c>
      <c r="X19" s="180" t="n">
        <f aca="false">Nov!$E$45</f>
        <v>0</v>
      </c>
      <c r="Y19" s="180" t="n">
        <f aca="false">Nov!$G$45</f>
        <v>0</v>
      </c>
      <c r="Z19" s="163"/>
      <c r="AA19" s="163"/>
      <c r="AB19" s="163" t="s">
        <v>12</v>
      </c>
      <c r="AC19" s="180" t="n">
        <v>0</v>
      </c>
      <c r="AD19" s="180" t="n">
        <v>0</v>
      </c>
      <c r="AE19" s="180" t="n">
        <f aca="false">SUM(AC19:AD19)</f>
        <v>0</v>
      </c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</row>
    <row r="20" s="166" customFormat="true" ht="43.15" hidden="false" customHeight="true" outlineLevel="0" collapsed="false">
      <c r="A20" s="163"/>
      <c r="B20" s="194"/>
      <c r="C20" s="195"/>
      <c r="D20" s="194"/>
      <c r="E20" s="184"/>
      <c r="F20" s="194"/>
      <c r="G20" s="196"/>
      <c r="H20" s="183"/>
      <c r="I20" s="184"/>
      <c r="J20" s="183"/>
      <c r="K20" s="175"/>
      <c r="L20" s="163"/>
      <c r="M20" s="163"/>
      <c r="N20" s="163"/>
      <c r="O20" s="163" t="s">
        <v>16</v>
      </c>
      <c r="P20" s="180" t="n">
        <f aca="false">Dez!$G$45</f>
        <v>0</v>
      </c>
      <c r="Q20" s="180" t="n">
        <f aca="false">Dez!$O$20</f>
        <v>0</v>
      </c>
      <c r="R20" s="180" t="n">
        <f aca="false">Dez!$O$30</f>
        <v>0</v>
      </c>
      <c r="S20" s="180" t="n">
        <f aca="false">Dez!$O$25</f>
        <v>0</v>
      </c>
      <c r="T20" s="180" t="n">
        <f aca="false">Dez!$O$36</f>
        <v>0</v>
      </c>
      <c r="U20" s="180" t="str">
        <f aca="false">Dez!$S$7</f>
        <v>sab</v>
      </c>
      <c r="V20" s="180" t="str">
        <f aca="false">Dez!$P$40</f>
        <v>1a Semana</v>
      </c>
      <c r="W20" s="180" t="n">
        <f aca="false">Dez!$D$45</f>
        <v>0</v>
      </c>
      <c r="X20" s="180" t="n">
        <f aca="false">Dez!$E$45</f>
        <v>0</v>
      </c>
      <c r="Y20" s="180" t="n">
        <f aca="false">Dez!$G$45</f>
        <v>0</v>
      </c>
      <c r="Z20" s="163"/>
      <c r="AA20" s="163"/>
      <c r="AB20" s="163" t="s">
        <v>16</v>
      </c>
      <c r="AC20" s="180" t="n">
        <v>0</v>
      </c>
      <c r="AD20" s="180" t="n">
        <v>0</v>
      </c>
      <c r="AE20" s="180" t="n">
        <f aca="false">SUM(AC20:AD20)</f>
        <v>0</v>
      </c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</row>
    <row r="21" s="166" customFormat="true" ht="43.15" hidden="false" customHeight="true" outlineLevel="0" collapsed="false">
      <c r="A21" s="163"/>
      <c r="B21" s="194"/>
      <c r="C21" s="195"/>
      <c r="D21" s="194"/>
      <c r="E21" s="184"/>
      <c r="F21" s="194"/>
      <c r="G21" s="196"/>
      <c r="H21" s="183"/>
      <c r="I21" s="197"/>
      <c r="J21" s="183"/>
      <c r="K21" s="175"/>
      <c r="L21" s="163"/>
      <c r="M21" s="163"/>
      <c r="N21" s="163"/>
      <c r="O21" s="198" t="str">
        <f aca="false">"Média "&amp;I2</f>
        <v>Média 2023</v>
      </c>
      <c r="P21" s="199" t="n">
        <f aca="false">AVERAGE(P9:P17)</f>
        <v>5555.55555555556</v>
      </c>
      <c r="Q21" s="180"/>
      <c r="R21" s="180"/>
      <c r="S21" s="165"/>
      <c r="T21" s="165"/>
      <c r="U21" s="165"/>
      <c r="V21" s="165"/>
      <c r="W21" s="165"/>
      <c r="X21" s="165"/>
      <c r="Y21" s="165"/>
      <c r="Z21" s="163"/>
      <c r="AA21" s="163"/>
      <c r="AB21" s="163"/>
      <c r="AC21" s="165"/>
      <c r="AD21" s="165"/>
      <c r="AE21" s="165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</row>
    <row r="22" s="166" customFormat="true" ht="43.15" hidden="false" customHeight="true" outlineLevel="0" collapsed="false">
      <c r="A22" s="163"/>
      <c r="B22" s="194"/>
      <c r="C22" s="195"/>
      <c r="D22" s="194"/>
      <c r="E22" s="184"/>
      <c r="F22" s="194"/>
      <c r="G22" s="196"/>
      <c r="H22" s="183"/>
      <c r="I22" s="197"/>
      <c r="J22" s="183"/>
      <c r="K22" s="175"/>
      <c r="L22" s="163"/>
      <c r="M22" s="163"/>
      <c r="N22" s="163"/>
      <c r="O22" s="198" t="str">
        <f aca="false">"Média "&amp;I1</f>
        <v>Média 2022</v>
      </c>
      <c r="P22" s="199" t="n">
        <f aca="false">AVERAGE(AE9:AE17)</f>
        <v>0</v>
      </c>
      <c r="Q22" s="165"/>
      <c r="R22" s="165"/>
      <c r="S22" s="165"/>
      <c r="T22" s="165"/>
      <c r="U22" s="165"/>
      <c r="V22" s="165"/>
      <c r="W22" s="165"/>
      <c r="X22" s="165"/>
      <c r="Y22" s="165"/>
      <c r="Z22" s="163"/>
      <c r="AA22" s="163"/>
      <c r="AB22" s="163"/>
      <c r="AC22" s="165"/>
      <c r="AD22" s="165"/>
      <c r="AE22" s="165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</row>
    <row r="23" s="166" customFormat="true" ht="43.15" hidden="false" customHeight="true" outlineLevel="0" collapsed="false">
      <c r="A23" s="163"/>
      <c r="B23" s="200" t="e">
        <f aca="false">B19</f>
        <v>#DIV/0!</v>
      </c>
      <c r="C23" s="201"/>
      <c r="D23" s="200" t="e">
        <f aca="false">D19</f>
        <v>#DIV/0!</v>
      </c>
      <c r="E23" s="202"/>
      <c r="F23" s="200" t="e">
        <f aca="false">F19</f>
        <v>#DIV/0!</v>
      </c>
      <c r="G23" s="202"/>
      <c r="H23" s="203" t="str">
        <f aca="false">VLOOKUP($H$2,$O$9:$U$20,7,)</f>
        <v>ter</v>
      </c>
      <c r="I23" s="202"/>
      <c r="J23" s="204"/>
      <c r="K23" s="175"/>
      <c r="L23" s="163"/>
      <c r="M23" s="163"/>
      <c r="N23" s="163"/>
      <c r="O23" s="163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3"/>
      <c r="AA23" s="163"/>
      <c r="AB23" s="163"/>
      <c r="AC23" s="165"/>
      <c r="AD23" s="165"/>
      <c r="AE23" s="165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</row>
    <row r="24" s="166" customFormat="true" ht="22.9" hidden="false" customHeight="true" outlineLevel="0" collapsed="false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3"/>
      <c r="AA24" s="163"/>
      <c r="AB24" s="163"/>
      <c r="AC24" s="165"/>
      <c r="AD24" s="165"/>
      <c r="AE24" s="165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</row>
    <row r="25" s="166" customFormat="true" ht="19.5" hidden="false" customHeight="true" outlineLevel="0" collapsed="false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3"/>
      <c r="AA25" s="163"/>
      <c r="AB25" s="163"/>
      <c r="AC25" s="165"/>
      <c r="AD25" s="165"/>
      <c r="AE25" s="165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</row>
    <row r="26" s="166" customFormat="true" ht="19.5" hidden="false" customHeight="true" outlineLevel="0" collapsed="false">
      <c r="A26" s="163"/>
      <c r="B26" s="163"/>
      <c r="C26" s="163"/>
      <c r="D26" s="163"/>
      <c r="E26" s="163"/>
      <c r="F26" s="163"/>
      <c r="G26" s="163"/>
      <c r="H26" s="164" t="s">
        <v>31</v>
      </c>
      <c r="I26" s="163"/>
      <c r="J26" s="163"/>
      <c r="K26" s="163"/>
      <c r="L26" s="163"/>
      <c r="M26" s="163"/>
      <c r="N26" s="163"/>
      <c r="O26" s="163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3"/>
      <c r="AA26" s="163"/>
      <c r="AB26" s="163"/>
      <c r="AC26" s="165"/>
      <c r="AD26" s="165"/>
      <c r="AE26" s="165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</row>
    <row r="27" s="166" customFormat="true" ht="19.5" hidden="false" customHeight="false" outlineLevel="0" collapsed="false">
      <c r="A27" s="163"/>
      <c r="B27" s="163"/>
      <c r="C27" s="163"/>
      <c r="D27" s="163"/>
      <c r="E27" s="163"/>
      <c r="F27" s="163"/>
      <c r="G27" s="163"/>
      <c r="H27" s="164" t="s">
        <v>32</v>
      </c>
      <c r="I27" s="163"/>
      <c r="J27" s="163"/>
      <c r="K27" s="163"/>
      <c r="L27" s="163"/>
      <c r="M27" s="163"/>
      <c r="N27" s="163"/>
      <c r="O27" s="163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3"/>
      <c r="AA27" s="163"/>
      <c r="AB27" s="163"/>
      <c r="AC27" s="165"/>
      <c r="AD27" s="165"/>
      <c r="AE27" s="165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</row>
    <row r="28" s="166" customFormat="true" ht="19.5" hidden="false" customHeight="false" outlineLevel="0" collapsed="false">
      <c r="A28" s="163"/>
      <c r="B28" s="163"/>
      <c r="C28" s="163"/>
      <c r="D28" s="163"/>
      <c r="E28" s="163"/>
      <c r="F28" s="163"/>
      <c r="G28" s="163"/>
      <c r="H28" s="164" t="s">
        <v>33</v>
      </c>
      <c r="I28" s="163"/>
      <c r="J28" s="163"/>
      <c r="K28" s="163"/>
      <c r="L28" s="163"/>
      <c r="M28" s="163"/>
      <c r="N28" s="163"/>
      <c r="O28" s="163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3"/>
      <c r="AA28" s="163"/>
      <c r="AB28" s="163"/>
      <c r="AC28" s="165"/>
      <c r="AD28" s="165"/>
      <c r="AE28" s="165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</row>
    <row r="29" s="166" customFormat="true" ht="19.5" hidden="false" customHeight="false" outlineLevel="0" collapsed="false">
      <c r="A29" s="163"/>
      <c r="B29" s="163"/>
      <c r="C29" s="163"/>
      <c r="D29" s="163"/>
      <c r="E29" s="163"/>
      <c r="F29" s="163"/>
      <c r="G29" s="163"/>
      <c r="H29" s="164" t="s">
        <v>34</v>
      </c>
      <c r="I29" s="163"/>
      <c r="J29" s="163"/>
      <c r="K29" s="163"/>
      <c r="L29" s="163"/>
      <c r="M29" s="163"/>
      <c r="N29" s="163"/>
      <c r="O29" s="163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3"/>
      <c r="AA29" s="163"/>
      <c r="AB29" s="163"/>
      <c r="AC29" s="165"/>
      <c r="AD29" s="165"/>
      <c r="AE29" s="165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</row>
    <row r="30" s="166" customFormat="true" ht="19.5" hidden="false" customHeight="false" outlineLevel="0" collapsed="false">
      <c r="A30" s="163"/>
      <c r="B30" s="163"/>
      <c r="C30" s="163"/>
      <c r="D30" s="163"/>
      <c r="E30" s="163"/>
      <c r="F30" s="163"/>
      <c r="G30" s="163"/>
      <c r="H30" s="164" t="s">
        <v>35</v>
      </c>
      <c r="I30" s="163"/>
      <c r="J30" s="163"/>
      <c r="K30" s="163"/>
      <c r="L30" s="163"/>
      <c r="M30" s="163"/>
      <c r="N30" s="163"/>
      <c r="O30" s="163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3"/>
      <c r="AA30" s="163"/>
      <c r="AB30" s="163"/>
      <c r="AC30" s="165"/>
      <c r="AD30" s="165"/>
      <c r="AE30" s="165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</row>
    <row r="31" s="166" customFormat="true" ht="19.5" hidden="false" customHeight="false" outlineLevel="0" collapsed="false">
      <c r="A31" s="163"/>
      <c r="B31" s="163"/>
      <c r="C31" s="163"/>
      <c r="D31" s="163"/>
      <c r="E31" s="163"/>
      <c r="F31" s="163"/>
      <c r="G31" s="163"/>
      <c r="H31" s="164" t="s">
        <v>36</v>
      </c>
      <c r="I31" s="163"/>
      <c r="J31" s="163"/>
      <c r="K31" s="163"/>
      <c r="L31" s="163"/>
      <c r="M31" s="163"/>
      <c r="N31" s="163"/>
      <c r="O31" s="163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3"/>
      <c r="AA31" s="163"/>
      <c r="AB31" s="163"/>
      <c r="AC31" s="165"/>
      <c r="AD31" s="165"/>
      <c r="AE31" s="165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</row>
    <row r="32" s="166" customFormat="true" ht="19.5" hidden="false" customHeight="false" outlineLevel="0" collapsed="false">
      <c r="A32" s="163"/>
      <c r="B32" s="163"/>
      <c r="C32" s="163"/>
      <c r="D32" s="163"/>
      <c r="E32" s="163"/>
      <c r="F32" s="163"/>
      <c r="G32" s="163"/>
      <c r="H32" s="164" t="s">
        <v>30</v>
      </c>
      <c r="I32" s="163"/>
      <c r="J32" s="163"/>
      <c r="K32" s="163"/>
      <c r="L32" s="163"/>
      <c r="M32" s="163"/>
      <c r="N32" s="163"/>
      <c r="O32" s="163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3"/>
      <c r="AA32" s="163"/>
      <c r="AB32" s="163"/>
      <c r="AC32" s="165"/>
      <c r="AD32" s="165"/>
      <c r="AE32" s="165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</row>
    <row r="33" s="166" customFormat="true" ht="19.5" hidden="false" customHeight="false" outlineLevel="0" collapsed="false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3"/>
      <c r="AA33" s="163"/>
      <c r="AB33" s="163"/>
      <c r="AC33" s="165"/>
      <c r="AD33" s="165"/>
      <c r="AE33" s="165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</row>
  </sheetData>
  <mergeCells count="25">
    <mergeCell ref="B2:E4"/>
    <mergeCell ref="G2:G4"/>
    <mergeCell ref="H2:H4"/>
    <mergeCell ref="I2:J4"/>
    <mergeCell ref="P2:P4"/>
    <mergeCell ref="B8:B9"/>
    <mergeCell ref="D8:D9"/>
    <mergeCell ref="F8:F9"/>
    <mergeCell ref="H8:H9"/>
    <mergeCell ref="J8:J9"/>
    <mergeCell ref="B10:B13"/>
    <mergeCell ref="D10:D13"/>
    <mergeCell ref="F10:F13"/>
    <mergeCell ref="H10:H13"/>
    <mergeCell ref="J10:J13"/>
    <mergeCell ref="B17:B18"/>
    <mergeCell ref="D17:D18"/>
    <mergeCell ref="F17:F18"/>
    <mergeCell ref="H17:H18"/>
    <mergeCell ref="J17:J18"/>
    <mergeCell ref="B19:B22"/>
    <mergeCell ref="D19:D22"/>
    <mergeCell ref="F19:F22"/>
    <mergeCell ref="H19:H22"/>
    <mergeCell ref="J19:J22"/>
  </mergeCells>
  <conditionalFormatting sqref="B23">
    <cfRule type="iconSet" priority="2">
      <iconSet iconSet="3TrafficLights1" showValue="0">
        <cfvo type="percent" val="0"/>
        <cfvo type="num" val="0.05"/>
        <cfvo type="num" val="0.1"/>
      </iconSet>
    </cfRule>
  </conditionalFormatting>
  <conditionalFormatting sqref="D23">
    <cfRule type="iconSet" priority="3">
      <iconSet iconSet="3TrafficLights1" showValue="0">
        <cfvo type="percent" val="0"/>
        <cfvo type="num" val="0.05"/>
        <cfvo type="num" val="0.1"/>
      </iconSet>
    </cfRule>
  </conditionalFormatting>
  <conditionalFormatting sqref="F23">
    <cfRule type="iconSet" priority="4">
      <iconSet iconSet="3TrafficLights1" showValue="0">
        <cfvo type="percent" val="0"/>
        <cfvo type="num" val="0.05"/>
        <cfvo type="num" val="0.1"/>
      </iconSet>
    </cfRule>
  </conditionalFormatting>
  <conditionalFormatting sqref="F14">
    <cfRule type="cellIs" priority="5" operator="equal" aboveAverage="0" equalAverage="0" bottom="0" percent="0" rank="0" text="" dxfId="84">
      <formula>"Médio"</formula>
    </cfRule>
    <cfRule type="cellIs" priority="6" operator="equal" aboveAverage="0" equalAverage="0" bottom="0" percent="0" rank="0" text="" dxfId="85">
      <formula>"Baixo"</formula>
    </cfRule>
    <cfRule type="cellIs" priority="7" operator="equal" aboveAverage="0" equalAverage="0" bottom="0" percent="0" rank="0" text="" dxfId="86">
      <formula>"Bom"</formula>
    </cfRule>
  </conditionalFormatting>
  <dataValidations count="1">
    <dataValidation allowBlank="true" errorStyle="stop" operator="between" showDropDown="false" showErrorMessage="true" showInputMessage="true" sqref="H2:H4" type="list">
      <formula1>$O$9:$O$20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Q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0"/>
  <cols>
    <col collapsed="false" customWidth="true" hidden="false" outlineLevel="0" max="1" min="1" style="205" width="0.41"/>
    <col collapsed="false" customWidth="true" hidden="false" outlineLevel="0" max="2" min="2" style="205" width="24.29"/>
    <col collapsed="false" customWidth="true" hidden="false" outlineLevel="0" max="14" min="3" style="206" width="11.86"/>
    <col collapsed="false" customWidth="true" hidden="false" outlineLevel="0" max="15" min="15" style="205" width="0.71"/>
    <col collapsed="false" customWidth="false" hidden="false" outlineLevel="0" max="1024" min="16" style="205" width="9.29"/>
  </cols>
  <sheetData>
    <row r="1" s="207" customFormat="true" ht="49.9" hidden="false" customHeight="true" outlineLevel="0" collapsed="false">
      <c r="B1" s="208" t="s">
        <v>86</v>
      </c>
      <c r="C1" s="209"/>
      <c r="D1" s="209"/>
      <c r="E1" s="209"/>
      <c r="F1" s="209"/>
      <c r="G1" s="209"/>
      <c r="H1" s="209"/>
      <c r="I1" s="209"/>
      <c r="J1" s="209"/>
      <c r="K1" s="209"/>
      <c r="L1" s="210" t="s">
        <v>87</v>
      </c>
      <c r="M1" s="210"/>
      <c r="N1" s="211" t="s">
        <v>0</v>
      </c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</row>
    <row r="2" s="212" customFormat="true" ht="25.15" hidden="false" customHeight="true" outlineLevel="0" collapsed="false">
      <c r="B2" s="213" t="s">
        <v>88</v>
      </c>
      <c r="C2" s="213" t="s">
        <v>89</v>
      </c>
      <c r="D2" s="213" t="s">
        <v>90</v>
      </c>
      <c r="E2" s="213" t="s">
        <v>91</v>
      </c>
      <c r="F2" s="213" t="s">
        <v>92</v>
      </c>
      <c r="G2" s="213" t="s">
        <v>93</v>
      </c>
      <c r="H2" s="213"/>
      <c r="I2" s="213"/>
      <c r="J2" s="213"/>
      <c r="K2" s="213"/>
      <c r="L2" s="213"/>
      <c r="M2" s="213"/>
      <c r="N2" s="213"/>
      <c r="O2" s="214"/>
    </row>
    <row r="3" s="215" customFormat="true" ht="19.15" hidden="false" customHeight="true" outlineLevel="0" collapsed="false">
      <c r="B3" s="215" t="s">
        <v>94</v>
      </c>
      <c r="C3" s="216" t="n">
        <v>0.05</v>
      </c>
      <c r="D3" s="216" t="n">
        <v>0.1</v>
      </c>
      <c r="E3" s="216" t="n">
        <v>0.15</v>
      </c>
      <c r="F3" s="216" t="n">
        <v>0.2</v>
      </c>
      <c r="G3" s="216" t="n">
        <v>0.25</v>
      </c>
      <c r="H3" s="212"/>
      <c r="I3" s="212"/>
      <c r="J3" s="212"/>
      <c r="K3" s="212"/>
      <c r="L3" s="212"/>
      <c r="M3" s="212"/>
      <c r="N3" s="212"/>
      <c r="O3" s="212"/>
    </row>
    <row r="4" s="215" customFormat="true" ht="19.15" hidden="false" customHeight="true" outlineLevel="0" collapsed="false">
      <c r="B4" s="215" t="s">
        <v>95</v>
      </c>
      <c r="C4" s="217" t="n">
        <v>29999.99</v>
      </c>
      <c r="D4" s="217" t="n">
        <v>30000</v>
      </c>
      <c r="E4" s="217" t="n">
        <v>35000</v>
      </c>
      <c r="F4" s="217" t="n">
        <v>40000</v>
      </c>
      <c r="G4" s="217" t="n">
        <v>45000</v>
      </c>
    </row>
    <row r="5" s="215" customFormat="true" ht="19.15" hidden="false" customHeight="true" outlineLevel="0" collapsed="false">
      <c r="C5" s="218"/>
      <c r="D5" s="218"/>
      <c r="E5" s="218"/>
      <c r="F5" s="218"/>
      <c r="G5" s="218"/>
    </row>
    <row r="6" s="215" customFormat="true" ht="19.15" hidden="false" customHeight="true" outlineLevel="0" collapsed="false">
      <c r="C6" s="218"/>
      <c r="D6" s="218"/>
      <c r="E6" s="218"/>
      <c r="F6" s="218"/>
      <c r="G6" s="218"/>
    </row>
    <row r="7" s="215" customFormat="true" ht="19.15" hidden="false" customHeight="true" outlineLevel="0" collapsed="false"/>
    <row r="8" s="215" customFormat="true" ht="19.15" hidden="false" customHeight="true" outlineLevel="0" collapsed="false"/>
    <row r="9" s="215" customFormat="true" ht="19.15" hidden="false" customHeight="true" outlineLevel="0" collapsed="false"/>
    <row r="10" s="215" customFormat="true" ht="19.15" hidden="false" customHeight="true" outlineLevel="0" collapsed="false"/>
    <row r="11" s="215" customFormat="true" ht="19.15" hidden="false" customHeight="true" outlineLevel="0" collapsed="false"/>
    <row r="12" s="215" customFormat="true" ht="19.15" hidden="false" customHeight="true" outlineLevel="0" collapsed="false"/>
    <row r="13" s="215" customFormat="true" ht="19.15" hidden="false" customHeight="true" outlineLevel="0" collapsed="false"/>
    <row r="14" s="215" customFormat="true" ht="19.15" hidden="false" customHeight="true" outlineLevel="0" collapsed="false"/>
    <row r="15" s="215" customFormat="true" ht="19.15" hidden="false" customHeight="true" outlineLevel="0" collapsed="false"/>
    <row r="16" s="215" customFormat="true" ht="19.15" hidden="false" customHeight="true" outlineLevel="0" collapsed="false"/>
    <row r="17" s="219" customFormat="true" ht="19.5" hidden="false" customHeight="true" outlineLevel="0" collapsed="false">
      <c r="B17" s="215"/>
      <c r="C17" s="215"/>
      <c r="D17" s="215"/>
      <c r="E17" s="215"/>
      <c r="F17" s="215"/>
      <c r="G17" s="215"/>
      <c r="H17" s="215"/>
      <c r="I17" s="215"/>
      <c r="J17" s="215"/>
      <c r="K17" s="220"/>
      <c r="L17" s="220"/>
      <c r="M17" s="220"/>
      <c r="N17" s="220"/>
    </row>
    <row r="18" s="221" customFormat="true" ht="16.5" hidden="false" customHeight="false" outlineLevel="0" collapsed="false">
      <c r="B18" s="220"/>
      <c r="C18" s="220"/>
      <c r="D18" s="220"/>
      <c r="E18" s="220"/>
      <c r="F18" s="220"/>
      <c r="G18" s="219"/>
      <c r="H18" s="219"/>
      <c r="I18" s="219"/>
      <c r="J18" s="219"/>
      <c r="K18" s="222"/>
      <c r="L18" s="222"/>
      <c r="M18" s="222"/>
      <c r="N18" s="222"/>
    </row>
    <row r="19" s="221" customFormat="true" ht="16.5" hidden="false" customHeight="false" outlineLevel="0" collapsed="false">
      <c r="B19" s="222"/>
      <c r="C19" s="222"/>
      <c r="D19" s="222"/>
      <c r="E19" s="222"/>
      <c r="F19" s="222"/>
      <c r="K19" s="222"/>
      <c r="L19" s="222"/>
      <c r="M19" s="222"/>
      <c r="N19" s="222"/>
    </row>
    <row r="20" s="221" customFormat="true" ht="16.5" hidden="false" customHeight="false" outlineLevel="0" collapsed="false">
      <c r="G20" s="222"/>
      <c r="H20" s="222"/>
      <c r="I20" s="222"/>
      <c r="J20" s="222"/>
      <c r="K20" s="222"/>
      <c r="L20" s="222"/>
      <c r="M20" s="222"/>
      <c r="N20" s="222"/>
    </row>
    <row r="21" s="221" customFormat="true" ht="16.5" hidden="false" customHeight="false" outlineLevel="0" collapsed="false">
      <c r="G21" s="222" t="n">
        <f aca="false">IF(G5="Pago",0,1)</f>
        <v>1</v>
      </c>
      <c r="H21" s="222" t="n">
        <f aca="false">IF(H5="Pago",0,1)</f>
        <v>1</v>
      </c>
      <c r="I21" s="222" t="n">
        <f aca="false">IF(I5="Pago",0,1)</f>
        <v>1</v>
      </c>
      <c r="J21" s="222" t="n">
        <f aca="false">IF(J5="Pago",0,1)</f>
        <v>1</v>
      </c>
      <c r="K21" s="222" t="n">
        <f aca="false">IF(K5="Pago",0,1)</f>
        <v>1</v>
      </c>
      <c r="L21" s="222" t="n">
        <f aca="false">IF(L5="Pago",0,1)</f>
        <v>1</v>
      </c>
      <c r="M21" s="222" t="n">
        <f aca="false">IF(M5="Pago",0,1)</f>
        <v>1</v>
      </c>
      <c r="N21" s="222" t="n">
        <f aca="false">IF(N5="Pago",0,1)</f>
        <v>1</v>
      </c>
    </row>
    <row r="22" s="221" customFormat="true" ht="16.5" hidden="false" customHeight="false" outlineLevel="0" collapsed="false">
      <c r="G22" s="222" t="n">
        <f aca="false">IF(G6="Pago",0,1)</f>
        <v>1</v>
      </c>
      <c r="H22" s="222" t="n">
        <f aca="false">IF(H6="Pago",0,1)</f>
        <v>1</v>
      </c>
      <c r="I22" s="222" t="n">
        <f aca="false">IF(I6="Pago",0,1)</f>
        <v>1</v>
      </c>
      <c r="J22" s="222" t="n">
        <f aca="false">IF(J6="Pago",0,1)</f>
        <v>1</v>
      </c>
      <c r="K22" s="222" t="n">
        <f aca="false">IF(K6="Pago",0,1)</f>
        <v>1</v>
      </c>
      <c r="L22" s="222" t="n">
        <f aca="false">IF(L6="Pago",0,1)</f>
        <v>1</v>
      </c>
      <c r="M22" s="222" t="n">
        <f aca="false">IF(M6="Pago",0,1)</f>
        <v>1</v>
      </c>
      <c r="N22" s="222" t="n">
        <f aca="false">IF(N6="Pago",0,1)</f>
        <v>1</v>
      </c>
    </row>
    <row r="23" s="221" customFormat="true" ht="16.5" hidden="false" customHeight="false" outlineLevel="0" collapsed="false">
      <c r="G23" s="222" t="n">
        <f aca="false">IF(G7="Pago",0,1)</f>
        <v>1</v>
      </c>
      <c r="H23" s="222" t="n">
        <f aca="false">IF(H7="Pago",0,1)</f>
        <v>1</v>
      </c>
      <c r="I23" s="222" t="n">
        <f aca="false">IF(I7="Pago",0,1)</f>
        <v>1</v>
      </c>
      <c r="J23" s="222" t="n">
        <f aca="false">IF(J7="Pago",0,1)</f>
        <v>1</v>
      </c>
      <c r="K23" s="222" t="n">
        <f aca="false">IF(K7="Pago",0,1)</f>
        <v>1</v>
      </c>
      <c r="L23" s="222" t="n">
        <f aca="false">IF(L7="Pago",0,1)</f>
        <v>1</v>
      </c>
      <c r="M23" s="222" t="n">
        <f aca="false">IF(M7="Pago",0,1)</f>
        <v>1</v>
      </c>
      <c r="N23" s="222" t="n">
        <f aca="false">IF(N7="Pago",0,1)</f>
        <v>1</v>
      </c>
    </row>
    <row r="24" s="221" customFormat="true" ht="16.5" hidden="false" customHeight="false" outlineLevel="0" collapsed="false">
      <c r="C24" s="222" t="n">
        <f aca="false">IF(C8="Pago",0,1)</f>
        <v>1</v>
      </c>
      <c r="D24" s="222" t="n">
        <f aca="false">IF(D8="Pago",0,1)</f>
        <v>1</v>
      </c>
      <c r="E24" s="222" t="n">
        <f aca="false">IF(E8="Pago",0,1)</f>
        <v>1</v>
      </c>
      <c r="F24" s="222" t="n">
        <f aca="false">IF(F8="Pago",0,1)</f>
        <v>1</v>
      </c>
      <c r="G24" s="222" t="n">
        <f aca="false">IF(G8="Pago",0,1)</f>
        <v>1</v>
      </c>
      <c r="H24" s="222" t="n">
        <f aca="false">IF(H8="Pago",0,1)</f>
        <v>1</v>
      </c>
      <c r="I24" s="222" t="n">
        <f aca="false">IF(I8="Pago",0,1)</f>
        <v>1</v>
      </c>
      <c r="J24" s="222" t="n">
        <f aca="false">IF(J8="Pago",0,1)</f>
        <v>1</v>
      </c>
      <c r="K24" s="222" t="n">
        <f aca="false">IF(K8="Pago",0,1)</f>
        <v>1</v>
      </c>
      <c r="L24" s="222" t="n">
        <f aca="false">IF(L8="Pago",0,1)</f>
        <v>1</v>
      </c>
      <c r="M24" s="222" t="n">
        <f aca="false">IF(M8="Pago",0,1)</f>
        <v>1</v>
      </c>
      <c r="N24" s="222" t="n">
        <f aca="false">IF(N8="Pago",0,1)</f>
        <v>1</v>
      </c>
    </row>
    <row r="25" s="221" customFormat="true" ht="16.5" hidden="false" customHeight="false" outlineLevel="0" collapsed="false">
      <c r="C25" s="222" t="n">
        <f aca="false">IF(C9="Pago",0,1)</f>
        <v>1</v>
      </c>
      <c r="D25" s="222" t="n">
        <f aca="false">IF(D9="Pago",0,1)</f>
        <v>1</v>
      </c>
      <c r="E25" s="222" t="n">
        <f aca="false">IF(E9="Pago",0,1)</f>
        <v>1</v>
      </c>
      <c r="F25" s="222" t="n">
        <f aca="false">IF(F9="Pago",0,1)</f>
        <v>1</v>
      </c>
      <c r="G25" s="222" t="n">
        <f aca="false">IF(G9="Pago",0,1)</f>
        <v>1</v>
      </c>
      <c r="H25" s="222" t="n">
        <f aca="false">IF(H9="Pago",0,1)</f>
        <v>1</v>
      </c>
      <c r="I25" s="222" t="n">
        <f aca="false">IF(I9="Pago",0,1)</f>
        <v>1</v>
      </c>
      <c r="J25" s="222" t="n">
        <f aca="false">IF(J9="Pago",0,1)</f>
        <v>1</v>
      </c>
      <c r="K25" s="222" t="n">
        <f aca="false">IF(K9="Pago",0,1)</f>
        <v>1</v>
      </c>
      <c r="L25" s="222" t="n">
        <f aca="false">IF(L9="Pago",0,1)</f>
        <v>1</v>
      </c>
      <c r="M25" s="222" t="n">
        <f aca="false">IF(M9="Pago",0,1)</f>
        <v>1</v>
      </c>
      <c r="N25" s="222" t="n">
        <f aca="false">IF(N9="Pago",0,1)</f>
        <v>1</v>
      </c>
    </row>
    <row r="26" s="221" customFormat="true" ht="16.5" hidden="false" customHeight="false" outlineLevel="0" collapsed="false">
      <c r="C26" s="222" t="n">
        <f aca="false">IF(C10="Pago",0,1)</f>
        <v>1</v>
      </c>
      <c r="D26" s="222" t="n">
        <f aca="false">IF(D10="Pago",0,1)</f>
        <v>1</v>
      </c>
      <c r="E26" s="222" t="n">
        <f aca="false">IF(E10="Pago",0,1)</f>
        <v>1</v>
      </c>
      <c r="F26" s="222" t="n">
        <f aca="false">IF(F10="Pago",0,1)</f>
        <v>1</v>
      </c>
      <c r="G26" s="222" t="n">
        <f aca="false">IF(G10="Pago",0,1)</f>
        <v>1</v>
      </c>
      <c r="H26" s="222" t="n">
        <f aca="false">IF(H10="Pago",0,1)</f>
        <v>1</v>
      </c>
      <c r="I26" s="222" t="n">
        <f aca="false">IF(I10="Pago",0,1)</f>
        <v>1</v>
      </c>
      <c r="J26" s="222" t="n">
        <f aca="false">IF(J10="Pago",0,1)</f>
        <v>1</v>
      </c>
      <c r="K26" s="222" t="n">
        <f aca="false">IF(K10="Pago",0,1)</f>
        <v>1</v>
      </c>
      <c r="L26" s="222" t="n">
        <f aca="false">IF(L10="Pago",0,1)</f>
        <v>1</v>
      </c>
      <c r="M26" s="222" t="n">
        <f aca="false">IF(M10="Pago",0,1)</f>
        <v>1</v>
      </c>
      <c r="N26" s="222" t="n">
        <f aca="false">IF(N10="Pago",0,1)</f>
        <v>1</v>
      </c>
    </row>
    <row r="27" s="221" customFormat="true" ht="16.5" hidden="false" customHeight="false" outlineLevel="0" collapsed="false">
      <c r="C27" s="222" t="n">
        <f aca="false">IF(C11="Pago",0,1)</f>
        <v>1</v>
      </c>
      <c r="D27" s="222" t="n">
        <f aca="false">IF(D11="Pago",0,1)</f>
        <v>1</v>
      </c>
      <c r="E27" s="222" t="n">
        <f aca="false">IF(E11="Pago",0,1)</f>
        <v>1</v>
      </c>
      <c r="F27" s="222" t="n">
        <f aca="false">IF(F11="Pago",0,1)</f>
        <v>1</v>
      </c>
      <c r="G27" s="222" t="n">
        <f aca="false">IF(G11="Pago",0,1)</f>
        <v>1</v>
      </c>
      <c r="H27" s="222" t="n">
        <f aca="false">IF(H11="Pago",0,1)</f>
        <v>1</v>
      </c>
      <c r="I27" s="222" t="n">
        <f aca="false">IF(I11="Pago",0,1)</f>
        <v>1</v>
      </c>
      <c r="J27" s="222" t="n">
        <f aca="false">IF(J11="Pago",0,1)</f>
        <v>1</v>
      </c>
      <c r="K27" s="222" t="n">
        <f aca="false">IF(K11="Pago",0,1)</f>
        <v>1</v>
      </c>
      <c r="L27" s="222" t="n">
        <f aca="false">IF(L11="Pago",0,1)</f>
        <v>1</v>
      </c>
      <c r="M27" s="222" t="n">
        <f aca="false">IF(M11="Pago",0,1)</f>
        <v>1</v>
      </c>
      <c r="N27" s="222" t="n">
        <f aca="false">IF(N11="Pago",0,1)</f>
        <v>1</v>
      </c>
    </row>
    <row r="28" s="221" customFormat="true" ht="16.5" hidden="false" customHeight="false" outlineLevel="0" collapsed="false">
      <c r="C28" s="222" t="n">
        <f aca="false">IF(C12="Pago",0,1)</f>
        <v>1</v>
      </c>
      <c r="D28" s="222" t="n">
        <f aca="false">IF(D12="Pago",0,1)</f>
        <v>1</v>
      </c>
      <c r="E28" s="222" t="n">
        <f aca="false">IF(E12="Pago",0,1)</f>
        <v>1</v>
      </c>
      <c r="F28" s="222" t="n">
        <f aca="false">IF(F12="Pago",0,1)</f>
        <v>1</v>
      </c>
      <c r="G28" s="222" t="n">
        <f aca="false">IF(G12="Pago",0,1)</f>
        <v>1</v>
      </c>
      <c r="H28" s="222" t="n">
        <f aca="false">IF(H12="Pago",0,1)</f>
        <v>1</v>
      </c>
      <c r="I28" s="222" t="n">
        <f aca="false">IF(I12="Pago",0,1)</f>
        <v>1</v>
      </c>
      <c r="J28" s="222" t="n">
        <f aca="false">IF(J12="Pago",0,1)</f>
        <v>1</v>
      </c>
      <c r="K28" s="222" t="n">
        <f aca="false">IF(K12="Pago",0,1)</f>
        <v>1</v>
      </c>
      <c r="L28" s="222" t="n">
        <f aca="false">IF(L12="Pago",0,1)</f>
        <v>1</v>
      </c>
      <c r="M28" s="222" t="n">
        <f aca="false">IF(M12="Pago",0,1)</f>
        <v>1</v>
      </c>
      <c r="N28" s="222" t="n">
        <f aca="false">IF(N12="Pago",0,1)</f>
        <v>1</v>
      </c>
    </row>
    <row r="29" s="221" customFormat="true" ht="16.5" hidden="false" customHeight="false" outlineLevel="0" collapsed="false">
      <c r="C29" s="222" t="n">
        <f aca="false">IF(C13="Pago",0,1)</f>
        <v>1</v>
      </c>
      <c r="D29" s="222" t="n">
        <f aca="false">IF(D13="Pago",0,1)</f>
        <v>1</v>
      </c>
      <c r="E29" s="222" t="n">
        <f aca="false">IF(E13="Pago",0,1)</f>
        <v>1</v>
      </c>
      <c r="F29" s="222" t="n">
        <f aca="false">IF(F13="Pago",0,1)</f>
        <v>1</v>
      </c>
      <c r="G29" s="222" t="n">
        <f aca="false">IF(G13="Pago",0,1)</f>
        <v>1</v>
      </c>
      <c r="H29" s="222" t="n">
        <f aca="false">IF(H13="Pago",0,1)</f>
        <v>1</v>
      </c>
      <c r="I29" s="222" t="n">
        <f aca="false">IF(I13="Pago",0,1)</f>
        <v>1</v>
      </c>
      <c r="J29" s="222" t="n">
        <f aca="false">IF(J13="Pago",0,1)</f>
        <v>1</v>
      </c>
      <c r="K29" s="222" t="n">
        <f aca="false">IF(K13="Pago",0,1)</f>
        <v>1</v>
      </c>
      <c r="L29" s="222" t="n">
        <f aca="false">IF(L13="Pago",0,1)</f>
        <v>1</v>
      </c>
      <c r="M29" s="222" t="n">
        <f aca="false">IF(M13="Pago",0,1)</f>
        <v>1</v>
      </c>
      <c r="N29" s="222" t="n">
        <f aca="false">IF(N13="Pago",0,1)</f>
        <v>1</v>
      </c>
    </row>
    <row r="30" s="221" customFormat="true" ht="16.5" hidden="false" customHeight="false" outlineLevel="0" collapsed="false">
      <c r="C30" s="222" t="n">
        <f aca="false">IF(C15="Pago",0,1)</f>
        <v>1</v>
      </c>
      <c r="D30" s="222" t="n">
        <f aca="false">IF(D15="Pago",0,1)</f>
        <v>1</v>
      </c>
      <c r="E30" s="222" t="n">
        <f aca="false">IF(E15="Pago",0,1)</f>
        <v>1</v>
      </c>
      <c r="F30" s="222" t="n">
        <f aca="false">IF(F15="Pago",0,1)</f>
        <v>1</v>
      </c>
      <c r="G30" s="222" t="n">
        <f aca="false">IF(G15="Pago",0,1)</f>
        <v>1</v>
      </c>
      <c r="H30" s="222" t="n">
        <f aca="false">IF(H15="Pago",0,1)</f>
        <v>1</v>
      </c>
      <c r="I30" s="222" t="n">
        <f aca="false">IF(I15="Pago",0,1)</f>
        <v>1</v>
      </c>
      <c r="J30" s="222" t="n">
        <f aca="false">IF(J15="Pago",0,1)</f>
        <v>1</v>
      </c>
      <c r="K30" s="222" t="n">
        <f aca="false">IF(K15="Pago",0,1)</f>
        <v>1</v>
      </c>
      <c r="L30" s="222" t="n">
        <f aca="false">IF(L15="Pago",0,1)</f>
        <v>1</v>
      </c>
      <c r="M30" s="222" t="n">
        <f aca="false">IF(M15="Pago",0,1)</f>
        <v>1</v>
      </c>
      <c r="N30" s="222" t="n">
        <f aca="false">IF(N15="Pago",0,1)</f>
        <v>1</v>
      </c>
    </row>
    <row r="31" s="221" customFormat="true" ht="16.5" hidden="false" customHeight="false" outlineLevel="0" collapsed="false">
      <c r="C31" s="222" t="n">
        <f aca="false">IF(C16="Pago",0,1)</f>
        <v>1</v>
      </c>
      <c r="D31" s="222" t="n">
        <f aca="false">IF(D16="Pago",0,1)</f>
        <v>1</v>
      </c>
      <c r="E31" s="222" t="n">
        <f aca="false">IF(E16="Pago",0,1)</f>
        <v>1</v>
      </c>
      <c r="F31" s="222" t="n">
        <f aca="false">IF(F16="Pago",0,1)</f>
        <v>1</v>
      </c>
      <c r="G31" s="222" t="n">
        <f aca="false">IF(G16="Pago",0,1)</f>
        <v>1</v>
      </c>
      <c r="H31" s="222" t="n">
        <f aca="false">IF(H16="Pago",0,1)</f>
        <v>1</v>
      </c>
      <c r="I31" s="222" t="n">
        <f aca="false">IF(I16="Pago",0,1)</f>
        <v>1</v>
      </c>
      <c r="J31" s="222" t="n">
        <f aca="false">IF(J16="Pago",0,1)</f>
        <v>1</v>
      </c>
      <c r="K31" s="222" t="n">
        <f aca="false">IF(K16="Pago",0,1)</f>
        <v>1</v>
      </c>
      <c r="L31" s="222" t="n">
        <f aca="false">IF(L16="Pago",0,1)</f>
        <v>1</v>
      </c>
      <c r="M31" s="222" t="n">
        <f aca="false">IF(M16="Pago",0,1)</f>
        <v>1</v>
      </c>
      <c r="N31" s="222" t="n">
        <f aca="false">IF(N16="Pago",0,1)</f>
        <v>1</v>
      </c>
    </row>
    <row r="32" s="221" customFormat="true" ht="16.5" hidden="false" customHeight="false" outlineLevel="0" collapsed="false"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</row>
    <row r="33" s="221" customFormat="true" ht="16.5" hidden="false" customHeight="false" outlineLevel="0" collapsed="false">
      <c r="C33" s="222" t="n">
        <f aca="false">IF(SUM(C19:C31)=0,0,1)</f>
        <v>1</v>
      </c>
      <c r="D33" s="222" t="n">
        <f aca="false">IF(SUM(D19:D31)=0,0,1)</f>
        <v>1</v>
      </c>
      <c r="E33" s="222" t="n">
        <f aca="false">IF(SUM(E19:E31)=0,0,1)</f>
        <v>1</v>
      </c>
      <c r="F33" s="222" t="n">
        <f aca="false">IF(SUM(F19:F31)=0,0,1)</f>
        <v>1</v>
      </c>
      <c r="G33" s="222" t="n">
        <f aca="false">IF(SUM(G19:G31)=0,0,1)</f>
        <v>1</v>
      </c>
      <c r="H33" s="222" t="n">
        <f aca="false">IF(SUM(H19:H31)=0,0,1)</f>
        <v>1</v>
      </c>
      <c r="I33" s="222" t="n">
        <f aca="false">IF(SUM(I19:I31)=0,0,1)</f>
        <v>1</v>
      </c>
      <c r="J33" s="222" t="n">
        <f aca="false">IF(SUM(J19:J31)=0,0,1)</f>
        <v>1</v>
      </c>
      <c r="K33" s="222" t="n">
        <f aca="false">IF(SUM(K19:K31)=0,0,1)</f>
        <v>1</v>
      </c>
      <c r="L33" s="222" t="n">
        <f aca="false">IF(SUM(L19:L31)=0,0,1)</f>
        <v>1</v>
      </c>
      <c r="M33" s="222" t="n">
        <f aca="false">IF(SUM(M19:M31)=0,0,1)</f>
        <v>1</v>
      </c>
      <c r="N33" s="222" t="n">
        <f aca="false">IF(SUM(N19:N31)=0,0,1)</f>
        <v>1</v>
      </c>
    </row>
    <row r="34" s="221" customFormat="true" ht="16.5" hidden="false" customHeight="false" outlineLevel="0" collapsed="false"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</row>
    <row r="35" s="221" customFormat="true" ht="16.5" hidden="false" customHeight="false" outlineLevel="0" collapsed="false"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</row>
    <row r="36" s="221" customFormat="true" ht="16.5" hidden="false" customHeight="false" outlineLevel="0" collapsed="false"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</row>
    <row r="37" s="221" customFormat="true" ht="16.5" hidden="false" customHeight="false" outlineLevel="0" collapsed="false"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</row>
    <row r="38" s="221" customFormat="true" ht="16.5" hidden="false" customHeight="false" outlineLevel="0" collapsed="false"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</row>
    <row r="39" s="221" customFormat="true" ht="16.5" hidden="false" customHeight="false" outlineLevel="0" collapsed="false"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</row>
    <row r="40" s="221" customFormat="true" ht="16.5" hidden="false" customHeight="false" outlineLevel="0" collapsed="false"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</row>
    <row r="41" s="221" customFormat="true" ht="16.5" hidden="false" customHeight="false" outlineLevel="0" collapsed="false"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</row>
    <row r="42" s="212" customFormat="true" ht="16.5" hidden="false" customHeight="false" outlineLevel="0" collapsed="false"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</row>
    <row r="43" s="212" customFormat="true" ht="16.5" hidden="false" customHeight="false" outlineLevel="0" collapsed="false"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</row>
    <row r="44" s="212" customFormat="true" ht="16.5" hidden="false" customHeight="false" outlineLevel="0" collapsed="false"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</row>
    <row r="45" s="212" customFormat="true" ht="16.5" hidden="false" customHeight="false" outlineLevel="0" collapsed="false"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</row>
  </sheetData>
  <sheetProtection algorithmName="SHA-512" hashValue="xUKkQzCW30M8cQIF1ELAx4ewoRk0KI21ApntK4rDSva+PN5QNZBNzaQ1TtF3NwSolJzg6A4dxHWJrfvz9kAENg==" saltValue="R/9WuNc3rljTNmn8Td/Mfg==" spinCount="100000" sheet="true" formatCells="false" formatColumns="false" formatRows="false" insertColumns="false" insertRows="false" insertHyperlinks="false" deleteColumns="false" deleteRows="false" sort="false" autoFilter="false" pivotTables="false"/>
  <mergeCells count="1">
    <mergeCell ref="L1:M1"/>
  </mergeCells>
  <conditionalFormatting sqref="G7">
    <cfRule type="cellIs" priority="2" operator="equal" aboveAverage="0" equalAverage="0" bottom="0" percent="0" rank="0" text="" dxfId="87">
      <formula>"Aberto"</formula>
    </cfRule>
    <cfRule type="cellIs" priority="3" operator="equal" aboveAverage="0" equalAverage="0" bottom="0" percent="0" rank="0" text="" dxfId="88">
      <formula>"Pago"</formula>
    </cfRule>
  </conditionalFormatting>
  <conditionalFormatting sqref="G12">
    <cfRule type="cellIs" priority="4" operator="equal" aboveAverage="0" equalAverage="0" bottom="0" percent="0" rank="0" text="" dxfId="89">
      <formula>"Aberto"</formula>
    </cfRule>
    <cfRule type="cellIs" priority="5" operator="equal" aboveAverage="0" equalAverage="0" bottom="0" percent="0" rank="0" text="" dxfId="90">
      <formula>"Pago"</formula>
    </cfRule>
  </conditionalFormatting>
  <conditionalFormatting sqref="G9">
    <cfRule type="cellIs" priority="6" operator="equal" aboveAverage="0" equalAverage="0" bottom="0" percent="0" rank="0" text="" dxfId="91">
      <formula>"Aberto"</formula>
    </cfRule>
    <cfRule type="cellIs" priority="7" operator="equal" aboveAverage="0" equalAverage="0" bottom="0" percent="0" rank="0" text="" dxfId="92">
      <formula>"Pago"</formula>
    </cfRule>
  </conditionalFormatting>
  <conditionalFormatting sqref="G8">
    <cfRule type="cellIs" priority="8" operator="equal" aboveAverage="0" equalAverage="0" bottom="0" percent="0" rank="0" text="" dxfId="93">
      <formula>"Aberto"</formula>
    </cfRule>
    <cfRule type="cellIs" priority="9" operator="equal" aboveAverage="0" equalAverage="0" bottom="0" percent="0" rank="0" text="" dxfId="94">
      <formula>"Pago"</formula>
    </cfRule>
  </conditionalFormatting>
  <conditionalFormatting sqref="G14">
    <cfRule type="cellIs" priority="10" operator="equal" aboveAverage="0" equalAverage="0" bottom="0" percent="0" rank="0" text="" dxfId="95">
      <formula>"Aberto"</formula>
    </cfRule>
    <cfRule type="cellIs" priority="11" operator="equal" aboveAverage="0" equalAverage="0" bottom="0" percent="0" rank="0" text="" dxfId="96">
      <formula>"Pago"</formula>
    </cfRule>
  </conditionalFormatting>
  <conditionalFormatting sqref="G13">
    <cfRule type="cellIs" priority="12" operator="equal" aboveAverage="0" equalAverage="0" bottom="0" percent="0" rank="0" text="" dxfId="97">
      <formula>"Aberto"</formula>
    </cfRule>
    <cfRule type="cellIs" priority="13" operator="equal" aboveAverage="0" equalAverage="0" bottom="0" percent="0" rank="0" text="" dxfId="98">
      <formula>"Pago"</formula>
    </cfRule>
  </conditionalFormatting>
  <conditionalFormatting sqref="G10">
    <cfRule type="cellIs" priority="14" operator="equal" aboveAverage="0" equalAverage="0" bottom="0" percent="0" rank="0" text="" dxfId="99">
      <formula>"Aberto"</formula>
    </cfRule>
    <cfRule type="cellIs" priority="15" operator="equal" aboveAverage="0" equalAverage="0" bottom="0" percent="0" rank="0" text="" dxfId="100">
      <formula>"Pago"</formula>
    </cfRule>
  </conditionalFormatting>
  <conditionalFormatting sqref="G15">
    <cfRule type="cellIs" priority="16" operator="equal" aboveAverage="0" equalAverage="0" bottom="0" percent="0" rank="0" text="" dxfId="101">
      <formula>"Aberto"</formula>
    </cfRule>
    <cfRule type="cellIs" priority="17" operator="equal" aboveAverage="0" equalAverage="0" bottom="0" percent="0" rank="0" text="" dxfId="102">
      <formula>"Pago"</formula>
    </cfRule>
  </conditionalFormatting>
  <conditionalFormatting sqref="G11">
    <cfRule type="cellIs" priority="18" operator="equal" aboveAverage="0" equalAverage="0" bottom="0" percent="0" rank="0" text="" dxfId="103">
      <formula>"Aberto"</formula>
    </cfRule>
    <cfRule type="cellIs" priority="19" operator="equal" aboveAverage="0" equalAverage="0" bottom="0" percent="0" rank="0" text="" dxfId="104">
      <formula>"Pago"</formula>
    </cfRule>
  </conditionalFormatting>
  <conditionalFormatting sqref="G16">
    <cfRule type="cellIs" priority="20" operator="equal" aboveAverage="0" equalAverage="0" bottom="0" percent="0" rank="0" text="" dxfId="105">
      <formula>"Aberto"</formula>
    </cfRule>
    <cfRule type="cellIs" priority="21" operator="equal" aboveAverage="0" equalAverage="0" bottom="0" percent="0" rank="0" text="" dxfId="106">
      <formula>"Pago"</formula>
    </cfRule>
  </conditionalFormatting>
  <hyperlinks>
    <hyperlink ref="N1" location="MENU!A1" display="MENU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9.30078125" defaultRowHeight="16.5" zeroHeight="false" outlineLevelRow="0" outlineLevelCol="0"/>
  <cols>
    <col collapsed="false" customWidth="true" hidden="false" outlineLevel="0" max="1" min="1" style="87" width="1.42"/>
    <col collapsed="false" customWidth="true" hidden="false" outlineLevel="0" max="2" min="2" style="29" width="22.28"/>
    <col collapsed="false" customWidth="true" hidden="false" outlineLevel="0" max="4" min="3" style="88" width="17.71"/>
    <col collapsed="false" customWidth="true" hidden="false" outlineLevel="0" max="6" min="5" style="88" width="12.29"/>
    <col collapsed="false" customWidth="true" hidden="false" outlineLevel="0" max="8" min="7" style="88" width="17.71"/>
    <col collapsed="false" customWidth="true" hidden="false" outlineLevel="0" max="10" min="9" style="88" width="12.29"/>
    <col collapsed="false" customWidth="true" hidden="false" outlineLevel="0" max="12" min="11" style="88" width="17.71"/>
    <col collapsed="false" customWidth="true" hidden="false" outlineLevel="0" max="14" min="13" style="88" width="12.29"/>
    <col collapsed="false" customWidth="true" hidden="false" outlineLevel="0" max="15" min="15" style="88" width="16.41"/>
    <col collapsed="false" customWidth="true" hidden="false" outlineLevel="0" max="16" min="16" style="87" width="3.71"/>
    <col collapsed="false" customWidth="false" hidden="false" outlineLevel="0" max="17" min="17" style="87" width="9.29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C2" s="27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7"/>
      <c r="O2" s="27"/>
    </row>
    <row r="3" s="91" customFormat="true" ht="16.5" hidden="false" customHeight="false" outlineLevel="0" collapsed="false">
      <c r="B3" s="92" t="s">
        <v>38</v>
      </c>
      <c r="C3" s="92" t="n">
        <f aca="false">SUM(C7:C8)</f>
        <v>110000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92" t="n">
        <f aca="false">SUM(N7:N8)</f>
        <v>0.194339622641509</v>
      </c>
      <c r="O3" s="92" t="n">
        <f aca="false">SUM(O7:O8)</f>
        <v>0.796885077186964</v>
      </c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6" t="n">
        <f aca="false">MAX(C7:C8)</f>
        <v>110000</v>
      </c>
      <c r="D4" s="96" t="n">
        <f aca="false">MAX(D7:D8)</f>
        <v>65000</v>
      </c>
      <c r="E4" s="96" t="n">
        <f aca="false">MAX(E7:E8)</f>
        <v>0.590909090909091</v>
      </c>
      <c r="F4" s="96" t="n">
        <f aca="false">MAX(F7:F8)</f>
        <v>0.354545454545455</v>
      </c>
      <c r="G4" s="96" t="n">
        <f aca="false">MAX(G7:G8)</f>
        <v>100</v>
      </c>
      <c r="H4" s="96" t="n">
        <f aca="false">MAX(H7:H8)</f>
        <v>124</v>
      </c>
      <c r="I4" s="96" t="n">
        <f aca="false">MAX(I7:I8)</f>
        <v>1.24</v>
      </c>
      <c r="J4" s="96" t="n">
        <f aca="false">MAX(J7:J8)</f>
        <v>0.248</v>
      </c>
      <c r="K4" s="96" t="n">
        <f aca="false">MAX(K7:K8)</f>
        <v>106</v>
      </c>
      <c r="L4" s="96"/>
      <c r="M4" s="96" t="n">
        <f aca="false">MAX(M7:M8)</f>
        <v>0.971698113207547</v>
      </c>
      <c r="N4" s="96" t="n">
        <f aca="false">MAX(N7:N8)</f>
        <v>0.194339622641509</v>
      </c>
      <c r="O4" s="96" t="n">
        <f aca="false">MAX(O7:O8)</f>
        <v>0.796885077186964</v>
      </c>
    </row>
    <row r="5" customFormat="false" ht="35.65" hidden="false" customHeight="true" outlineLevel="0" collapsed="false">
      <c r="B5" s="148" t="s">
        <v>96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</row>
    <row r="6" customFormat="false" ht="46.15" hidden="false" customHeight="true" outlineLevel="0" collapsed="false">
      <c r="A6" s="93"/>
      <c r="B6" s="225" t="s">
        <v>97</v>
      </c>
      <c r="C6" s="226" t="s">
        <v>38</v>
      </c>
      <c r="D6" s="226"/>
      <c r="E6" s="226"/>
      <c r="F6" s="226"/>
      <c r="G6" s="227" t="s">
        <v>98</v>
      </c>
      <c r="H6" s="227"/>
      <c r="I6" s="227"/>
      <c r="J6" s="227"/>
      <c r="K6" s="228" t="s">
        <v>99</v>
      </c>
      <c r="L6" s="228"/>
      <c r="M6" s="228"/>
      <c r="N6" s="228"/>
      <c r="O6" s="229" t="s">
        <v>17</v>
      </c>
    </row>
    <row r="7" customFormat="false" ht="29.65" hidden="false" customHeight="true" outlineLevel="0" collapsed="false">
      <c r="A7" s="93" t="str">
        <f aca="false">IF(F7=0,"",B6)</f>
        <v>OPERAÇÃO</v>
      </c>
      <c r="B7" s="225"/>
      <c r="C7" s="230" t="s">
        <v>100</v>
      </c>
      <c r="D7" s="230" t="s">
        <v>101</v>
      </c>
      <c r="E7" s="230" t="s">
        <v>102</v>
      </c>
      <c r="F7" s="230" t="s">
        <v>103</v>
      </c>
      <c r="G7" s="231" t="s">
        <v>100</v>
      </c>
      <c r="H7" s="231" t="s">
        <v>101</v>
      </c>
      <c r="I7" s="231" t="s">
        <v>102</v>
      </c>
      <c r="J7" s="231" t="s">
        <v>103</v>
      </c>
      <c r="K7" s="232" t="s">
        <v>104</v>
      </c>
      <c r="L7" s="232" t="s">
        <v>99</v>
      </c>
      <c r="M7" s="232" t="s">
        <v>102</v>
      </c>
      <c r="N7" s="232" t="s">
        <v>103</v>
      </c>
      <c r="O7" s="233" t="s">
        <v>103</v>
      </c>
    </row>
    <row r="8" s="95" customFormat="true" ht="29.65" hidden="false" customHeight="true" outlineLevel="0" collapsed="false">
      <c r="A8" s="93" t="n">
        <f aca="false">IF(F8=0,"",B8)</f>
        <v>0</v>
      </c>
      <c r="B8" s="225"/>
      <c r="C8" s="234" t="n">
        <v>110000</v>
      </c>
      <c r="D8" s="234" t="n">
        <v>65000</v>
      </c>
      <c r="E8" s="235" t="n">
        <f aca="false">IF(C8+D8=0,0,D8/C8)</f>
        <v>0.590909090909091</v>
      </c>
      <c r="F8" s="236" t="n">
        <f aca="false">E8*C12</f>
        <v>0.354545454545455</v>
      </c>
      <c r="G8" s="237" t="n">
        <v>100</v>
      </c>
      <c r="H8" s="237" t="n">
        <v>124</v>
      </c>
      <c r="I8" s="238" t="n">
        <f aca="false">IF(G8+H8=0,0,H8/G8)</f>
        <v>1.24</v>
      </c>
      <c r="J8" s="239" t="n">
        <f aca="false">I8*C13</f>
        <v>0.248</v>
      </c>
      <c r="K8" s="240" t="n">
        <v>106</v>
      </c>
      <c r="L8" s="240" t="n">
        <v>103</v>
      </c>
      <c r="M8" s="241" t="n">
        <f aca="false">IF(K8+L8=0,0,L8/K8)</f>
        <v>0.971698113207547</v>
      </c>
      <c r="N8" s="242" t="n">
        <f aca="false">M8*C14</f>
        <v>0.194339622641509</v>
      </c>
      <c r="O8" s="243" t="n">
        <f aca="false">F8+J8+N8</f>
        <v>0.796885077186964</v>
      </c>
    </row>
    <row r="9" s="158" customFormat="true" ht="29.65" hidden="false" customHeight="true" outlineLevel="0" collapsed="false">
      <c r="A9" s="155"/>
      <c r="B9" s="225"/>
      <c r="C9" s="244"/>
      <c r="D9" s="244"/>
      <c r="E9" s="244"/>
      <c r="F9" s="244"/>
      <c r="G9" s="245"/>
      <c r="H9" s="245"/>
      <c r="I9" s="245"/>
      <c r="J9" s="245"/>
      <c r="K9" s="246"/>
      <c r="L9" s="246"/>
      <c r="M9" s="246"/>
      <c r="N9" s="246"/>
      <c r="O9" s="247"/>
      <c r="Q9" s="159"/>
      <c r="R9" s="160"/>
      <c r="S9" s="160"/>
      <c r="T9" s="160"/>
      <c r="U9" s="160"/>
      <c r="V9" s="160"/>
    </row>
    <row r="10" customFormat="false" ht="16.5" hidden="false" customHeight="false" outlineLevel="0" collapsed="false">
      <c r="A10" s="93"/>
      <c r="B10" s="35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Q10" s="139"/>
      <c r="R10" s="139"/>
      <c r="S10" s="139"/>
      <c r="T10" s="139"/>
      <c r="U10" s="139"/>
      <c r="V10" s="139"/>
    </row>
    <row r="11" customFormat="false" ht="16.5" hidden="false" customHeight="false" outlineLevel="0" collapsed="false">
      <c r="A11" s="93"/>
      <c r="B11" s="35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</row>
    <row r="12" s="252" customFormat="true" ht="27.6" hidden="false" customHeight="true" outlineLevel="0" collapsed="false">
      <c r="A12" s="248"/>
      <c r="B12" s="249" t="s">
        <v>105</v>
      </c>
      <c r="C12" s="250" t="n">
        <v>0.6</v>
      </c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="252" customFormat="true" ht="27.6" hidden="false" customHeight="true" outlineLevel="0" collapsed="false">
      <c r="A13" s="248"/>
      <c r="B13" s="253" t="s">
        <v>106</v>
      </c>
      <c r="C13" s="254" t="n">
        <v>0.2</v>
      </c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</row>
    <row r="14" s="252" customFormat="true" ht="27.6" hidden="false" customHeight="true" outlineLevel="0" collapsed="false">
      <c r="A14" s="248"/>
      <c r="B14" s="255" t="s">
        <v>107</v>
      </c>
      <c r="C14" s="256" t="n">
        <v>0.2</v>
      </c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</row>
    <row r="15" s="29" customFormat="true" ht="16.5" hidden="false" customHeight="false" outlineLevel="0" collapsed="false">
      <c r="A15" s="93"/>
      <c r="B15" s="25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</row>
    <row r="16" s="29" customFormat="true" ht="16.5" hidden="false" customHeight="false" outlineLevel="0" collapsed="false">
      <c r="A16" s="93"/>
      <c r="B16" s="35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</row>
    <row r="17" s="29" customFormat="true" ht="16.5" hidden="false" customHeight="false" outlineLevel="0" collapsed="false">
      <c r="A17" s="93"/>
      <c r="B17" s="35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</row>
    <row r="18" s="29" customFormat="true" ht="16.5" hidden="false" customHeight="false" outlineLevel="0" collapsed="false">
      <c r="A18" s="93"/>
      <c r="B18" s="35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</row>
    <row r="19" s="29" customFormat="true" ht="16.5" hidden="false" customHeight="false" outlineLevel="0" collapsed="false">
      <c r="A19" s="93"/>
      <c r="B19" s="35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</row>
    <row r="20" s="29" customFormat="true" ht="16.5" hidden="false" customHeight="false" outlineLevel="0" collapsed="false">
      <c r="A20" s="93"/>
      <c r="B20" s="35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</row>
    <row r="21" s="29" customFormat="true" ht="16.5" hidden="false" customHeight="false" outlineLevel="0" collapsed="false">
      <c r="A21" s="93"/>
      <c r="B21" s="35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</row>
    <row r="22" s="29" customFormat="true" ht="16.5" hidden="false" customHeight="false" outlineLevel="0" collapsed="false">
      <c r="A22" s="93"/>
      <c r="B22" s="35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</row>
    <row r="23" s="29" customFormat="true" ht="16.5" hidden="false" customHeight="false" outlineLevel="0" collapsed="false">
      <c r="A23" s="93"/>
      <c r="B23" s="35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</row>
    <row r="24" s="29" customFormat="true" ht="16.5" hidden="false" customHeight="false" outlineLevel="0" collapsed="false">
      <c r="A24" s="93"/>
      <c r="B24" s="35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</row>
    <row r="25" s="29" customFormat="true" ht="16.5" hidden="false" customHeight="false" outlineLevel="0" collapsed="false">
      <c r="A25" s="93"/>
      <c r="B25" s="35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</row>
    <row r="26" s="29" customFormat="true" ht="16.5" hidden="false" customHeight="false" outlineLevel="0" collapsed="false">
      <c r="A26" s="93"/>
      <c r="B26" s="35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</row>
    <row r="27" s="29" customFormat="true" ht="16.5" hidden="false" customHeight="false" outlineLevel="0" collapsed="false">
      <c r="A27" s="93"/>
      <c r="B27" s="35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</row>
    <row r="28" s="29" customFormat="true" ht="16.5" hidden="false" customHeight="false" outlineLevel="0" collapsed="false">
      <c r="A28" s="93"/>
      <c r="B28" s="35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</row>
    <row r="29" s="29" customFormat="true" ht="16.5" hidden="false" customHeight="false" outlineLevel="0" collapsed="false">
      <c r="A29" s="93"/>
      <c r="B29" s="35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</row>
    <row r="30" s="29" customFormat="true" ht="16.5" hidden="false" customHeight="false" outlineLevel="0" collapsed="false">
      <c r="A30" s="93"/>
      <c r="B30" s="35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</row>
    <row r="31" s="29" customFormat="true" ht="16.5" hidden="false" customHeight="false" outlineLevel="0" collapsed="false">
      <c r="A31" s="93"/>
      <c r="B31" s="35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</row>
    <row r="32" s="29" customFormat="true" ht="16.5" hidden="false" customHeight="false" outlineLevel="0" collapsed="false">
      <c r="A32" s="93"/>
      <c r="B32" s="35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</row>
    <row r="33" s="29" customFormat="true" ht="16.5" hidden="false" customHeight="false" outlineLevel="0" collapsed="false">
      <c r="A33" s="93"/>
      <c r="B33" s="35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</row>
    <row r="34" s="29" customFormat="true" ht="16.5" hidden="false" customHeight="false" outlineLevel="0" collapsed="false">
      <c r="A34" s="93"/>
      <c r="B34" s="35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</row>
    <row r="35" s="29" customFormat="true" ht="16.5" hidden="false" customHeight="false" outlineLevel="0" collapsed="false">
      <c r="A35" s="93"/>
      <c r="B35" s="35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</row>
    <row r="36" s="29" customFormat="true" ht="16.5" hidden="false" customHeight="false" outlineLevel="0" collapsed="false">
      <c r="A36" s="93"/>
      <c r="B36" s="35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</row>
    <row r="37" s="29" customFormat="true" ht="16.5" hidden="false" customHeight="false" outlineLevel="0" collapsed="false">
      <c r="A37" s="93"/>
      <c r="B37" s="35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</row>
    <row r="38" s="29" customFormat="true" ht="16.5" hidden="false" customHeight="false" outlineLevel="0" collapsed="false">
      <c r="A38" s="93"/>
      <c r="B38" s="35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</row>
    <row r="39" s="29" customFormat="true" ht="16.5" hidden="false" customHeight="false" outlineLevel="0" collapsed="false">
      <c r="A39" s="93"/>
      <c r="B39" s="35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</row>
    <row r="40" s="29" customFormat="true" ht="16.5" hidden="false" customHeight="false" outlineLevel="0" collapsed="false">
      <c r="A40" s="93"/>
      <c r="B40" s="35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</row>
    <row r="41" s="29" customFormat="true" ht="16.5" hidden="false" customHeight="false" outlineLevel="0" collapsed="false">
      <c r="A41" s="93"/>
      <c r="B41" s="35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</row>
    <row r="42" s="29" customFormat="true" ht="16.5" hidden="false" customHeight="false" outlineLevel="0" collapsed="false">
      <c r="A42" s="93"/>
      <c r="B42" s="35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</row>
    <row r="43" s="29" customFormat="true" ht="16.5" hidden="false" customHeight="false" outlineLevel="0" collapsed="false">
      <c r="A43" s="93"/>
      <c r="B43" s="35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</row>
    <row r="44" s="29" customFormat="true" ht="16.5" hidden="false" customHeight="false" outlineLevel="0" collapsed="false">
      <c r="A44" s="93"/>
      <c r="B44" s="35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</row>
    <row r="45" s="29" customFormat="true" ht="16.5" hidden="false" customHeight="false" outlineLevel="0" collapsed="false">
      <c r="A45" s="93"/>
      <c r="B45" s="35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</row>
    <row r="46" s="29" customFormat="true" ht="16.5" hidden="false" customHeight="false" outlineLevel="0" collapsed="false">
      <c r="A46" s="93"/>
      <c r="B46" s="35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</row>
    <row r="47" s="29" customFormat="true" ht="16.5" hidden="false" customHeight="false" outlineLevel="0" collapsed="false">
      <c r="A47" s="93"/>
      <c r="B47" s="35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</row>
    <row r="48" s="29" customFormat="true" ht="16.5" hidden="false" customHeight="false" outlineLevel="0" collapsed="false">
      <c r="A48" s="93"/>
      <c r="B48" s="35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</row>
    <row r="49" s="29" customFormat="true" ht="16.5" hidden="false" customHeight="false" outlineLevel="0" collapsed="false">
      <c r="A49" s="93"/>
      <c r="B49" s="35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</row>
    <row r="50" s="29" customFormat="true" ht="16.5" hidden="false" customHeight="false" outlineLevel="0" collapsed="false">
      <c r="A50" s="93"/>
      <c r="B50" s="35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</row>
    <row r="51" s="29" customFormat="true" ht="16.5" hidden="false" customHeight="false" outlineLevel="0" collapsed="false">
      <c r="A51" s="93"/>
      <c r="B51" s="35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</row>
    <row r="52" s="29" customFormat="true" ht="16.5" hidden="false" customHeight="false" outlineLevel="0" collapsed="false">
      <c r="A52" s="93"/>
      <c r="B52" s="35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</row>
    <row r="53" s="29" customFormat="true" ht="16.5" hidden="false" customHeight="false" outlineLevel="0" collapsed="false">
      <c r="A53" s="93"/>
      <c r="B53" s="35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</row>
    <row r="54" s="29" customFormat="true" ht="16.5" hidden="false" customHeight="false" outlineLevel="0" collapsed="false">
      <c r="A54" s="93"/>
      <c r="B54" s="35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</row>
    <row r="55" s="29" customFormat="true" ht="16.5" hidden="false" customHeight="false" outlineLevel="0" collapsed="false">
      <c r="A55" s="93"/>
      <c r="B55" s="35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</row>
    <row r="56" s="29" customFormat="true" ht="16.5" hidden="false" customHeight="false" outlineLevel="0" collapsed="false">
      <c r="A56" s="93"/>
      <c r="B56" s="35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</row>
    <row r="57" s="29" customFormat="true" ht="16.5" hidden="false" customHeight="false" outlineLevel="0" collapsed="false">
      <c r="A57" s="93"/>
      <c r="B57" s="35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</row>
    <row r="58" s="29" customFormat="true" ht="16.5" hidden="false" customHeight="false" outlineLevel="0" collapsed="false">
      <c r="A58" s="93"/>
      <c r="B58" s="35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</row>
    <row r="59" s="29" customFormat="true" ht="16.5" hidden="false" customHeight="false" outlineLevel="0" collapsed="false">
      <c r="A59" s="93"/>
      <c r="B59" s="35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</row>
    <row r="60" s="29" customFormat="true" ht="16.5" hidden="false" customHeight="false" outlineLevel="0" collapsed="false">
      <c r="A60" s="93"/>
      <c r="B60" s="35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</row>
    <row r="61" s="29" customFormat="true" ht="16.5" hidden="false" customHeight="false" outlineLevel="0" collapsed="false">
      <c r="A61" s="93"/>
      <c r="B61" s="35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</row>
    <row r="62" s="29" customFormat="true" ht="16.5" hidden="false" customHeight="false" outlineLevel="0" collapsed="false">
      <c r="A62" s="93"/>
      <c r="B62" s="35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</row>
    <row r="63" s="29" customFormat="true" ht="16.5" hidden="false" customHeight="false" outlineLevel="0" collapsed="false">
      <c r="A63" s="93"/>
      <c r="B63" s="35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</row>
    <row r="64" s="29" customFormat="true" ht="16.5" hidden="false" customHeight="false" outlineLevel="0" collapsed="false">
      <c r="A64" s="93"/>
      <c r="B64" s="35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</row>
    <row r="65" s="29" customFormat="true" ht="16.5" hidden="false" customHeight="false" outlineLevel="0" collapsed="false">
      <c r="A65" s="93"/>
      <c r="B65" s="35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</row>
    <row r="66" s="29" customFormat="true" ht="16.5" hidden="false" customHeight="false" outlineLevel="0" collapsed="false">
      <c r="A66" s="93"/>
      <c r="B66" s="35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</row>
    <row r="67" s="29" customFormat="true" ht="16.5" hidden="false" customHeight="false" outlineLevel="0" collapsed="false">
      <c r="A67" s="93"/>
      <c r="B67" s="35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</row>
    <row r="68" s="29" customFormat="true" ht="16.5" hidden="false" customHeight="false" outlineLevel="0" collapsed="false">
      <c r="A68" s="93"/>
      <c r="B68" s="35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</row>
    <row r="69" s="29" customFormat="true" ht="16.5" hidden="false" customHeight="false" outlineLevel="0" collapsed="false">
      <c r="A69" s="93"/>
      <c r="B69" s="35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</row>
    <row r="70" s="29" customFormat="true" ht="16.5" hidden="false" customHeight="false" outlineLevel="0" collapsed="false">
      <c r="A70" s="93"/>
      <c r="B70" s="35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</row>
    <row r="71" s="29" customFormat="true" ht="16.5" hidden="false" customHeight="false" outlineLevel="0" collapsed="false">
      <c r="A71" s="93"/>
      <c r="B71" s="35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</row>
    <row r="72" s="29" customFormat="true" ht="16.5" hidden="false" customHeight="false" outlineLevel="0" collapsed="false">
      <c r="A72" s="93"/>
      <c r="B72" s="35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</row>
    <row r="73" s="29" customFormat="true" ht="16.5" hidden="false" customHeight="false" outlineLevel="0" collapsed="false">
      <c r="A73" s="93"/>
      <c r="B73" s="35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</row>
    <row r="74" s="29" customFormat="true" ht="16.5" hidden="false" customHeight="false" outlineLevel="0" collapsed="false">
      <c r="A74" s="93"/>
      <c r="B74" s="35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</row>
    <row r="75" s="29" customFormat="true" ht="16.5" hidden="false" customHeight="false" outlineLevel="0" collapsed="false">
      <c r="A75" s="93"/>
      <c r="B75" s="35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</row>
    <row r="76" s="29" customFormat="true" ht="16.5" hidden="false" customHeight="false" outlineLevel="0" collapsed="false">
      <c r="A76" s="93"/>
      <c r="B76" s="35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</row>
    <row r="77" s="29" customFormat="true" ht="16.5" hidden="false" customHeight="false" outlineLevel="0" collapsed="false">
      <c r="A77" s="93"/>
      <c r="B77" s="35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</row>
    <row r="78" s="29" customFormat="true" ht="16.5" hidden="false" customHeight="false" outlineLevel="0" collapsed="false">
      <c r="A78" s="93"/>
      <c r="B78" s="35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</row>
    <row r="79" s="29" customFormat="true" ht="16.5" hidden="false" customHeight="false" outlineLevel="0" collapsed="false">
      <c r="A79" s="93"/>
      <c r="B79" s="35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</row>
    <row r="80" s="29" customFormat="true" ht="16.5" hidden="false" customHeight="false" outlineLevel="0" collapsed="false">
      <c r="A80" s="93"/>
      <c r="B80" s="35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</row>
    <row r="81" s="29" customFormat="true" ht="16.5" hidden="false" customHeight="false" outlineLevel="0" collapsed="false">
      <c r="A81" s="93"/>
      <c r="B81" s="35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</row>
    <row r="82" s="29" customFormat="true" ht="16.5" hidden="false" customHeight="false" outlineLevel="0" collapsed="false">
      <c r="A82" s="93"/>
      <c r="B82" s="35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</row>
    <row r="83" s="29" customFormat="true" ht="16.5" hidden="false" customHeight="false" outlineLevel="0" collapsed="false">
      <c r="A83" s="93"/>
      <c r="B83" s="35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</row>
    <row r="84" s="29" customFormat="true" ht="16.5" hidden="false" customHeight="false" outlineLevel="0" collapsed="false">
      <c r="A84" s="93"/>
      <c r="B84" s="35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</row>
    <row r="85" s="29" customFormat="true" ht="16.5" hidden="false" customHeight="false" outlineLevel="0" collapsed="false">
      <c r="A85" s="93"/>
      <c r="B85" s="35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</row>
    <row r="86" s="29" customFormat="true" ht="16.5" hidden="false" customHeight="false" outlineLevel="0" collapsed="false">
      <c r="A86" s="93"/>
      <c r="B86" s="35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</row>
    <row r="87" s="29" customFormat="true" ht="16.5" hidden="false" customHeight="false" outlineLevel="0" collapsed="false">
      <c r="A87" s="93"/>
      <c r="B87" s="35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</row>
    <row r="88" s="29" customFormat="true" ht="16.5" hidden="false" customHeight="false" outlineLevel="0" collapsed="false">
      <c r="A88" s="93"/>
      <c r="B88" s="35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</row>
    <row r="89" s="29" customFormat="true" ht="16.5" hidden="false" customHeight="false" outlineLevel="0" collapsed="false">
      <c r="A89" s="93"/>
      <c r="B89" s="35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</row>
    <row r="90" s="29" customFormat="true" ht="16.5" hidden="false" customHeight="false" outlineLevel="0" collapsed="false">
      <c r="A90" s="93"/>
      <c r="B90" s="35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</row>
    <row r="91" s="29" customFormat="true" ht="16.5" hidden="false" customHeight="false" outlineLevel="0" collapsed="false">
      <c r="A91" s="93"/>
      <c r="B91" s="35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</row>
    <row r="92" s="29" customFormat="true" ht="16.5" hidden="false" customHeight="false" outlineLevel="0" collapsed="false">
      <c r="A92" s="93"/>
      <c r="B92" s="35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</row>
    <row r="93" s="29" customFormat="true" ht="16.5" hidden="false" customHeight="false" outlineLevel="0" collapsed="false">
      <c r="A93" s="93"/>
      <c r="B93" s="35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</row>
    <row r="94" s="29" customFormat="true" ht="16.5" hidden="false" customHeight="false" outlineLevel="0" collapsed="false">
      <c r="A94" s="93"/>
      <c r="B94" s="35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</row>
    <row r="95" s="29" customFormat="true" ht="16.5" hidden="false" customHeight="false" outlineLevel="0" collapsed="false">
      <c r="A95" s="93"/>
      <c r="B95" s="35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</row>
    <row r="96" s="29" customFormat="true" ht="16.5" hidden="false" customHeight="false" outlineLevel="0" collapsed="false">
      <c r="A96" s="93"/>
      <c r="B96" s="35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</row>
    <row r="97" s="29" customFormat="true" ht="16.5" hidden="false" customHeight="false" outlineLevel="0" collapsed="false">
      <c r="A97" s="93"/>
      <c r="B97" s="35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</row>
    <row r="98" s="29" customFormat="true" ht="16.5" hidden="false" customHeight="false" outlineLevel="0" collapsed="false">
      <c r="A98" s="93"/>
      <c r="B98" s="35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</row>
    <row r="99" s="29" customFormat="true" ht="16.5" hidden="false" customHeight="false" outlineLevel="0" collapsed="false">
      <c r="A99" s="93"/>
      <c r="B99" s="35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</row>
    <row r="100" s="29" customFormat="true" ht="16.5" hidden="false" customHeight="false" outlineLevel="0" collapsed="false">
      <c r="A100" s="93"/>
      <c r="B100" s="35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</row>
    <row r="101" s="29" customFormat="true" ht="16.5" hidden="false" customHeight="false" outlineLevel="0" collapsed="false">
      <c r="A101" s="93"/>
      <c r="B101" s="35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</row>
    <row r="102" s="29" customFormat="true" ht="16.5" hidden="false" customHeight="false" outlineLevel="0" collapsed="false">
      <c r="A102" s="93"/>
      <c r="B102" s="35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</row>
    <row r="103" s="29" customFormat="true" ht="16.5" hidden="false" customHeight="false" outlineLevel="0" collapsed="false">
      <c r="A103" s="93"/>
      <c r="B103" s="35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</row>
    <row r="104" s="29" customFormat="true" ht="16.5" hidden="false" customHeight="false" outlineLevel="0" collapsed="false">
      <c r="A104" s="93"/>
      <c r="B104" s="35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</row>
    <row r="105" s="29" customFormat="true" ht="16.5" hidden="false" customHeight="false" outlineLevel="0" collapsed="false">
      <c r="A105" s="93"/>
      <c r="B105" s="35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</row>
    <row r="106" s="29" customFormat="true" ht="16.5" hidden="false" customHeight="false" outlineLevel="0" collapsed="false">
      <c r="A106" s="93"/>
      <c r="B106" s="35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</row>
    <row r="107" s="29" customFormat="true" ht="16.5" hidden="false" customHeight="false" outlineLevel="0" collapsed="false">
      <c r="A107" s="93"/>
      <c r="B107" s="35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</row>
    <row r="108" s="29" customFormat="true" ht="16.5" hidden="false" customHeight="false" outlineLevel="0" collapsed="false">
      <c r="A108" s="93"/>
      <c r="B108" s="35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</row>
    <row r="109" s="29" customFormat="true" ht="16.5" hidden="false" customHeight="false" outlineLevel="0" collapsed="false">
      <c r="A109" s="93"/>
      <c r="B109" s="35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</row>
    <row r="110" s="29" customFormat="true" ht="16.5" hidden="false" customHeight="false" outlineLevel="0" collapsed="false">
      <c r="A110" s="93"/>
      <c r="B110" s="35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</row>
    <row r="111" s="29" customFormat="true" ht="16.5" hidden="false" customHeight="false" outlineLevel="0" collapsed="false">
      <c r="A111" s="93"/>
      <c r="B111" s="35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</row>
    <row r="112" s="29" customFormat="true" ht="16.5" hidden="false" customHeight="false" outlineLevel="0" collapsed="false">
      <c r="A112" s="93"/>
      <c r="B112" s="35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</row>
    <row r="113" s="29" customFormat="true" ht="16.5" hidden="false" customHeight="false" outlineLevel="0" collapsed="false">
      <c r="A113" s="93"/>
      <c r="B113" s="35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</row>
    <row r="114" s="29" customFormat="true" ht="16.5" hidden="false" customHeight="false" outlineLevel="0" collapsed="false">
      <c r="A114" s="93"/>
      <c r="B114" s="35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</row>
    <row r="115" s="29" customFormat="true" ht="16.5" hidden="false" customHeight="false" outlineLevel="0" collapsed="false">
      <c r="A115" s="93"/>
      <c r="B115" s="35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</row>
    <row r="116" s="29" customFormat="true" ht="16.5" hidden="false" customHeight="false" outlineLevel="0" collapsed="false">
      <c r="A116" s="93"/>
      <c r="B116" s="35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</row>
    <row r="117" s="29" customFormat="true" ht="16.5" hidden="false" customHeight="false" outlineLevel="0" collapsed="false">
      <c r="A117" s="93"/>
      <c r="B117" s="35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</row>
    <row r="118" s="29" customFormat="true" ht="16.5" hidden="false" customHeight="false" outlineLevel="0" collapsed="false">
      <c r="A118" s="93"/>
      <c r="B118" s="35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</row>
    <row r="119" s="29" customFormat="true" ht="16.5" hidden="false" customHeight="false" outlineLevel="0" collapsed="false">
      <c r="A119" s="93"/>
      <c r="B119" s="35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</row>
    <row r="120" s="29" customFormat="true" ht="16.5" hidden="false" customHeight="false" outlineLevel="0" collapsed="false">
      <c r="A120" s="93"/>
      <c r="B120" s="35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</row>
    <row r="121" s="29" customFormat="true" ht="16.5" hidden="false" customHeight="false" outlineLevel="0" collapsed="false">
      <c r="A121" s="93"/>
      <c r="B121" s="35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</row>
    <row r="122" s="29" customFormat="true" ht="16.5" hidden="false" customHeight="false" outlineLevel="0" collapsed="false">
      <c r="A122" s="93"/>
      <c r="B122" s="35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</row>
    <row r="123" s="29" customFormat="true" ht="16.5" hidden="false" customHeight="false" outlineLevel="0" collapsed="false">
      <c r="A123" s="93"/>
      <c r="B123" s="35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</row>
    <row r="124" s="29" customFormat="true" ht="16.5" hidden="false" customHeight="false" outlineLevel="0" collapsed="false">
      <c r="A124" s="93"/>
      <c r="B124" s="35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</row>
    <row r="125" s="29" customFormat="true" ht="16.5" hidden="false" customHeight="false" outlineLevel="0" collapsed="false">
      <c r="A125" s="93"/>
      <c r="B125" s="35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</row>
    <row r="126" s="29" customFormat="true" ht="16.5" hidden="false" customHeight="false" outlineLevel="0" collapsed="false">
      <c r="A126" s="93"/>
      <c r="B126" s="35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</row>
    <row r="127" s="29" customFormat="true" ht="16.5" hidden="false" customHeight="false" outlineLevel="0" collapsed="false">
      <c r="A127" s="93"/>
      <c r="B127" s="35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</row>
    <row r="128" s="29" customFormat="true" ht="16.5" hidden="false" customHeight="false" outlineLevel="0" collapsed="false">
      <c r="A128" s="93"/>
      <c r="B128" s="35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</row>
    <row r="129" s="29" customFormat="true" ht="16.5" hidden="false" customHeight="false" outlineLevel="0" collapsed="false">
      <c r="A129" s="93"/>
      <c r="B129" s="35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</row>
    <row r="130" s="29" customFormat="true" ht="16.5" hidden="false" customHeight="false" outlineLevel="0" collapsed="false">
      <c r="A130" s="93"/>
      <c r="B130" s="35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</row>
  </sheetData>
  <mergeCells count="6">
    <mergeCell ref="D2:M3"/>
    <mergeCell ref="B5:O5"/>
    <mergeCell ref="B6:B9"/>
    <mergeCell ref="C6:F6"/>
    <mergeCell ref="G6:J6"/>
    <mergeCell ref="K6:N6"/>
  </mergeCells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4" activeCellId="0" sqref="A4"/>
    </sheetView>
  </sheetViews>
  <sheetFormatPr defaultColWidth="9.30078125" defaultRowHeight="14.25" zeroHeight="false" outlineLevelRow="0" outlineLevelCol="0"/>
  <cols>
    <col collapsed="false" customWidth="true" hidden="false" outlineLevel="0" max="1" min="1" style="10" width="1.42"/>
    <col collapsed="false" customWidth="true" hidden="false" outlineLevel="0" max="2" min="2" style="11" width="14.57"/>
    <col collapsed="false" customWidth="true" hidden="false" outlineLevel="0" max="14" min="3" style="11" width="16"/>
    <col collapsed="false" customWidth="false" hidden="false" outlineLevel="0" max="1024" min="15" style="10" width="9.29"/>
  </cols>
  <sheetData>
    <row r="1" customFormat="false" ht="14.25" hidden="false" customHeight="false" outlineLevel="0" collapsed="false">
      <c r="B1" s="12" t="s">
        <v>0</v>
      </c>
    </row>
    <row r="2" s="13" customFormat="true" ht="14.25" hidden="false" customHeight="false" outlineLevel="0" collapsed="false">
      <c r="B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0"/>
      <c r="P2" s="10"/>
      <c r="Q2" s="10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</row>
    <row r="3" customFormat="false" ht="14.25" hidden="false" customHeight="false" outlineLevel="0" collapsed="false">
      <c r="B3" s="15" t="s">
        <v>17</v>
      </c>
      <c r="C3" s="16" t="s">
        <v>18</v>
      </c>
      <c r="D3" s="16" t="s">
        <v>19</v>
      </c>
      <c r="E3" s="16" t="s">
        <v>20</v>
      </c>
      <c r="F3" s="16" t="s">
        <v>21</v>
      </c>
      <c r="G3" s="16" t="s">
        <v>22</v>
      </c>
      <c r="H3" s="16" t="s">
        <v>23</v>
      </c>
      <c r="I3" s="16" t="s">
        <v>24</v>
      </c>
      <c r="J3" s="16" t="s">
        <v>25</v>
      </c>
      <c r="K3" s="16" t="s">
        <v>26</v>
      </c>
      <c r="L3" s="16" t="s">
        <v>27</v>
      </c>
      <c r="M3" s="16" t="s">
        <v>28</v>
      </c>
      <c r="N3" s="16" t="s">
        <v>29</v>
      </c>
    </row>
    <row r="4" customFormat="false" ht="14.25" hidden="false" customHeight="false" outlineLevel="0" collapsed="false">
      <c r="B4" s="17" t="s">
        <v>30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="14" customFormat="true" ht="14.25" hidden="false" customHeight="false" outlineLevel="0" collapsed="false">
      <c r="B5" s="18" t="s">
        <v>31</v>
      </c>
      <c r="C5" s="19"/>
      <c r="D5" s="19"/>
      <c r="E5" s="19"/>
      <c r="F5" s="19"/>
      <c r="G5" s="19"/>
      <c r="H5" s="19"/>
      <c r="I5" s="17" t="n">
        <v>1</v>
      </c>
      <c r="J5" s="19"/>
      <c r="K5" s="19"/>
      <c r="L5" s="19"/>
      <c r="M5" s="19"/>
      <c r="N5" s="19"/>
    </row>
    <row r="6" s="14" customFormat="true" ht="14.25" hidden="false" customHeight="false" outlineLevel="0" collapsed="false">
      <c r="B6" s="18" t="s">
        <v>32</v>
      </c>
      <c r="C6" s="19" t="n">
        <v>1</v>
      </c>
      <c r="D6" s="19"/>
      <c r="E6" s="19"/>
      <c r="F6" s="19"/>
      <c r="G6" s="19"/>
      <c r="H6" s="19"/>
      <c r="I6" s="17" t="n">
        <v>2</v>
      </c>
      <c r="J6" s="19"/>
      <c r="K6" s="19"/>
      <c r="L6" s="19" t="n">
        <v>1</v>
      </c>
      <c r="M6" s="19"/>
      <c r="N6" s="19"/>
    </row>
    <row r="7" customFormat="false" ht="14.25" hidden="false" customHeight="false" outlineLevel="0" collapsed="false">
      <c r="B7" s="17" t="s">
        <v>33</v>
      </c>
      <c r="C7" s="20" t="n">
        <v>2</v>
      </c>
      <c r="D7" s="20"/>
      <c r="E7" s="20"/>
      <c r="F7" s="20"/>
      <c r="G7" s="20" t="n">
        <v>1</v>
      </c>
      <c r="H7" s="20"/>
      <c r="I7" s="19" t="n">
        <v>3</v>
      </c>
      <c r="J7" s="20"/>
      <c r="K7" s="20"/>
      <c r="L7" s="20" t="n">
        <v>2</v>
      </c>
      <c r="M7" s="20"/>
      <c r="N7" s="20"/>
    </row>
    <row r="8" customFormat="false" ht="14.25" hidden="false" customHeight="false" outlineLevel="0" collapsed="false">
      <c r="B8" s="17" t="s">
        <v>34</v>
      </c>
      <c r="C8" s="20" t="n">
        <v>3</v>
      </c>
      <c r="D8" s="20"/>
      <c r="E8" s="20"/>
      <c r="F8" s="20"/>
      <c r="G8" s="20" t="n">
        <v>2</v>
      </c>
      <c r="H8" s="20"/>
      <c r="I8" s="20" t="n">
        <v>4</v>
      </c>
      <c r="J8" s="20" t="n">
        <v>1</v>
      </c>
      <c r="K8" s="20"/>
      <c r="L8" s="20" t="n">
        <v>3</v>
      </c>
      <c r="M8" s="20"/>
      <c r="N8" s="20"/>
    </row>
    <row r="9" customFormat="false" ht="14.25" hidden="false" customHeight="false" outlineLevel="0" collapsed="false">
      <c r="B9" s="17" t="s">
        <v>35</v>
      </c>
      <c r="C9" s="20" t="n">
        <v>4</v>
      </c>
      <c r="D9" s="20" t="n">
        <v>1</v>
      </c>
      <c r="E9" s="20" t="n">
        <v>1</v>
      </c>
      <c r="F9" s="20"/>
      <c r="G9" s="20" t="n">
        <v>3</v>
      </c>
      <c r="H9" s="20"/>
      <c r="I9" s="20" t="n">
        <v>5</v>
      </c>
      <c r="J9" s="20" t="n">
        <v>2</v>
      </c>
      <c r="K9" s="20"/>
      <c r="L9" s="20" t="n">
        <v>4</v>
      </c>
      <c r="M9" s="20" t="n">
        <v>1</v>
      </c>
      <c r="N9" s="20"/>
    </row>
    <row r="10" customFormat="false" ht="14.25" hidden="false" customHeight="false" outlineLevel="0" collapsed="false">
      <c r="B10" s="17" t="s">
        <v>36</v>
      </c>
      <c r="C10" s="20" t="n">
        <v>5</v>
      </c>
      <c r="D10" s="20" t="n">
        <v>2</v>
      </c>
      <c r="E10" s="20" t="n">
        <v>2</v>
      </c>
      <c r="F10" s="20"/>
      <c r="G10" s="20" t="n">
        <v>4</v>
      </c>
      <c r="H10" s="20" t="n">
        <v>1</v>
      </c>
      <c r="I10" s="20" t="n">
        <v>6</v>
      </c>
      <c r="J10" s="20" t="n">
        <v>3</v>
      </c>
      <c r="K10" s="20"/>
      <c r="L10" s="20" t="n">
        <v>5</v>
      </c>
      <c r="M10" s="20" t="n">
        <v>2</v>
      </c>
      <c r="N10" s="20"/>
    </row>
    <row r="11" customFormat="false" ht="14.25" hidden="false" customHeight="false" outlineLevel="0" collapsed="false">
      <c r="B11" s="17" t="s">
        <v>30</v>
      </c>
      <c r="C11" s="20" t="n">
        <v>6</v>
      </c>
      <c r="D11" s="20" t="n">
        <v>3</v>
      </c>
      <c r="E11" s="20" t="n">
        <v>3</v>
      </c>
      <c r="F11" s="20"/>
      <c r="G11" s="20" t="n">
        <v>5</v>
      </c>
      <c r="H11" s="20" t="n">
        <v>2</v>
      </c>
      <c r="I11" s="20" t="n">
        <v>7</v>
      </c>
      <c r="J11" s="20" t="n">
        <v>4</v>
      </c>
      <c r="K11" s="20" t="n">
        <v>1</v>
      </c>
      <c r="L11" s="20" t="n">
        <v>6</v>
      </c>
      <c r="M11" s="20" t="n">
        <v>3</v>
      </c>
      <c r="N11" s="20" t="n">
        <v>1</v>
      </c>
    </row>
    <row r="12" s="14" customFormat="true" ht="14.25" hidden="false" customHeight="false" outlineLevel="0" collapsed="false">
      <c r="B12" s="18" t="s">
        <v>31</v>
      </c>
      <c r="C12" s="19" t="n">
        <v>7</v>
      </c>
      <c r="D12" s="20" t="n">
        <v>4</v>
      </c>
      <c r="E12" s="19" t="n">
        <v>4</v>
      </c>
      <c r="F12" s="19" t="n">
        <v>1</v>
      </c>
      <c r="G12" s="19" t="n">
        <v>6</v>
      </c>
      <c r="H12" s="19" t="n">
        <v>3</v>
      </c>
      <c r="I12" s="20" t="n">
        <v>8</v>
      </c>
      <c r="J12" s="19" t="n">
        <v>5</v>
      </c>
      <c r="K12" s="19" t="n">
        <v>2</v>
      </c>
      <c r="L12" s="19" t="n">
        <v>7</v>
      </c>
      <c r="M12" s="19" t="n">
        <v>4</v>
      </c>
      <c r="N12" s="19" t="n">
        <v>2</v>
      </c>
    </row>
    <row r="13" s="14" customFormat="true" ht="13.5" hidden="false" customHeight="false" outlineLevel="0" collapsed="false">
      <c r="B13" s="18" t="s">
        <v>32</v>
      </c>
      <c r="C13" s="19" t="n">
        <v>8</v>
      </c>
      <c r="D13" s="19" t="n">
        <v>5</v>
      </c>
      <c r="E13" s="19" t="n">
        <v>5</v>
      </c>
      <c r="F13" s="19" t="n">
        <v>2</v>
      </c>
      <c r="G13" s="19" t="n">
        <v>7</v>
      </c>
      <c r="H13" s="19" t="n">
        <v>4</v>
      </c>
      <c r="I13" s="19" t="n">
        <v>9</v>
      </c>
      <c r="J13" s="19" t="n">
        <v>6</v>
      </c>
      <c r="K13" s="19" t="n">
        <v>3</v>
      </c>
      <c r="L13" s="19" t="n">
        <v>8</v>
      </c>
      <c r="M13" s="19" t="n">
        <v>5</v>
      </c>
      <c r="N13" s="19" t="n">
        <v>3</v>
      </c>
    </row>
    <row r="14" customFormat="false" ht="14.25" hidden="false" customHeight="false" outlineLevel="0" collapsed="false">
      <c r="B14" s="17" t="s">
        <v>33</v>
      </c>
      <c r="C14" s="20" t="n">
        <v>9</v>
      </c>
      <c r="D14" s="19" t="n">
        <v>6</v>
      </c>
      <c r="E14" s="20" t="n">
        <v>6</v>
      </c>
      <c r="F14" s="20" t="n">
        <v>3</v>
      </c>
      <c r="G14" s="20" t="n">
        <v>8</v>
      </c>
      <c r="H14" s="20" t="n">
        <v>5</v>
      </c>
      <c r="I14" s="19" t="n">
        <v>10</v>
      </c>
      <c r="J14" s="20" t="n">
        <v>7</v>
      </c>
      <c r="K14" s="20" t="n">
        <v>4</v>
      </c>
      <c r="L14" s="20" t="n">
        <v>9</v>
      </c>
      <c r="M14" s="20" t="n">
        <v>6</v>
      </c>
      <c r="N14" s="20" t="n">
        <v>4</v>
      </c>
    </row>
    <row r="15" customFormat="false" ht="14.25" hidden="false" customHeight="false" outlineLevel="0" collapsed="false">
      <c r="B15" s="17" t="s">
        <v>34</v>
      </c>
      <c r="C15" s="20" t="n">
        <v>10</v>
      </c>
      <c r="D15" s="20" t="n">
        <v>7</v>
      </c>
      <c r="E15" s="20" t="n">
        <v>7</v>
      </c>
      <c r="F15" s="20" t="n">
        <v>4</v>
      </c>
      <c r="G15" s="20" t="n">
        <v>9</v>
      </c>
      <c r="H15" s="20" t="n">
        <v>6</v>
      </c>
      <c r="I15" s="20" t="n">
        <v>11</v>
      </c>
      <c r="J15" s="20" t="n">
        <v>8</v>
      </c>
      <c r="K15" s="20" t="n">
        <v>5</v>
      </c>
      <c r="L15" s="20" t="n">
        <v>10</v>
      </c>
      <c r="M15" s="20" t="n">
        <v>7</v>
      </c>
      <c r="N15" s="20" t="n">
        <v>5</v>
      </c>
    </row>
    <row r="16" customFormat="false" ht="14.25" hidden="false" customHeight="false" outlineLevel="0" collapsed="false">
      <c r="B16" s="17" t="s">
        <v>35</v>
      </c>
      <c r="C16" s="20" t="n">
        <v>11</v>
      </c>
      <c r="D16" s="20" t="n">
        <v>8</v>
      </c>
      <c r="E16" s="20" t="n">
        <v>8</v>
      </c>
      <c r="F16" s="20" t="n">
        <v>5</v>
      </c>
      <c r="G16" s="20" t="n">
        <v>10</v>
      </c>
      <c r="H16" s="20" t="n">
        <v>7</v>
      </c>
      <c r="I16" s="20" t="n">
        <v>12</v>
      </c>
      <c r="J16" s="20" t="n">
        <v>9</v>
      </c>
      <c r="K16" s="20" t="n">
        <v>6</v>
      </c>
      <c r="L16" s="20" t="n">
        <v>11</v>
      </c>
      <c r="M16" s="20" t="n">
        <v>8</v>
      </c>
      <c r="N16" s="20" t="n">
        <v>6</v>
      </c>
    </row>
    <row r="17" customFormat="false" ht="14.25" hidden="false" customHeight="false" outlineLevel="0" collapsed="false">
      <c r="B17" s="17" t="s">
        <v>36</v>
      </c>
      <c r="C17" s="20" t="n">
        <v>12</v>
      </c>
      <c r="D17" s="20" t="n">
        <v>9</v>
      </c>
      <c r="E17" s="20" t="n">
        <v>9</v>
      </c>
      <c r="F17" s="20" t="n">
        <v>6</v>
      </c>
      <c r="G17" s="20" t="n">
        <v>11</v>
      </c>
      <c r="H17" s="20" t="n">
        <v>8</v>
      </c>
      <c r="I17" s="20" t="n">
        <v>13</v>
      </c>
      <c r="J17" s="20" t="n">
        <v>10</v>
      </c>
      <c r="K17" s="20" t="n">
        <v>7</v>
      </c>
      <c r="L17" s="20" t="n">
        <v>12</v>
      </c>
      <c r="M17" s="20" t="n">
        <v>9</v>
      </c>
      <c r="N17" s="20" t="n">
        <v>7</v>
      </c>
    </row>
    <row r="18" customFormat="false" ht="14.25" hidden="false" customHeight="false" outlineLevel="0" collapsed="false">
      <c r="B18" s="17" t="s">
        <v>30</v>
      </c>
      <c r="C18" s="20" t="n">
        <v>13</v>
      </c>
      <c r="D18" s="20" t="n">
        <v>10</v>
      </c>
      <c r="E18" s="20" t="n">
        <v>10</v>
      </c>
      <c r="F18" s="20" t="n">
        <v>7</v>
      </c>
      <c r="G18" s="20" t="n">
        <v>12</v>
      </c>
      <c r="H18" s="20" t="n">
        <v>9</v>
      </c>
      <c r="I18" s="20" t="n">
        <v>14</v>
      </c>
      <c r="J18" s="20" t="n">
        <v>11</v>
      </c>
      <c r="K18" s="20" t="n">
        <v>8</v>
      </c>
      <c r="L18" s="20" t="n">
        <v>13</v>
      </c>
      <c r="M18" s="20" t="n">
        <v>10</v>
      </c>
      <c r="N18" s="20" t="n">
        <v>8</v>
      </c>
    </row>
    <row r="19" s="14" customFormat="true" ht="14.25" hidden="false" customHeight="false" outlineLevel="0" collapsed="false">
      <c r="B19" s="18" t="s">
        <v>31</v>
      </c>
      <c r="C19" s="19" t="n">
        <v>14</v>
      </c>
      <c r="D19" s="20" t="n">
        <v>11</v>
      </c>
      <c r="E19" s="19" t="n">
        <v>11</v>
      </c>
      <c r="F19" s="19" t="n">
        <v>8</v>
      </c>
      <c r="G19" s="19" t="n">
        <v>13</v>
      </c>
      <c r="H19" s="19" t="n">
        <v>10</v>
      </c>
      <c r="I19" s="20" t="n">
        <v>15</v>
      </c>
      <c r="J19" s="19" t="n">
        <v>12</v>
      </c>
      <c r="K19" s="19" t="n">
        <v>9</v>
      </c>
      <c r="L19" s="19" t="n">
        <v>14</v>
      </c>
      <c r="M19" s="19" t="n">
        <v>11</v>
      </c>
      <c r="N19" s="19" t="n">
        <v>9</v>
      </c>
    </row>
    <row r="20" s="14" customFormat="true" ht="13.5" hidden="false" customHeight="false" outlineLevel="0" collapsed="false">
      <c r="B20" s="18" t="s">
        <v>32</v>
      </c>
      <c r="C20" s="19" t="n">
        <v>15</v>
      </c>
      <c r="D20" s="19" t="n">
        <v>12</v>
      </c>
      <c r="E20" s="19" t="n">
        <v>12</v>
      </c>
      <c r="F20" s="19" t="n">
        <v>9</v>
      </c>
      <c r="G20" s="19" t="n">
        <v>14</v>
      </c>
      <c r="H20" s="19" t="n">
        <v>11</v>
      </c>
      <c r="I20" s="19" t="n">
        <v>16</v>
      </c>
      <c r="J20" s="19" t="n">
        <v>13</v>
      </c>
      <c r="K20" s="19" t="n">
        <v>10</v>
      </c>
      <c r="L20" s="19" t="n">
        <v>15</v>
      </c>
      <c r="M20" s="19" t="n">
        <v>12</v>
      </c>
      <c r="N20" s="19" t="n">
        <v>10</v>
      </c>
    </row>
    <row r="21" customFormat="false" ht="14.25" hidden="false" customHeight="false" outlineLevel="0" collapsed="false">
      <c r="B21" s="17" t="s">
        <v>33</v>
      </c>
      <c r="C21" s="20" t="n">
        <v>16</v>
      </c>
      <c r="D21" s="19" t="n">
        <v>13</v>
      </c>
      <c r="E21" s="20" t="n">
        <v>13</v>
      </c>
      <c r="F21" s="20" t="n">
        <v>10</v>
      </c>
      <c r="G21" s="20" t="n">
        <v>15</v>
      </c>
      <c r="H21" s="20" t="n">
        <v>12</v>
      </c>
      <c r="I21" s="19" t="n">
        <v>17</v>
      </c>
      <c r="J21" s="20" t="n">
        <v>14</v>
      </c>
      <c r="K21" s="20" t="n">
        <v>11</v>
      </c>
      <c r="L21" s="20" t="n">
        <v>16</v>
      </c>
      <c r="M21" s="20" t="n">
        <v>13</v>
      </c>
      <c r="N21" s="20" t="n">
        <v>11</v>
      </c>
    </row>
    <row r="22" customFormat="false" ht="14.25" hidden="false" customHeight="false" outlineLevel="0" collapsed="false">
      <c r="B22" s="17" t="s">
        <v>34</v>
      </c>
      <c r="C22" s="20" t="n">
        <v>17</v>
      </c>
      <c r="D22" s="20" t="n">
        <v>14</v>
      </c>
      <c r="E22" s="20" t="n">
        <v>14</v>
      </c>
      <c r="F22" s="20" t="n">
        <v>11</v>
      </c>
      <c r="G22" s="20" t="n">
        <v>16</v>
      </c>
      <c r="H22" s="20" t="n">
        <v>13</v>
      </c>
      <c r="I22" s="20" t="n">
        <v>18</v>
      </c>
      <c r="J22" s="20" t="n">
        <v>15</v>
      </c>
      <c r="K22" s="20" t="n">
        <v>12</v>
      </c>
      <c r="L22" s="20" t="n">
        <v>17</v>
      </c>
      <c r="M22" s="20" t="n">
        <v>14</v>
      </c>
      <c r="N22" s="20" t="n">
        <v>12</v>
      </c>
    </row>
    <row r="23" customFormat="false" ht="14.25" hidden="false" customHeight="false" outlineLevel="0" collapsed="false">
      <c r="B23" s="17" t="s">
        <v>35</v>
      </c>
      <c r="C23" s="20" t="n">
        <v>18</v>
      </c>
      <c r="D23" s="20" t="n">
        <v>15</v>
      </c>
      <c r="E23" s="20" t="n">
        <v>15</v>
      </c>
      <c r="F23" s="20" t="n">
        <v>12</v>
      </c>
      <c r="G23" s="20" t="n">
        <v>17</v>
      </c>
      <c r="H23" s="20" t="n">
        <v>14</v>
      </c>
      <c r="I23" s="20" t="n">
        <v>19</v>
      </c>
      <c r="J23" s="20" t="n">
        <v>16</v>
      </c>
      <c r="K23" s="20" t="n">
        <v>13</v>
      </c>
      <c r="L23" s="20" t="n">
        <v>18</v>
      </c>
      <c r="M23" s="20" t="n">
        <v>15</v>
      </c>
      <c r="N23" s="20" t="n">
        <v>13</v>
      </c>
    </row>
    <row r="24" customFormat="false" ht="14.25" hidden="false" customHeight="false" outlineLevel="0" collapsed="false">
      <c r="B24" s="17" t="s">
        <v>36</v>
      </c>
      <c r="C24" s="20" t="n">
        <v>19</v>
      </c>
      <c r="D24" s="20" t="n">
        <v>16</v>
      </c>
      <c r="E24" s="20" t="n">
        <v>16</v>
      </c>
      <c r="F24" s="20" t="n">
        <v>13</v>
      </c>
      <c r="G24" s="20" t="n">
        <v>18</v>
      </c>
      <c r="H24" s="20" t="n">
        <v>15</v>
      </c>
      <c r="I24" s="20" t="n">
        <v>20</v>
      </c>
      <c r="J24" s="20" t="n">
        <v>17</v>
      </c>
      <c r="K24" s="20" t="n">
        <v>14</v>
      </c>
      <c r="L24" s="20" t="n">
        <v>19</v>
      </c>
      <c r="M24" s="20" t="n">
        <v>16</v>
      </c>
      <c r="N24" s="20" t="n">
        <v>14</v>
      </c>
    </row>
    <row r="25" customFormat="false" ht="14.25" hidden="false" customHeight="false" outlineLevel="0" collapsed="false">
      <c r="B25" s="17" t="s">
        <v>30</v>
      </c>
      <c r="C25" s="20" t="n">
        <v>20</v>
      </c>
      <c r="D25" s="20" t="n">
        <v>17</v>
      </c>
      <c r="E25" s="20" t="n">
        <v>17</v>
      </c>
      <c r="F25" s="20" t="n">
        <v>14</v>
      </c>
      <c r="G25" s="20" t="n">
        <v>19</v>
      </c>
      <c r="H25" s="20" t="n">
        <v>16</v>
      </c>
      <c r="I25" s="20" t="n">
        <v>21</v>
      </c>
      <c r="J25" s="20" t="n">
        <v>18</v>
      </c>
      <c r="K25" s="20" t="n">
        <v>15</v>
      </c>
      <c r="L25" s="20" t="n">
        <v>20</v>
      </c>
      <c r="M25" s="20" t="n">
        <v>17</v>
      </c>
      <c r="N25" s="20" t="n">
        <v>15</v>
      </c>
    </row>
    <row r="26" s="14" customFormat="true" ht="14.25" hidden="false" customHeight="false" outlineLevel="0" collapsed="false">
      <c r="B26" s="18" t="s">
        <v>31</v>
      </c>
      <c r="C26" s="19" t="n">
        <v>21</v>
      </c>
      <c r="D26" s="20" t="n">
        <v>18</v>
      </c>
      <c r="E26" s="19" t="n">
        <v>18</v>
      </c>
      <c r="F26" s="19" t="n">
        <v>15</v>
      </c>
      <c r="G26" s="19" t="n">
        <v>20</v>
      </c>
      <c r="H26" s="19" t="n">
        <v>17</v>
      </c>
      <c r="I26" s="20" t="n">
        <v>22</v>
      </c>
      <c r="J26" s="19" t="n">
        <v>19</v>
      </c>
      <c r="K26" s="19" t="n">
        <v>16</v>
      </c>
      <c r="L26" s="19" t="n">
        <v>21</v>
      </c>
      <c r="M26" s="19" t="n">
        <v>18</v>
      </c>
      <c r="N26" s="19" t="n">
        <v>16</v>
      </c>
    </row>
    <row r="27" s="14" customFormat="true" ht="13.5" hidden="false" customHeight="false" outlineLevel="0" collapsed="false">
      <c r="B27" s="18" t="s">
        <v>32</v>
      </c>
      <c r="C27" s="19" t="n">
        <v>22</v>
      </c>
      <c r="D27" s="19" t="n">
        <v>19</v>
      </c>
      <c r="E27" s="19" t="n">
        <v>19</v>
      </c>
      <c r="F27" s="19" t="n">
        <v>16</v>
      </c>
      <c r="G27" s="19" t="n">
        <v>21</v>
      </c>
      <c r="H27" s="19" t="n">
        <v>18</v>
      </c>
      <c r="I27" s="19" t="n">
        <v>23</v>
      </c>
      <c r="J27" s="19" t="n">
        <v>20</v>
      </c>
      <c r="K27" s="19" t="n">
        <v>17</v>
      </c>
      <c r="L27" s="19" t="n">
        <v>22</v>
      </c>
      <c r="M27" s="19" t="n">
        <v>19</v>
      </c>
      <c r="N27" s="19" t="n">
        <v>17</v>
      </c>
    </row>
    <row r="28" customFormat="false" ht="14.25" hidden="false" customHeight="false" outlineLevel="0" collapsed="false">
      <c r="B28" s="17" t="s">
        <v>33</v>
      </c>
      <c r="C28" s="20" t="n">
        <v>23</v>
      </c>
      <c r="D28" s="19" t="n">
        <v>20</v>
      </c>
      <c r="E28" s="20" t="n">
        <v>20</v>
      </c>
      <c r="F28" s="20" t="n">
        <v>17</v>
      </c>
      <c r="G28" s="20" t="n">
        <v>22</v>
      </c>
      <c r="H28" s="20" t="n">
        <v>19</v>
      </c>
      <c r="I28" s="19" t="n">
        <v>24</v>
      </c>
      <c r="J28" s="20" t="n">
        <v>21</v>
      </c>
      <c r="K28" s="20" t="n">
        <v>18</v>
      </c>
      <c r="L28" s="20" t="n">
        <v>23</v>
      </c>
      <c r="M28" s="20" t="n">
        <v>20</v>
      </c>
      <c r="N28" s="20" t="n">
        <v>18</v>
      </c>
    </row>
    <row r="29" customFormat="false" ht="14.25" hidden="false" customHeight="false" outlineLevel="0" collapsed="false">
      <c r="B29" s="17" t="s">
        <v>34</v>
      </c>
      <c r="C29" s="20" t="n">
        <v>24</v>
      </c>
      <c r="D29" s="20" t="n">
        <v>21</v>
      </c>
      <c r="E29" s="20" t="n">
        <v>21</v>
      </c>
      <c r="F29" s="20" t="n">
        <v>18</v>
      </c>
      <c r="G29" s="20" t="n">
        <v>23</v>
      </c>
      <c r="H29" s="20" t="n">
        <v>20</v>
      </c>
      <c r="I29" s="20" t="n">
        <v>25</v>
      </c>
      <c r="J29" s="20" t="n">
        <v>22</v>
      </c>
      <c r="K29" s="20" t="n">
        <v>19</v>
      </c>
      <c r="L29" s="20" t="n">
        <v>24</v>
      </c>
      <c r="M29" s="20" t="n">
        <v>21</v>
      </c>
      <c r="N29" s="20" t="n">
        <v>19</v>
      </c>
    </row>
    <row r="30" customFormat="false" ht="14.25" hidden="false" customHeight="false" outlineLevel="0" collapsed="false">
      <c r="B30" s="17" t="s">
        <v>35</v>
      </c>
      <c r="C30" s="20" t="n">
        <v>25</v>
      </c>
      <c r="D30" s="20" t="n">
        <v>22</v>
      </c>
      <c r="E30" s="20" t="n">
        <v>22</v>
      </c>
      <c r="F30" s="20" t="n">
        <v>19</v>
      </c>
      <c r="G30" s="20" t="n">
        <v>24</v>
      </c>
      <c r="H30" s="20" t="n">
        <v>21</v>
      </c>
      <c r="I30" s="20" t="n">
        <v>26</v>
      </c>
      <c r="J30" s="20" t="n">
        <v>23</v>
      </c>
      <c r="K30" s="20" t="n">
        <v>20</v>
      </c>
      <c r="L30" s="20" t="n">
        <v>25</v>
      </c>
      <c r="M30" s="20" t="n">
        <v>22</v>
      </c>
      <c r="N30" s="20" t="n">
        <v>20</v>
      </c>
    </row>
    <row r="31" customFormat="false" ht="14.25" hidden="false" customHeight="false" outlineLevel="0" collapsed="false">
      <c r="B31" s="17" t="s">
        <v>36</v>
      </c>
      <c r="C31" s="20" t="n">
        <v>26</v>
      </c>
      <c r="D31" s="20" t="n">
        <v>23</v>
      </c>
      <c r="E31" s="20" t="n">
        <v>23</v>
      </c>
      <c r="F31" s="20" t="n">
        <v>20</v>
      </c>
      <c r="G31" s="20" t="n">
        <v>25</v>
      </c>
      <c r="H31" s="20" t="n">
        <v>22</v>
      </c>
      <c r="I31" s="20" t="n">
        <v>27</v>
      </c>
      <c r="J31" s="20" t="n">
        <v>24</v>
      </c>
      <c r="K31" s="20" t="n">
        <v>21</v>
      </c>
      <c r="L31" s="20" t="n">
        <v>26</v>
      </c>
      <c r="M31" s="20" t="n">
        <v>23</v>
      </c>
      <c r="N31" s="20" t="n">
        <v>21</v>
      </c>
    </row>
    <row r="32" customFormat="false" ht="14.25" hidden="false" customHeight="false" outlineLevel="0" collapsed="false">
      <c r="B32" s="17" t="s">
        <v>30</v>
      </c>
      <c r="C32" s="20" t="n">
        <v>27</v>
      </c>
      <c r="D32" s="20" t="n">
        <v>24</v>
      </c>
      <c r="E32" s="20" t="n">
        <v>24</v>
      </c>
      <c r="F32" s="20" t="n">
        <v>21</v>
      </c>
      <c r="G32" s="20" t="n">
        <v>26</v>
      </c>
      <c r="H32" s="20" t="n">
        <v>23</v>
      </c>
      <c r="I32" s="20" t="n">
        <v>28</v>
      </c>
      <c r="J32" s="20" t="n">
        <v>25</v>
      </c>
      <c r="K32" s="20" t="n">
        <v>22</v>
      </c>
      <c r="L32" s="20" t="n">
        <v>27</v>
      </c>
      <c r="M32" s="20" t="n">
        <v>24</v>
      </c>
      <c r="N32" s="20" t="n">
        <v>22</v>
      </c>
    </row>
    <row r="33" s="14" customFormat="true" ht="14.25" hidden="false" customHeight="false" outlineLevel="0" collapsed="false">
      <c r="B33" s="18" t="s">
        <v>31</v>
      </c>
      <c r="C33" s="19" t="n">
        <v>28</v>
      </c>
      <c r="D33" s="20" t="n">
        <v>25</v>
      </c>
      <c r="E33" s="19" t="n">
        <v>25</v>
      </c>
      <c r="F33" s="19" t="n">
        <v>22</v>
      </c>
      <c r="G33" s="19" t="n">
        <v>27</v>
      </c>
      <c r="H33" s="19" t="n">
        <v>24</v>
      </c>
      <c r="I33" s="20" t="n">
        <v>29</v>
      </c>
      <c r="J33" s="19" t="n">
        <v>26</v>
      </c>
      <c r="K33" s="19" t="n">
        <v>23</v>
      </c>
      <c r="L33" s="19" t="n">
        <v>28</v>
      </c>
      <c r="M33" s="19" t="n">
        <v>25</v>
      </c>
      <c r="N33" s="19" t="n">
        <v>23</v>
      </c>
    </row>
    <row r="34" s="14" customFormat="true" ht="13.5" hidden="false" customHeight="false" outlineLevel="0" collapsed="false">
      <c r="B34" s="18" t="s">
        <v>32</v>
      </c>
      <c r="C34" s="19" t="n">
        <v>29</v>
      </c>
      <c r="D34" s="19" t="n">
        <v>26</v>
      </c>
      <c r="E34" s="19" t="n">
        <v>26</v>
      </c>
      <c r="F34" s="19" t="n">
        <v>23</v>
      </c>
      <c r="G34" s="19" t="n">
        <v>28</v>
      </c>
      <c r="H34" s="19" t="n">
        <v>25</v>
      </c>
      <c r="I34" s="19" t="n">
        <v>30</v>
      </c>
      <c r="J34" s="19" t="n">
        <v>27</v>
      </c>
      <c r="K34" s="19" t="n">
        <v>24</v>
      </c>
      <c r="L34" s="19" t="n">
        <v>29</v>
      </c>
      <c r="M34" s="19" t="n">
        <v>26</v>
      </c>
      <c r="N34" s="19" t="n">
        <v>24</v>
      </c>
    </row>
    <row r="35" customFormat="false" ht="14.25" hidden="false" customHeight="false" outlineLevel="0" collapsed="false">
      <c r="A35" s="21"/>
      <c r="B35" s="17" t="s">
        <v>33</v>
      </c>
      <c r="C35" s="20" t="n">
        <v>30</v>
      </c>
      <c r="D35" s="19" t="n">
        <v>27</v>
      </c>
      <c r="E35" s="20" t="n">
        <v>27</v>
      </c>
      <c r="F35" s="20" t="n">
        <v>24</v>
      </c>
      <c r="G35" s="20" t="n">
        <v>29</v>
      </c>
      <c r="H35" s="20" t="n">
        <v>26</v>
      </c>
      <c r="I35" s="19" t="n">
        <v>31</v>
      </c>
      <c r="J35" s="20" t="n">
        <v>28</v>
      </c>
      <c r="K35" s="20" t="n">
        <v>25</v>
      </c>
      <c r="L35" s="20" t="n">
        <v>30</v>
      </c>
      <c r="M35" s="20" t="n">
        <v>27</v>
      </c>
      <c r="N35" s="20" t="n">
        <v>25</v>
      </c>
    </row>
    <row r="36" customFormat="false" ht="14.25" hidden="false" customHeight="false" outlineLevel="0" collapsed="false">
      <c r="B36" s="17" t="s">
        <v>34</v>
      </c>
      <c r="C36" s="20" t="n">
        <v>31</v>
      </c>
      <c r="D36" s="20" t="n">
        <v>28</v>
      </c>
      <c r="E36" s="20" t="n">
        <v>28</v>
      </c>
      <c r="F36" s="20" t="n">
        <v>25</v>
      </c>
      <c r="G36" s="20" t="n">
        <v>30</v>
      </c>
      <c r="H36" s="20" t="n">
        <v>27</v>
      </c>
      <c r="I36" s="20"/>
      <c r="J36" s="20" t="n">
        <v>29</v>
      </c>
      <c r="K36" s="20" t="n">
        <v>26</v>
      </c>
      <c r="L36" s="20" t="n">
        <v>31</v>
      </c>
      <c r="M36" s="20" t="n">
        <v>28</v>
      </c>
      <c r="N36" s="20" t="n">
        <v>26</v>
      </c>
    </row>
    <row r="37" customFormat="false" ht="14.25" hidden="false" customHeight="false" outlineLevel="0" collapsed="false">
      <c r="B37" s="17" t="s">
        <v>35</v>
      </c>
      <c r="C37" s="20"/>
      <c r="D37" s="20"/>
      <c r="E37" s="20" t="n">
        <v>29</v>
      </c>
      <c r="F37" s="20" t="n">
        <v>26</v>
      </c>
      <c r="G37" s="20" t="n">
        <v>31</v>
      </c>
      <c r="H37" s="20" t="n">
        <v>28</v>
      </c>
      <c r="I37" s="20"/>
      <c r="J37" s="20" t="n">
        <v>30</v>
      </c>
      <c r="K37" s="20" t="n">
        <v>27</v>
      </c>
      <c r="L37" s="20"/>
      <c r="M37" s="20" t="n">
        <v>29</v>
      </c>
      <c r="N37" s="20" t="n">
        <v>27</v>
      </c>
    </row>
    <row r="38" customFormat="false" ht="14.25" hidden="false" customHeight="false" outlineLevel="0" collapsed="false">
      <c r="B38" s="17" t="s">
        <v>36</v>
      </c>
      <c r="C38" s="20"/>
      <c r="D38" s="20"/>
      <c r="E38" s="20" t="n">
        <v>30</v>
      </c>
      <c r="F38" s="20" t="n">
        <v>27</v>
      </c>
      <c r="G38" s="20"/>
      <c r="H38" s="20" t="n">
        <v>29</v>
      </c>
      <c r="I38" s="20"/>
      <c r="J38" s="20" t="n">
        <v>31</v>
      </c>
      <c r="K38" s="20" t="n">
        <v>28</v>
      </c>
      <c r="L38" s="20"/>
      <c r="M38" s="20" t="n">
        <v>30</v>
      </c>
      <c r="N38" s="20" t="n">
        <v>28</v>
      </c>
    </row>
    <row r="39" customFormat="false" ht="14.25" hidden="false" customHeight="false" outlineLevel="0" collapsed="false">
      <c r="B39" s="17" t="s">
        <v>30</v>
      </c>
      <c r="C39" s="20"/>
      <c r="D39" s="20"/>
      <c r="E39" s="20" t="n">
        <v>31</v>
      </c>
      <c r="F39" s="20" t="n">
        <v>28</v>
      </c>
      <c r="G39" s="20"/>
      <c r="H39" s="20" t="n">
        <v>30</v>
      </c>
      <c r="I39" s="20"/>
      <c r="J39" s="20"/>
      <c r="K39" s="20" t="n">
        <v>29</v>
      </c>
      <c r="L39" s="20"/>
      <c r="M39" s="20"/>
      <c r="N39" s="20" t="n">
        <v>29</v>
      </c>
    </row>
    <row r="40" s="14" customFormat="true" ht="14.25" hidden="false" customHeight="false" outlineLevel="0" collapsed="false">
      <c r="B40" s="18" t="s">
        <v>31</v>
      </c>
      <c r="C40" s="18"/>
      <c r="D40" s="18"/>
      <c r="E40" s="18"/>
      <c r="F40" s="18" t="n">
        <v>29</v>
      </c>
      <c r="G40" s="18"/>
      <c r="H40" s="18"/>
      <c r="I40" s="18"/>
      <c r="J40" s="18"/>
      <c r="K40" s="18" t="n">
        <v>30</v>
      </c>
      <c r="L40" s="18"/>
      <c r="M40" s="20"/>
      <c r="N40" s="18" t="n">
        <v>30</v>
      </c>
    </row>
    <row r="41" s="14" customFormat="true" ht="13.5" hidden="false" customHeight="false" outlineLevel="0" collapsed="false">
      <c r="B41" s="18" t="s">
        <v>32</v>
      </c>
      <c r="C41" s="18"/>
      <c r="D41" s="18"/>
      <c r="E41" s="18"/>
      <c r="F41" s="18" t="n">
        <v>30</v>
      </c>
      <c r="G41" s="18"/>
      <c r="H41" s="18"/>
      <c r="I41" s="18"/>
      <c r="J41" s="18"/>
      <c r="K41" s="18"/>
      <c r="L41" s="18"/>
      <c r="M41" s="18"/>
      <c r="N41" s="18" t="n">
        <v>31</v>
      </c>
    </row>
    <row r="42" s="22" customFormat="true" ht="14.25" hidden="false" customHeight="false" outlineLevel="0" collapsed="false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customFormat="false" ht="14.25" hidden="false" customHeight="false" outlineLevel="0" collapsed="false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customFormat="false" ht="14.25" hidden="false" customHeight="false" outlineLevel="0" collapsed="false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customFormat="false" ht="14.25" hidden="false" customHeight="false" outlineLevel="0" collapsed="false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customFormat="false" ht="14.25" hidden="false" customHeight="false" outlineLevel="0" collapsed="false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customFormat="false" ht="14.25" hidden="false" customHeight="false" outlineLevel="0" collapsed="false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customFormat="false" ht="14.25" hidden="false" customHeight="false" outlineLevel="0" collapsed="false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customFormat="false" ht="14.25" hidden="false" customHeight="false" outlineLevel="0" collapsed="false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customFormat="false" ht="14.25" hidden="false" customHeight="false" outlineLevel="0" collapsed="false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customFormat="false" ht="14.25" hidden="false" customHeight="false" outlineLevel="0" collapsed="false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customFormat="false" ht="14.25" hidden="false" customHeight="false" outlineLevel="0" collapsed="false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customFormat="false" ht="14.25" hidden="false" customHeight="false" outlineLevel="0" collapsed="false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customFormat="false" ht="14.25" hidden="false" customHeight="false" outlineLevel="0" collapsed="false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customFormat="false" ht="14.25" hidden="false" customHeight="false" outlineLevel="0" collapsed="false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customFormat="false" ht="16.5" hidden="false" customHeight="true" outlineLevel="0" collapsed="false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customFormat="false" ht="14.25" hidden="false" customHeight="false" outlineLevel="0" collapsed="false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customFormat="false" ht="14.25" hidden="false" customHeight="false" outlineLevel="0" collapsed="false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customFormat="false" ht="14.25" hidden="false" customHeight="false" outlineLevel="0" collapsed="false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customFormat="false" ht="14.25" hidden="false" customHeight="false" outlineLevel="0" collapsed="false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customFormat="false" ht="14.25" hidden="false" customHeight="false" outlineLevel="0" collapsed="false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customFormat="false" ht="14.25" hidden="false" customHeight="false" outlineLevel="0" collapsed="false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customFormat="false" ht="14.25" hidden="false" customHeight="false" outlineLevel="0" collapsed="false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customFormat="false" ht="14.25" hidden="false" customHeight="false" outlineLevel="0" collapsed="false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customFormat="false" ht="14.25" hidden="false" customHeight="false" outlineLevel="0" collapsed="false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="14" customFormat="true" ht="13.5" hidden="false" customHeight="false" outlineLevel="0" collapsed="false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="14" customFormat="true" ht="13.5" hidden="false" customHeight="false" outlineLevel="0" collapsed="false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customFormat="false" ht="14.25" hidden="false" customHeight="false" outlineLevel="0" collapsed="false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customFormat="false" ht="14.25" hidden="false" customHeight="false" outlineLevel="0" collapsed="false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customFormat="false" ht="14.25" hidden="false" customHeight="false" outlineLevel="0" collapsed="false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customFormat="false" ht="14.25" hidden="false" customHeight="false" outlineLevel="0" collapsed="false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="14" customFormat="true" ht="14.25" hidden="false" customHeight="true" outlineLevel="0" collapsed="false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customFormat="false" ht="11.25" hidden="false" customHeight="true" outlineLevel="0" collapsed="false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customFormat="false" ht="14.25" hidden="false" customHeight="false" outlineLevel="0" collapsed="false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customFormat="false" ht="14.25" hidden="false" customHeight="false" outlineLevel="0" collapsed="false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customFormat="false" ht="14.25" hidden="false" customHeight="false" outlineLevel="0" collapsed="false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="14" customFormat="true" ht="14.25" hidden="false" customHeight="true" outlineLevel="0" collapsed="false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11.25" hidden="false" customHeight="true" outlineLevel="0" collapsed="false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14.25" hidden="false" customHeight="false" outlineLevel="0" collapsed="false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customFormat="false" ht="14.25" hidden="false" customHeight="false" outlineLevel="0" collapsed="false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customFormat="false" ht="14.25" hidden="false" customHeight="false" outlineLevel="0" collapsed="false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customFormat="false" ht="14.25" hidden="false" customHeight="false" outlineLevel="0" collapsed="false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customFormat="false" ht="14.25" hidden="false" customHeight="false" outlineLevel="0" collapsed="false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customFormat="false" ht="14.25" hidden="false" customHeight="false" outlineLevel="0" collapsed="false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customFormat="false" ht="14.25" hidden="false" customHeight="false" outlineLevel="0" collapsed="false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customFormat="false" ht="14.25" hidden="false" customHeight="false" outlineLevel="0" collapsed="false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customFormat="false" ht="14.25" hidden="false" customHeight="false" outlineLevel="0" collapsed="false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customFormat="false" ht="14.25" hidden="false" customHeight="false" outlineLevel="0" collapsed="false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customFormat="false" ht="14.25" hidden="false" customHeight="false" outlineLevel="0" collapsed="false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customFormat="false" ht="14.25" hidden="false" customHeight="false" outlineLevel="0" collapsed="false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customFormat="false" ht="14.25" hidden="false" customHeight="false" outlineLevel="0" collapsed="false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customFormat="false" ht="14.25" hidden="false" customHeight="false" outlineLevel="0" collapsed="false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customFormat="false" ht="14.25" hidden="false" customHeight="false" outlineLevel="0" collapsed="false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customFormat="false" ht="14.25" hidden="false" customHeight="false" outlineLevel="0" collapsed="false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customFormat="false" ht="14.25" hidden="false" customHeight="false" outlineLevel="0" collapsed="false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customFormat="false" ht="14.25" hidden="false" customHeight="false" outlineLevel="0" collapsed="false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customFormat="false" ht="14.25" hidden="false" customHeight="false" outlineLevel="0" collapsed="false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customFormat="false" ht="14.25" hidden="false" customHeight="false" outlineLevel="0" collapsed="false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customFormat="false" ht="14.25" hidden="false" customHeight="false" outlineLevel="0" collapsed="false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customFormat="false" ht="14.25" hidden="false" customHeight="false" outlineLevel="0" collapsed="false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customFormat="false" ht="14.25" hidden="false" customHeight="false" outlineLevel="0" collapsed="false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customFormat="false" ht="14.25" hidden="false" customHeight="false" outlineLevel="0" collapsed="false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customFormat="false" ht="14.25" hidden="false" customHeight="false" outlineLevel="0" collapsed="false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customFormat="false" ht="14.25" hidden="false" customHeight="false" outlineLevel="0" collapsed="false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5" customFormat="false" ht="14.25" hidden="false" customHeight="false" outlineLevel="0" collapsed="false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customFormat="false" ht="14.25" hidden="false" customHeight="false" outlineLevel="0" collapsed="false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customFormat="false" ht="14.25" hidden="false" customHeight="false" outlineLevel="0" collapsed="false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customFormat="false" ht="14.25" hidden="false" customHeight="false" outlineLevel="0" collapsed="false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</row>
    <row r="109" customFormat="false" ht="14.25" hidden="false" customHeight="false" outlineLevel="0" collapsed="false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customFormat="false" ht="14.25" hidden="false" customHeight="false" outlineLevel="0" collapsed="false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customFormat="false" ht="14.25" hidden="false" customHeight="false" outlineLevel="0" collapsed="false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customFormat="false" ht="14.25" hidden="false" customHeight="false" outlineLevel="0" collapsed="false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customFormat="false" ht="14.25" hidden="false" customHeight="false" outlineLevel="0" collapsed="false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customFormat="false" ht="14.25" hidden="false" customHeight="false" outlineLevel="0" collapsed="false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</row>
    <row r="115" customFormat="false" ht="14.25" hidden="false" customHeight="false" outlineLevel="0" collapsed="false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customFormat="false" ht="14.25" hidden="false" customHeight="false" outlineLevel="0" collapsed="false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customFormat="false" ht="14.25" hidden="false" customHeight="false" outlineLevel="0" collapsed="false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customFormat="false" ht="14.25" hidden="false" customHeight="false" outlineLevel="0" collapsed="false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customFormat="false" ht="14.25" hidden="false" customHeight="false" outlineLevel="0" collapsed="false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customFormat="false" ht="14.25" hidden="false" customHeight="false" outlineLevel="0" collapsed="false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customFormat="false" ht="14.25" hidden="false" customHeight="false" outlineLevel="0" collapsed="false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customFormat="false" ht="14.25" hidden="false" customHeight="false" outlineLevel="0" collapsed="false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customFormat="false" ht="14.25" hidden="false" customHeight="false" outlineLevel="0" collapsed="false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customFormat="false" ht="14.25" hidden="false" customHeight="false" outlineLevel="0" collapsed="false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customFormat="false" ht="14.25" hidden="false" customHeight="false" outlineLevel="0" collapsed="false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customFormat="false" ht="14.25" hidden="false" customHeight="false" outlineLevel="0" collapsed="false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customFormat="false" ht="14.25" hidden="false" customHeight="false" outlineLevel="0" collapsed="false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customFormat="false" ht="14.25" hidden="false" customHeight="false" outlineLevel="0" collapsed="false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customFormat="false" ht="14.25" hidden="false" customHeight="false" outlineLevel="0" collapsed="false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customFormat="false" ht="14.25" hidden="false" customHeight="false" outlineLevel="0" collapsed="false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customFormat="false" ht="14.25" hidden="false" customHeight="false" outlineLevel="0" collapsed="false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customFormat="false" ht="14.25" hidden="false" customHeight="false" outlineLevel="0" collapsed="false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</row>
    <row r="133" customFormat="false" ht="14.25" hidden="false" customHeight="false" outlineLevel="0" collapsed="false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customFormat="false" ht="14.25" hidden="false" customHeight="false" outlineLevel="0" collapsed="false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customFormat="false" ht="14.25" hidden="false" customHeight="false" outlineLevel="0" collapsed="false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</sheetData>
  <hyperlinks>
    <hyperlink ref="B1" location="MENU!A1" display="MENU"/>
    <hyperlink ref="C3" location="Jan!A1" display="Jan"/>
    <hyperlink ref="D3" location="Fev!A1" display="Fev"/>
    <hyperlink ref="E3" location="Mar!A1" display="Mar"/>
    <hyperlink ref="F3" location="Abr!A1" display="Abr"/>
    <hyperlink ref="G3" location="Mai!A1" display="Mai"/>
    <hyperlink ref="H3" location="Jun!A1" display="Jun"/>
    <hyperlink ref="I3" location="Jul!A1" display="Jul"/>
    <hyperlink ref="J3" location="Ago!A1" display="Ago"/>
    <hyperlink ref="K3" location="Set!A1" display="Set"/>
    <hyperlink ref="L3" location="Out!A1" display="Out"/>
    <hyperlink ref="M3" location="Nov!A1" display="Nov"/>
    <hyperlink ref="N3" location="Dez!A1" display="Dez"/>
  </hyperlinks>
  <printOptions headings="false" gridLines="false" gridLinesSet="true" horizontalCentered="false" verticalCentered="false"/>
  <pageMargins left="0.240277777777778" right="0.196527777777778" top="0.433333333333333" bottom="0.275694444444444" header="0.511805555555555" footer="0.511805555555555"/>
  <pageSetup paperSize="9" scale="8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23" width="1.42"/>
    <col collapsed="false" customWidth="true" hidden="false" outlineLevel="0" max="2" min="2" style="24" width="10.71"/>
    <col collapsed="false" customWidth="true" hidden="false" outlineLevel="0" max="3" min="3" style="24" width="0.29"/>
    <col collapsed="false" customWidth="true" hidden="false" outlineLevel="0" max="5" min="4" style="25" width="18.29"/>
    <col collapsed="false" customWidth="true" hidden="true" outlineLevel="1" max="6" min="6" style="25" width="18.29"/>
    <col collapsed="false" customWidth="true" hidden="false" outlineLevel="0" max="7" min="7" style="25" width="18.29"/>
    <col collapsed="false" customWidth="true" hidden="false" outlineLevel="0" max="9" min="8" style="24" width="3.57"/>
    <col collapsed="false" customWidth="true" hidden="false" outlineLevel="0" max="10" min="10" style="24" width="16.57"/>
    <col collapsed="false" customWidth="true" hidden="false" outlineLevel="0" max="11" min="11" style="24" width="13.29"/>
    <col collapsed="false" customWidth="true" hidden="false" outlineLevel="0" max="13" min="12" style="24" width="17.29"/>
    <col collapsed="false" customWidth="true" hidden="true" outlineLevel="1" max="14" min="14" style="24" width="17.29"/>
    <col collapsed="false" customWidth="true" hidden="false" outlineLevel="0" max="15" min="15" style="24" width="17.29"/>
    <col collapsed="false" customWidth="true" hidden="false" outlineLevel="0" max="16" min="16" style="23" width="3.71"/>
    <col collapsed="false" customWidth="false" hidden="false" outlineLevel="0" max="17" min="17" style="23" width="9.29"/>
    <col collapsed="false" customWidth="true" hidden="false" outlineLevel="0" max="19" min="18" style="23" width="14.57"/>
    <col collapsed="false" customWidth="true" hidden="false" outlineLevel="0" max="20" min="20" style="23" width="13.29"/>
    <col collapsed="false" customWidth="true" hidden="false" outlineLevel="0" max="21" min="21" style="23" width="14.43"/>
    <col collapsed="false" customWidth="false" hidden="false" outlineLevel="0" max="1024" min="22" style="23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26" t="s">
        <v>0</v>
      </c>
      <c r="D2" s="27" t="s">
        <v>37</v>
      </c>
      <c r="E2" s="28"/>
      <c r="F2" s="28"/>
      <c r="G2" s="28"/>
      <c r="O2" s="29"/>
    </row>
    <row r="3" s="30" customFormat="true" ht="16.5" hidden="false" customHeight="false" outlineLevel="0" collapsed="false">
      <c r="B3" s="31" t="s">
        <v>38</v>
      </c>
      <c r="C3" s="32"/>
      <c r="D3" s="31" t="n">
        <f aca="false">SUM(D7:D44)</f>
        <v>75858.48</v>
      </c>
      <c r="E3" s="31"/>
      <c r="F3" s="31" t="n">
        <f aca="false">SUM(F7:F44)</f>
        <v>0</v>
      </c>
      <c r="G3" s="31" t="n">
        <f aca="false">SUM(G7:G44)</f>
        <v>83164.82</v>
      </c>
      <c r="H3" s="33"/>
      <c r="I3" s="34"/>
      <c r="J3" s="34"/>
      <c r="K3" s="34"/>
      <c r="L3" s="34"/>
      <c r="M3" s="34"/>
      <c r="N3" s="34"/>
      <c r="O3" s="35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</row>
    <row r="4" customFormat="false" ht="16.5" hidden="true" customHeight="false" outlineLevel="0" collapsed="false">
      <c r="B4" s="33" t="s">
        <v>17</v>
      </c>
      <c r="C4" s="33" t="s">
        <v>39</v>
      </c>
      <c r="D4" s="37" t="n">
        <f aca="false">MAX(D7:D44)</f>
        <v>11360.4</v>
      </c>
      <c r="E4" s="37"/>
      <c r="F4" s="37" t="n">
        <f aca="false">MAX(F7:F44)</f>
        <v>0</v>
      </c>
      <c r="G4" s="37" t="n">
        <f aca="false">MAX(G7:G44)</f>
        <v>12471.2</v>
      </c>
      <c r="H4" s="38"/>
      <c r="I4" s="38"/>
    </row>
    <row r="5" customFormat="false" ht="16.5" hidden="false" customHeight="false" outlineLevel="0" collapsed="false">
      <c r="B5" s="39"/>
      <c r="C5" s="40"/>
      <c r="D5" s="41" t="s">
        <v>40</v>
      </c>
      <c r="E5" s="41"/>
      <c r="F5" s="41"/>
      <c r="G5" s="41"/>
      <c r="H5" s="34"/>
      <c r="I5" s="34"/>
      <c r="J5" s="41" t="s">
        <v>41</v>
      </c>
      <c r="K5" s="41"/>
      <c r="L5" s="41"/>
      <c r="M5" s="41"/>
      <c r="N5" s="41"/>
      <c r="O5" s="41"/>
    </row>
    <row r="6" customFormat="false" ht="16.5" hidden="false" customHeight="false" outlineLevel="0" collapsed="false">
      <c r="A6" s="32"/>
      <c r="B6" s="42"/>
      <c r="C6" s="43"/>
      <c r="D6" s="44" t="s">
        <v>42</v>
      </c>
      <c r="E6" s="44" t="s">
        <v>43</v>
      </c>
      <c r="F6" s="44" t="s">
        <v>44</v>
      </c>
      <c r="G6" s="45" t="s">
        <v>37</v>
      </c>
      <c r="H6" s="34"/>
      <c r="I6" s="34"/>
      <c r="J6" s="41"/>
      <c r="K6" s="41" t="s">
        <v>45</v>
      </c>
      <c r="L6" s="41" t="str">
        <f aca="false">D6</f>
        <v>Manipulado</v>
      </c>
      <c r="M6" s="41" t="str">
        <f aca="false">E6</f>
        <v>Revenda</v>
      </c>
      <c r="N6" s="41" t="str">
        <f aca="false">F6</f>
        <v>Categoria 3</v>
      </c>
      <c r="O6" s="41" t="str">
        <f aca="false">G6</f>
        <v>Total</v>
      </c>
    </row>
    <row r="7" customFormat="false" ht="16.5" hidden="false" customHeight="false" outlineLevel="0" collapsed="false">
      <c r="A7" s="32" t="str">
        <f aca="false">IF(G7=0,"",B7)</f>
        <v/>
      </c>
      <c r="B7" s="46" t="s">
        <v>30</v>
      </c>
      <c r="C7" s="46"/>
      <c r="D7" s="47" t="n">
        <f aca="false">Jan!D7+Fev!D7+Mar!D7+Abr!D7+Mai!D7+Jun!D7+Jul!D7+Ago!D7+Set!D7+Out!D7+Nov!D7+Dez!D7</f>
        <v>0</v>
      </c>
      <c r="E7" s="47" t="n">
        <f aca="false">Jan!E7+Fev!E7+Mar!E7+Abr!E7+Mai!E7+Jun!E7+Jul!E7+Ago!E7+Set!E7+Out!E7+Nov!E7+Dez!E7</f>
        <v>0</v>
      </c>
      <c r="F7" s="48" t="n">
        <f aca="false">Jan!F7+Fev!F7+Mar!F7+Abr!F7+Mai!F7+Jun!F7+Jul!F7+Ago!F7+Set!F7+Out!F7+Nov!F7+Dez!F7</f>
        <v>0</v>
      </c>
      <c r="G7" s="49" t="n">
        <f aca="false">SUM(D7:F7)</f>
        <v>0</v>
      </c>
      <c r="H7" s="50"/>
      <c r="I7" s="50"/>
      <c r="J7" s="51" t="s">
        <v>31</v>
      </c>
      <c r="K7" s="52" t="n">
        <f aca="false">COUNTIF($A$7:$A$44,"sab")</f>
        <v>4</v>
      </c>
      <c r="L7" s="53" t="n">
        <f aca="false">SUMIF($A$7:$A$44,J7,$D$7:$D$44)</f>
        <v>3621.9</v>
      </c>
      <c r="M7" s="53" t="n">
        <f aca="false">SUMIF($A$7:$A$44,J7,$E$7:$E$44)</f>
        <v>262.9</v>
      </c>
      <c r="N7" s="53" t="n">
        <f aca="false">SUMIF($A$7:$A$44,J7,$F$7:$F$44)</f>
        <v>0</v>
      </c>
      <c r="O7" s="53" t="n">
        <f aca="false">L7+M7+N7</f>
        <v>3884.8</v>
      </c>
    </row>
    <row r="8" s="36" customFormat="true" ht="16.5" hidden="false" customHeight="false" outlineLevel="0" collapsed="false">
      <c r="A8" s="32" t="str">
        <f aca="false">IF(G8=0,"",B8)</f>
        <v/>
      </c>
      <c r="B8" s="54" t="s">
        <v>31</v>
      </c>
      <c r="C8" s="55"/>
      <c r="D8" s="56" t="n">
        <f aca="false">Jan!D8+Fev!D8+Mar!D8+Abr!D8+Mai!D8+Jun!D8+Jul!D8+Ago!D8+Set!D8+Out!D8+Nov!D8+Dez!D8</f>
        <v>0</v>
      </c>
      <c r="E8" s="56" t="n">
        <f aca="false">Jan!E8+Fev!E8+Mar!E8+Abr!E8+Mai!E8+Jun!E8+Jul!E8+Ago!E8+Set!E8+Out!E8+Nov!E8+Dez!E8</f>
        <v>0</v>
      </c>
      <c r="F8" s="56" t="n">
        <f aca="false">Jan!F8+Fev!F8+Mar!F8+Abr!F8+Mai!F8+Jun!F8+Jul!F8+Ago!F8+Set!F8+Out!F8+Nov!F8+Dez!F8</f>
        <v>0</v>
      </c>
      <c r="G8" s="56" t="n">
        <f aca="false">SUM(D8:F8)</f>
        <v>0</v>
      </c>
      <c r="H8" s="57"/>
      <c r="I8" s="57"/>
      <c r="J8" s="51" t="s">
        <v>32</v>
      </c>
      <c r="K8" s="52" t="n">
        <f aca="false">COUNTIF($A$7:$A$44,"dom")</f>
        <v>0</v>
      </c>
      <c r="L8" s="53" t="n">
        <f aca="false">SUMIF($A$7:$A$44,J8,$D$7:$D$44)</f>
        <v>0</v>
      </c>
      <c r="M8" s="53" t="n">
        <f aca="false">SUMIF($A$7:$A$44,J8,$E$7:$E$44)</f>
        <v>0</v>
      </c>
      <c r="N8" s="53" t="n">
        <f aca="false">SUMIF($A$7:$A$44,J8,$F$7:$F$44)</f>
        <v>0</v>
      </c>
      <c r="O8" s="53" t="n">
        <f aca="false">L8+M8+N8</f>
        <v>0</v>
      </c>
    </row>
    <row r="9" s="36" customFormat="true" ht="16.5" hidden="false" customHeight="false" outlineLevel="0" collapsed="false">
      <c r="A9" s="32" t="str">
        <f aca="false">IF(G9=0,"",B9)</f>
        <v/>
      </c>
      <c r="B9" s="54" t="s">
        <v>32</v>
      </c>
      <c r="C9" s="55"/>
      <c r="D9" s="56" t="n">
        <f aca="false">Jan!D9+Fev!D9+Mar!D9+Abr!D9+Mai!D9+Jun!D9+Jul!D9+Ago!D9+Set!D9+Out!D9+Nov!D9+Dez!D9</f>
        <v>0</v>
      </c>
      <c r="E9" s="56" t="n">
        <f aca="false">Jan!E9+Fev!E9+Mar!E9+Abr!E9+Mai!E9+Jun!E9+Jul!E9+Ago!E9+Set!E9+Out!E9+Nov!E9+Dez!E9</f>
        <v>0</v>
      </c>
      <c r="F9" s="56" t="n">
        <f aca="false">Jan!F9+Fev!F9+Mar!F9+Abr!F9+Mai!F9+Jun!F9+Jul!F9+Ago!F9+Set!F9+Out!F9+Nov!F9+Dez!F9</f>
        <v>0</v>
      </c>
      <c r="G9" s="56" t="n">
        <f aca="false">SUM(D9:F9)</f>
        <v>0</v>
      </c>
      <c r="H9" s="57"/>
      <c r="I9" s="57"/>
      <c r="J9" s="51" t="s">
        <v>33</v>
      </c>
      <c r="K9" s="52" t="n">
        <f aca="false">COUNTIF($A$7:$A$44,"seg")</f>
        <v>5</v>
      </c>
      <c r="L9" s="53" t="n">
        <f aca="false">SUMIF($A$7:$A$44,J9,$D$7:$D$44)</f>
        <v>13014.3</v>
      </c>
      <c r="M9" s="53" t="n">
        <f aca="false">SUMIF($A$7:$A$44,J9,$E$7:$E$44)</f>
        <v>929</v>
      </c>
      <c r="N9" s="53" t="n">
        <f aca="false">SUMIF($A$7:$A$44,J9,$F$7:$F$44)</f>
        <v>0</v>
      </c>
      <c r="O9" s="53" t="n">
        <f aca="false">L9+M9+N9</f>
        <v>13943.3</v>
      </c>
    </row>
    <row r="10" customFormat="false" ht="16.5" hidden="false" customHeight="false" outlineLevel="0" collapsed="false">
      <c r="A10" s="32" t="str">
        <f aca="false">IF(G10=0,"",B10)</f>
        <v>seg</v>
      </c>
      <c r="B10" s="58" t="s">
        <v>33</v>
      </c>
      <c r="C10" s="59"/>
      <c r="D10" s="60" t="n">
        <f aca="false">Jan!D10+Fev!D10+Mar!D10+Abr!D10+Mai!D10+Jun!D10+Jul!D10+Ago!D10+Set!D10+Out!D10+Nov!D10+Dez!D10</f>
        <v>1982</v>
      </c>
      <c r="E10" s="60" t="n">
        <f aca="false">Jan!E10+Fev!E10+Mar!E10+Abr!E10+Mai!E10+Jun!E10+Jul!E10+Ago!E10+Set!E10+Out!E10+Nov!E10+Dez!E10</f>
        <v>63.9</v>
      </c>
      <c r="F10" s="60" t="n">
        <f aca="false">Jan!F10+Fev!F10+Mar!F10+Abr!F10+Mai!F10+Jun!F10+Jul!F10+Ago!F10+Set!F10+Out!F10+Nov!F10+Dez!F10</f>
        <v>0</v>
      </c>
      <c r="G10" s="60" t="n">
        <f aca="false">SUM(D10:F10)</f>
        <v>2045.9</v>
      </c>
      <c r="H10" s="50"/>
      <c r="I10" s="50"/>
      <c r="J10" s="51" t="s">
        <v>34</v>
      </c>
      <c r="K10" s="52" t="n">
        <f aca="false">COUNTIF($A$7:$A$44,"ter")</f>
        <v>5</v>
      </c>
      <c r="L10" s="53" t="n">
        <f aca="false">SUMIF($A$7:$A$44,J10,$D$7:$D$44)</f>
        <v>22447.75</v>
      </c>
      <c r="M10" s="53" t="n">
        <f aca="false">SUMIF($A$7:$A$44,J10,$E$7:$E$44)</f>
        <v>2006.9</v>
      </c>
      <c r="N10" s="53" t="n">
        <f aca="false">SUMIF($A$7:$A$44,J10,$F$7:$F$44)</f>
        <v>0</v>
      </c>
      <c r="O10" s="53" t="n">
        <f aca="false">L10+M10+N10</f>
        <v>24454.65</v>
      </c>
    </row>
    <row r="11" customFormat="false" ht="16.5" hidden="false" customHeight="false" outlineLevel="0" collapsed="false">
      <c r="A11" s="32" t="str">
        <f aca="false">IF(G11=0,"",B11)</f>
        <v>ter</v>
      </c>
      <c r="B11" s="61" t="s">
        <v>34</v>
      </c>
      <c r="C11" s="62"/>
      <c r="D11" s="63" t="n">
        <f aca="false">Jan!D11+Fev!D11+Mar!D11+Abr!D11+Mai!D11+Jun!D11+Jul!D11+Ago!D11+Set!D11+Out!D11+Nov!D11+Dez!D11</f>
        <v>2447.3</v>
      </c>
      <c r="E11" s="63" t="n">
        <f aca="false">Jan!E11+Fev!E11+Mar!E11+Abr!E11+Mai!E11+Jun!E11+Jul!E11+Ago!E11+Set!E11+Out!E11+Nov!E11+Dez!E11</f>
        <v>150.9</v>
      </c>
      <c r="F11" s="63" t="n">
        <f aca="false">Jan!F11+Fev!F11+Mar!F11+Abr!F11+Mai!F11+Jun!F11+Jul!F11+Ago!F11+Set!F11+Out!F11+Nov!F11+Dez!F11</f>
        <v>0</v>
      </c>
      <c r="G11" s="63" t="n">
        <f aca="false">SUM(D11:F11)</f>
        <v>2598.2</v>
      </c>
      <c r="H11" s="50"/>
      <c r="I11" s="50"/>
      <c r="J11" s="51" t="s">
        <v>35</v>
      </c>
      <c r="K11" s="52" t="n">
        <f aca="false">COUNTIF($A$7:$A$44,"qua")</f>
        <v>4</v>
      </c>
      <c r="L11" s="53" t="n">
        <f aca="false">SUMIF($A$7:$A$44,J11,$D$7:$D$44)</f>
        <v>17147.95</v>
      </c>
      <c r="M11" s="53" t="n">
        <f aca="false">SUMIF($A$7:$A$44,J11,$E$7:$E$44)</f>
        <v>1532.09</v>
      </c>
      <c r="N11" s="53" t="n">
        <f aca="false">SUMIF($A$7:$A$44,J11,$F$7:$F$44)</f>
        <v>0</v>
      </c>
      <c r="O11" s="53" t="n">
        <f aca="false">L11+M11+N11</f>
        <v>18680.04</v>
      </c>
    </row>
    <row r="12" customFormat="false" ht="16.5" hidden="false" customHeight="false" outlineLevel="0" collapsed="false">
      <c r="A12" s="32" t="str">
        <f aca="false">IF(G12=0,"",B12)</f>
        <v>qua</v>
      </c>
      <c r="B12" s="61" t="s">
        <v>35</v>
      </c>
      <c r="C12" s="62"/>
      <c r="D12" s="64" t="n">
        <f aca="false">Jan!D12+Fev!D12+Mar!D12+Abr!D12+Mai!D12+Jun!D12+Jul!D12+Ago!D12+Set!D12+Out!D12+Nov!D12+Dez!D12</f>
        <v>2357.6</v>
      </c>
      <c r="E12" s="64" t="n">
        <f aca="false">Jan!E12+Fev!E12+Mar!E12+Abr!E12+Mai!E12+Jun!E12+Jul!E12+Ago!E12+Set!E12+Out!E12+Nov!E12+Dez!E12</f>
        <v>59.85</v>
      </c>
      <c r="F12" s="64" t="n">
        <f aca="false">Jan!F12+Fev!F12+Mar!F12+Abr!F12+Mai!F12+Jun!F12+Jul!F12+Ago!F12+Set!F12+Out!F12+Nov!F12+Dez!F12</f>
        <v>0</v>
      </c>
      <c r="G12" s="64" t="n">
        <f aca="false">SUM(D12:F12)</f>
        <v>2417.45</v>
      </c>
      <c r="H12" s="50"/>
      <c r="I12" s="50"/>
      <c r="J12" s="51" t="s">
        <v>36</v>
      </c>
      <c r="K12" s="52" t="n">
        <f aca="false">COUNTIF($A$7:$A$44,"qui")</f>
        <v>4</v>
      </c>
      <c r="L12" s="53" t="n">
        <f aca="false">SUMIF($A$7:$A$44,J12,$D$7:$D$44)</f>
        <v>10083.65</v>
      </c>
      <c r="M12" s="53" t="n">
        <f aca="false">SUMIF($A$7:$A$44,J12,$E$7:$E$44)</f>
        <v>1395.1</v>
      </c>
      <c r="N12" s="53" t="n">
        <f aca="false">SUMIF($A$7:$A$44,J12,$F$7:$F$44)</f>
        <v>0</v>
      </c>
      <c r="O12" s="53" t="n">
        <f aca="false">L12+M12+N12</f>
        <v>11478.75</v>
      </c>
    </row>
    <row r="13" customFormat="false" ht="16.5" hidden="false" customHeight="false" outlineLevel="0" collapsed="false">
      <c r="A13" s="32" t="str">
        <f aca="false">IF(G13=0,"",B13)</f>
        <v>qui</v>
      </c>
      <c r="B13" s="61" t="s">
        <v>36</v>
      </c>
      <c r="C13" s="62"/>
      <c r="D13" s="64" t="n">
        <f aca="false">Jan!D13+Fev!D13+Mar!D13+Abr!D13+Mai!D13+Jun!D13+Jul!D13+Ago!D13+Set!D13+Out!D13+Nov!D13+Dez!D13</f>
        <v>2536.4</v>
      </c>
      <c r="E13" s="64" t="n">
        <f aca="false">Jan!E13+Fev!E13+Mar!E13+Abr!E13+Mai!E13+Jun!E13+Jul!E13+Ago!E13+Set!E13+Out!E13+Nov!E13+Dez!E13</f>
        <v>334.7</v>
      </c>
      <c r="F13" s="64" t="n">
        <f aca="false">Jan!F13+Fev!F13+Mar!F13+Abr!F13+Mai!F13+Jun!F13+Jul!F13+Ago!F13+Set!F13+Out!F13+Nov!F13+Dez!F13</f>
        <v>0</v>
      </c>
      <c r="G13" s="64" t="n">
        <f aca="false">SUM(D13:F13)</f>
        <v>2871.1</v>
      </c>
      <c r="H13" s="50"/>
      <c r="I13" s="50"/>
      <c r="J13" s="51" t="s">
        <v>30</v>
      </c>
      <c r="K13" s="52" t="n">
        <f aca="false">COUNTIF($A$7:$A$44,"sex")</f>
        <v>4</v>
      </c>
      <c r="L13" s="53" t="n">
        <f aca="false">SUMIF($A$7:$A$44,J13,$D$7:$D$44)</f>
        <v>9542.93</v>
      </c>
      <c r="M13" s="53" t="n">
        <f aca="false">SUMIF($A$7:$A$44,J13,$E$7:$E$44)</f>
        <v>1180.35</v>
      </c>
      <c r="N13" s="53" t="n">
        <f aca="false">SUMIF($A$7:$A$44,J13,$F$7:$F$44)</f>
        <v>0</v>
      </c>
      <c r="O13" s="53" t="n">
        <f aca="false">L13+M13+N13</f>
        <v>10723.28</v>
      </c>
    </row>
    <row r="14" customFormat="false" ht="16.5" hidden="false" customHeight="false" outlineLevel="0" collapsed="false">
      <c r="A14" s="32" t="str">
        <f aca="false">IF(G14=0,"",B14)</f>
        <v>sex</v>
      </c>
      <c r="B14" s="42" t="s">
        <v>30</v>
      </c>
      <c r="C14" s="65"/>
      <c r="D14" s="66" t="n">
        <f aca="false">Jan!D14+Fev!D14+Mar!D14+Abr!D14+Mai!D14+Jun!D14+Jul!D14+Ago!D14+Set!D14+Out!D14+Nov!D14+Dez!D14</f>
        <v>2293.8</v>
      </c>
      <c r="E14" s="66" t="n">
        <f aca="false">Jan!E14+Fev!E14+Mar!E14+Abr!E14+Mai!E14+Jun!E14+Jul!E14+Ago!E14+Set!E14+Out!E14+Nov!E14+Dez!E14</f>
        <v>222.9</v>
      </c>
      <c r="F14" s="66" t="n">
        <f aca="false">Jan!F14+Fev!F14+Mar!F14+Abr!F14+Mai!F14+Jun!F14+Jul!F14+Ago!F14+Set!F14+Out!F14+Nov!F14+Dez!F14</f>
        <v>0</v>
      </c>
      <c r="G14" s="66" t="n">
        <f aca="false">SUM(D14:F14)</f>
        <v>2516.7</v>
      </c>
      <c r="H14" s="50"/>
      <c r="I14" s="50"/>
      <c r="J14" s="50"/>
      <c r="K14" s="50"/>
      <c r="L14" s="50"/>
      <c r="M14" s="50"/>
      <c r="N14" s="50"/>
      <c r="O14" s="50"/>
    </row>
    <row r="15" s="36" customFormat="true" ht="16.5" hidden="false" customHeight="false" outlineLevel="0" collapsed="false">
      <c r="A15" s="32" t="str">
        <f aca="false">IF(G15=0,"",B15)</f>
        <v>sab</v>
      </c>
      <c r="B15" s="54" t="s">
        <v>31</v>
      </c>
      <c r="C15" s="55"/>
      <c r="D15" s="56" t="n">
        <f aca="false">Jan!D15+Fev!D15+Mar!D15+Abr!D15+Mai!D15+Jun!D15+Jul!D15+Ago!D15+Set!D15+Out!D15+Nov!D15+Dez!D15</f>
        <v>706</v>
      </c>
      <c r="E15" s="56" t="n">
        <f aca="false">Jan!E15+Fev!E15+Mar!E15+Abr!E15+Mai!E15+Jun!E15+Jul!E15+Ago!E15+Set!E15+Out!E15+Nov!E15+Dez!E15</f>
        <v>0</v>
      </c>
      <c r="F15" s="56" t="n">
        <f aca="false">Jan!F15+Fev!F15+Mar!F15+Abr!F15+Mai!F15+Jun!F15+Jul!F15+Ago!F15+Set!F15+Out!F15+Nov!F15+Dez!F15</f>
        <v>0</v>
      </c>
      <c r="G15" s="56" t="n">
        <f aca="false">SUM(D15:F15)</f>
        <v>706</v>
      </c>
      <c r="H15" s="57"/>
      <c r="I15" s="57"/>
      <c r="J15" s="57"/>
      <c r="K15" s="57"/>
      <c r="L15" s="57"/>
      <c r="M15" s="57"/>
      <c r="N15" s="57"/>
      <c r="O15" s="57"/>
    </row>
    <row r="16" s="36" customFormat="true" ht="16.5" hidden="false" customHeight="false" outlineLevel="0" collapsed="false">
      <c r="A16" s="32" t="str">
        <f aca="false">IF(G16=0,"",B16)</f>
        <v/>
      </c>
      <c r="B16" s="54" t="s">
        <v>32</v>
      </c>
      <c r="C16" s="55"/>
      <c r="D16" s="56" t="n">
        <f aca="false">Jan!D16+Fev!D16+Mar!D16+Abr!D16+Mai!D16+Jun!D16+Jul!D16+Ago!D16+Set!D16+Out!D16+Nov!D16+Dez!D16</f>
        <v>0</v>
      </c>
      <c r="E16" s="56" t="n">
        <f aca="false">Jan!E16+Fev!E16+Mar!E16+Abr!E16+Mai!E16+Jun!E16+Jul!E16+Ago!E16+Set!E16+Out!E16+Nov!E16+Dez!E16</f>
        <v>0</v>
      </c>
      <c r="F16" s="56" t="n">
        <f aca="false">Jan!F16+Fev!F16+Mar!F16+Abr!F16+Mai!F16+Jun!F16+Jul!F16+Ago!F16+Set!F16+Out!F16+Nov!F16+Dez!F16</f>
        <v>0</v>
      </c>
      <c r="G16" s="56" t="n">
        <f aca="false">SUM(D16:F16)</f>
        <v>0</v>
      </c>
      <c r="H16" s="57"/>
      <c r="I16" s="57"/>
      <c r="J16" s="57"/>
      <c r="K16" s="57"/>
      <c r="L16" s="57"/>
      <c r="M16" s="57"/>
      <c r="N16" s="57"/>
      <c r="O16" s="57"/>
    </row>
    <row r="17" customFormat="false" ht="16.5" hidden="false" customHeight="false" outlineLevel="0" collapsed="false">
      <c r="A17" s="32" t="str">
        <f aca="false">IF(G17=0,"",B17)</f>
        <v>seg</v>
      </c>
      <c r="B17" s="58" t="s">
        <v>33</v>
      </c>
      <c r="C17" s="67"/>
      <c r="D17" s="68" t="n">
        <f aca="false">Jan!D17+Fev!D17+Mar!D17+Abr!D17+Mai!D17+Jun!D17+Jul!D17+Ago!D17+Set!D17+Out!D17+Nov!D17+Dez!D17</f>
        <v>2006</v>
      </c>
      <c r="E17" s="68" t="n">
        <f aca="false">Jan!E17+Fev!E17+Mar!E17+Abr!E17+Mai!E17+Jun!E17+Jul!E17+Ago!E17+Set!E17+Out!E17+Nov!E17+Dez!E17</f>
        <v>263.7</v>
      </c>
      <c r="F17" s="68" t="n">
        <f aca="false">Jan!F17+Fev!F17+Mar!F17+Abr!F17+Mai!F17+Jun!F17+Jul!F17+Ago!F17+Set!F17+Out!F17+Nov!F17+Dez!F17</f>
        <v>0</v>
      </c>
      <c r="G17" s="68" t="n">
        <f aca="false">SUM(D17:F17)</f>
        <v>2269.7</v>
      </c>
      <c r="H17" s="50"/>
      <c r="I17" s="50"/>
      <c r="J17" s="50"/>
      <c r="K17" s="50"/>
      <c r="L17" s="50"/>
      <c r="M17" s="50"/>
      <c r="N17" s="50"/>
      <c r="O17" s="50"/>
    </row>
    <row r="18" customFormat="false" ht="16.5" hidden="false" customHeight="false" outlineLevel="0" collapsed="false">
      <c r="A18" s="32" t="str">
        <f aca="false">IF(G18=0,"",B18)</f>
        <v>ter</v>
      </c>
      <c r="B18" s="61" t="s">
        <v>34</v>
      </c>
      <c r="C18" s="69"/>
      <c r="D18" s="68" t="n">
        <f aca="false">Jan!D18+Fev!D18+Mar!D18+Abr!D18+Mai!D18+Jun!D18+Jul!D18+Ago!D18+Set!D18+Out!D18+Nov!D18+Dez!D18</f>
        <v>5700.45</v>
      </c>
      <c r="E18" s="68" t="n">
        <f aca="false">Jan!E18+Fev!E18+Mar!E18+Abr!E18+Mai!E18+Jun!E18+Jul!E18+Ago!E18+Set!E18+Out!E18+Nov!E18+Dez!E18</f>
        <v>417.7</v>
      </c>
      <c r="F18" s="68" t="n">
        <f aca="false">Jan!F18+Fev!F18+Mar!F18+Abr!F18+Mai!F18+Jun!F18+Jul!F18+Ago!F18+Set!F18+Out!F18+Nov!F18+Dez!F18</f>
        <v>0</v>
      </c>
      <c r="G18" s="68" t="n">
        <f aca="false">SUM(D18:F18)</f>
        <v>6118.15</v>
      </c>
      <c r="H18" s="50"/>
      <c r="I18" s="50"/>
      <c r="J18" s="41" t="s">
        <v>46</v>
      </c>
      <c r="K18" s="41"/>
      <c r="L18" s="41"/>
      <c r="M18" s="41"/>
      <c r="N18" s="41"/>
      <c r="O18" s="41"/>
    </row>
    <row r="19" customFormat="false" ht="16.5" hidden="false" customHeight="false" outlineLevel="0" collapsed="false">
      <c r="A19" s="32" t="str">
        <f aca="false">IF(G19=0,"",B19)</f>
        <v>qua</v>
      </c>
      <c r="B19" s="61" t="s">
        <v>35</v>
      </c>
      <c r="C19" s="70"/>
      <c r="D19" s="71" t="n">
        <f aca="false">Jan!D19+Fev!D19+Mar!D19+Abr!D19+Mai!D19+Jun!D19+Jul!D19+Ago!D19+Set!D19+Out!D19+Nov!D19+Dez!D19</f>
        <v>5453.45</v>
      </c>
      <c r="E19" s="71" t="n">
        <f aca="false">Jan!E19+Fev!E19+Mar!E19+Abr!E19+Mai!E19+Jun!E19+Jul!E19+Ago!E19+Set!E19+Out!E19+Nov!E19+Dez!E19</f>
        <v>25.9</v>
      </c>
      <c r="F19" s="71" t="n">
        <f aca="false">Jan!F19+Fev!F19+Mar!F19+Abr!F19+Mai!F19+Jun!F19+Jul!F19+Ago!F19+Set!F19+Out!F19+Nov!F19+Dez!F19</f>
        <v>0</v>
      </c>
      <c r="G19" s="71" t="n">
        <f aca="false">SUM(D19:F19)</f>
        <v>5479.35</v>
      </c>
      <c r="H19" s="50"/>
      <c r="I19" s="50"/>
      <c r="J19" s="41"/>
      <c r="K19" s="41"/>
      <c r="L19" s="41" t="str">
        <f aca="false">L6</f>
        <v>Manipulado</v>
      </c>
      <c r="M19" s="41" t="str">
        <f aca="false">M6</f>
        <v>Revenda</v>
      </c>
      <c r="N19" s="41" t="str">
        <f aca="false">N6</f>
        <v>Categoria 3</v>
      </c>
      <c r="O19" s="41" t="s">
        <v>37</v>
      </c>
    </row>
    <row r="20" customFormat="false" ht="16.5" hidden="false" customHeight="false" outlineLevel="0" collapsed="false">
      <c r="A20" s="32" t="str">
        <f aca="false">IF(G20=0,"",B20)</f>
        <v>qui</v>
      </c>
      <c r="B20" s="61" t="s">
        <v>36</v>
      </c>
      <c r="C20" s="59"/>
      <c r="D20" s="64" t="n">
        <f aca="false">Jan!D20+Fev!D20+Mar!D20+Abr!D20+Mai!D20+Jun!D20+Jul!D20+Ago!D20+Set!D20+Out!D20+Nov!D20+Dez!D20</f>
        <v>2149.45</v>
      </c>
      <c r="E20" s="64" t="n">
        <f aca="false">Jan!E20+Fev!E20+Mar!E20+Abr!E20+Mai!E20+Jun!E20+Jul!E20+Ago!E20+Set!E20+Out!E20+Nov!E20+Dez!E20</f>
        <v>0</v>
      </c>
      <c r="F20" s="64" t="n">
        <f aca="false">Jan!F20+Fev!F20+Mar!F20+Abr!F20+Mai!F20+Jun!F20+Jul!F20+Ago!F20+Set!F20+Out!F20+Nov!F20+Dez!F20</f>
        <v>0</v>
      </c>
      <c r="G20" s="64" t="n">
        <f aca="false">SUM(D20:F20)</f>
        <v>2149.45</v>
      </c>
      <c r="H20" s="50"/>
      <c r="I20" s="50"/>
      <c r="J20" s="51" t="s">
        <v>45</v>
      </c>
      <c r="K20" s="72" t="n">
        <f aca="false">Jan!K20+Fev!K20+Mar!K20+Abr!K20+Mai!K20+Jun!K20+Jul!K20+Ago!K20+Set!K20+Out!K20+Nov!K20+Dez!K20</f>
        <v>282.5</v>
      </c>
      <c r="L20" s="53" t="n">
        <f aca="false">AVERAGE(Jan!L20,Fev!L20,Mar!L20,Abr!L20,Mai!L20,Jun!L20,Jul!L20,Ago!L20,Set!L20,Out!L20,Nov!L20,Dez!L20)</f>
        <v>263.3975</v>
      </c>
      <c r="M20" s="53" t="n">
        <f aca="false">AVERAGE(Jan!M20,Fev!M20,Mar!M20,Abr!M20,Mai!M20,Jun!M20,Jul!M20,Ago!M20,Set!M20,Out!M20,Nov!M20,Dez!M20)</f>
        <v>25.3692361111111</v>
      </c>
      <c r="N20" s="53" t="n">
        <f aca="false">AVERAGE(Jan!N20,Fev!N20,Mar!N20,Abr!N20,Mai!N20,Jun!N20,Jul!N20,Ago!N20,Set!N20,Out!N20,Nov!N20,Dez!N20)</f>
        <v>0</v>
      </c>
      <c r="O20" s="53" t="n">
        <f aca="false">L20+M20+N20</f>
        <v>288.766736111111</v>
      </c>
    </row>
    <row r="21" customFormat="false" ht="16.5" hidden="false" customHeight="false" outlineLevel="0" collapsed="false">
      <c r="A21" s="32" t="str">
        <f aca="false">IF(G21=0,"",B21)</f>
        <v>sex</v>
      </c>
      <c r="B21" s="42" t="s">
        <v>30</v>
      </c>
      <c r="C21" s="65"/>
      <c r="D21" s="66" t="n">
        <f aca="false">Jan!D21+Fev!D21+Mar!D21+Abr!D21+Mai!D21+Jun!D21+Jul!D21+Ago!D21+Set!D21+Out!D21+Nov!D21+Dez!D21</f>
        <v>3189</v>
      </c>
      <c r="E21" s="66" t="n">
        <f aca="false">Jan!E21+Fev!E21+Mar!E21+Abr!E21+Mai!E21+Jun!E21+Jul!E21+Ago!E21+Set!E21+Out!E21+Nov!E21+Dez!E21</f>
        <v>493.9</v>
      </c>
      <c r="F21" s="66" t="n">
        <f aca="false">Jan!F21+Fev!F21+Mar!F21+Abr!F21+Mai!F21+Jun!F21+Jul!F21+Ago!F21+Set!F21+Out!F21+Nov!F21+Dez!F21</f>
        <v>0</v>
      </c>
      <c r="G21" s="66" t="n">
        <f aca="false">SUM(D21:F21)</f>
        <v>3682.9</v>
      </c>
      <c r="H21" s="50"/>
      <c r="I21" s="50"/>
      <c r="J21" s="57"/>
      <c r="K21" s="57"/>
      <c r="L21" s="57"/>
      <c r="M21" s="57"/>
      <c r="N21" s="57"/>
      <c r="O21" s="57"/>
    </row>
    <row r="22" s="36" customFormat="true" ht="16.5" hidden="false" customHeight="false" outlineLevel="0" collapsed="false">
      <c r="A22" s="32" t="str">
        <f aca="false">IF(G22=0,"",B22)</f>
        <v>sab</v>
      </c>
      <c r="B22" s="54" t="s">
        <v>31</v>
      </c>
      <c r="C22" s="55"/>
      <c r="D22" s="56" t="n">
        <f aca="false">Jan!D22+Fev!D22+Mar!D22+Abr!D22+Mai!D22+Jun!D22+Jul!D22+Ago!D22+Set!D22+Out!D22+Nov!D22+Dez!D22</f>
        <v>661</v>
      </c>
      <c r="E22" s="56" t="n">
        <f aca="false">Jan!E22+Fev!E22+Mar!E22+Abr!E22+Mai!E22+Jun!E22+Jul!E22+Ago!E22+Set!E22+Out!E22+Nov!E22+Dez!E22</f>
        <v>0</v>
      </c>
      <c r="F22" s="56" t="n">
        <f aca="false">Jan!F22+Fev!F22+Mar!F22+Abr!F22+Mai!F22+Jun!F22+Jul!F22+Ago!F22+Set!F22+Out!F22+Nov!F22+Dez!F22</f>
        <v>0</v>
      </c>
      <c r="G22" s="56" t="n">
        <f aca="false">SUM(D22:F22)</f>
        <v>661</v>
      </c>
      <c r="H22" s="57"/>
      <c r="I22" s="57"/>
      <c r="J22" s="57"/>
      <c r="K22" s="57"/>
      <c r="L22" s="57"/>
      <c r="M22" s="57"/>
      <c r="N22" s="57"/>
      <c r="O22" s="57"/>
    </row>
    <row r="23" s="36" customFormat="true" ht="16.5" hidden="false" customHeight="false" outlineLevel="0" collapsed="false">
      <c r="A23" s="32" t="str">
        <f aca="false">IF(G23=0,"",B23)</f>
        <v/>
      </c>
      <c r="B23" s="54" t="s">
        <v>32</v>
      </c>
      <c r="C23" s="55"/>
      <c r="D23" s="56" t="n">
        <f aca="false">Jan!D23+Fev!D23+Mar!D23+Abr!D23+Mai!D23+Jun!D23+Jul!D23+Ago!D23+Set!D23+Out!D23+Nov!D23+Dez!D23</f>
        <v>0</v>
      </c>
      <c r="E23" s="56" t="n">
        <f aca="false">Jan!E23+Fev!E23+Mar!E23+Abr!E23+Mai!E23+Jun!E23+Jul!E23+Ago!E23+Set!E23+Out!E23+Nov!E23+Dez!E23</f>
        <v>0</v>
      </c>
      <c r="F23" s="56" t="n">
        <f aca="false">Jan!F23+Fev!F23+Mar!F23+Abr!F23+Mai!F23+Jun!F23+Jul!F23+Ago!F23+Set!F23+Out!F23+Nov!F23+Dez!F23</f>
        <v>0</v>
      </c>
      <c r="G23" s="56" t="n">
        <f aca="false">SUM(D23:F23)</f>
        <v>0</v>
      </c>
      <c r="H23" s="57"/>
      <c r="I23" s="57"/>
      <c r="J23" s="41" t="s">
        <v>47</v>
      </c>
      <c r="K23" s="41"/>
      <c r="L23" s="41"/>
      <c r="M23" s="41"/>
      <c r="N23" s="41"/>
      <c r="O23" s="41"/>
    </row>
    <row r="24" customFormat="false" ht="16.5" hidden="false" customHeight="false" outlineLevel="0" collapsed="false">
      <c r="A24" s="32" t="str">
        <f aca="false">IF(G24=0,"",B24)</f>
        <v>seg</v>
      </c>
      <c r="B24" s="58" t="s">
        <v>33</v>
      </c>
      <c r="C24" s="67"/>
      <c r="D24" s="68" t="n">
        <f aca="false">Jan!D24+Fev!D24+Mar!D24+Abr!D24+Mai!D24+Jun!D24+Jul!D24+Ago!D24+Set!D24+Out!D24+Nov!D24+Dez!D24</f>
        <v>1970.5</v>
      </c>
      <c r="E24" s="68" t="n">
        <f aca="false">Jan!E24+Fev!E24+Mar!E24+Abr!E24+Mai!E24+Jun!E24+Jul!E24+Ago!E24+Set!E24+Out!E24+Nov!E24+Dez!E24</f>
        <v>290.7</v>
      </c>
      <c r="F24" s="68" t="n">
        <f aca="false">Jan!F24+Fev!F24+Mar!F24+Abr!F24+Mai!F24+Jun!F24+Jul!F24+Ago!F24+Set!F24+Out!F24+Nov!F24+Dez!F24</f>
        <v>0</v>
      </c>
      <c r="G24" s="68" t="n">
        <f aca="false">SUM(D24:F24)</f>
        <v>2261.2</v>
      </c>
      <c r="H24" s="50"/>
      <c r="I24" s="50"/>
      <c r="J24" s="41"/>
      <c r="K24" s="41"/>
      <c r="L24" s="41" t="str">
        <f aca="false">L19</f>
        <v>Manipulado</v>
      </c>
      <c r="M24" s="41" t="str">
        <f aca="false">M19</f>
        <v>Revenda</v>
      </c>
      <c r="N24" s="41" t="str">
        <f aca="false">N19</f>
        <v>Categoria 3</v>
      </c>
      <c r="O24" s="41" t="s">
        <v>37</v>
      </c>
    </row>
    <row r="25" customFormat="false" ht="16.5" hidden="false" customHeight="false" outlineLevel="0" collapsed="false">
      <c r="A25" s="32" t="str">
        <f aca="false">IF(G25=0,"",B25)</f>
        <v>ter</v>
      </c>
      <c r="B25" s="61" t="s">
        <v>34</v>
      </c>
      <c r="C25" s="69"/>
      <c r="D25" s="68" t="n">
        <f aca="false">Jan!D25+Fev!D25+Mar!D25+Abr!D25+Mai!D25+Jun!D25+Jul!D25+Ago!D25+Set!D25+Out!D25+Nov!D25+Dez!D25</f>
        <v>2050.2</v>
      </c>
      <c r="E25" s="68" t="n">
        <f aca="false">Jan!E25+Fev!E25+Mar!E25+Abr!E25+Mai!E25+Jun!E25+Jul!E25+Ago!E25+Set!E25+Out!E25+Nov!E25+Dez!E25</f>
        <v>204.7</v>
      </c>
      <c r="F25" s="68" t="n">
        <f aca="false">Jan!F25+Fev!F25+Mar!F25+Abr!F25+Mai!F25+Jun!F25+Jul!F25+Ago!F25+Set!F25+Out!F25+Nov!F25+Dez!F25</f>
        <v>0</v>
      </c>
      <c r="G25" s="68" t="n">
        <f aca="false">SUM(D25:F25)</f>
        <v>2254.9</v>
      </c>
      <c r="H25" s="50"/>
      <c r="I25" s="50"/>
      <c r="J25" s="51" t="s">
        <v>48</v>
      </c>
      <c r="K25" s="52" t="n">
        <f aca="false">AVERAGE(Jan!K25,Fev!K25,Mar!K25,Abr!K25,Mai!K25,Jun!K25,Jul!K25,Ago!K25,Set!K25,Out!K25,Nov!K25,Dez!K25)</f>
        <v>0.0833333333333333</v>
      </c>
      <c r="L25" s="53" t="n">
        <f aca="false">AVERAGE(Jan!L25,Fev!L25,Mar!L25,Abr!L25,Mai!L25,Jun!L25,Jul!L25,Ago!L25,Set!L25,Out!L25,Nov!L25,Dez!L25)</f>
        <v>263.3975</v>
      </c>
      <c r="M25" s="53" t="n">
        <f aca="false">AVERAGE(Jan!M25,Fev!M25,Mar!M25,Abr!M25,Mai!M25,Jun!M25,Jul!M25,Ago!M25,Set!M25,Out!M25,Nov!M25,Dez!M25)</f>
        <v>25.3692361111111</v>
      </c>
      <c r="N25" s="53" t="n">
        <f aca="false">AVERAGE(Jan!N25,Fev!N25,Mar!N25,Abr!N25,Mai!N25,Jun!N25,Jul!N25,Ago!N25,Set!N25,Out!N25,Nov!N25,Dez!N25)</f>
        <v>0</v>
      </c>
      <c r="O25" s="53" t="n">
        <f aca="false">L25+M25+N25</f>
        <v>288.766736111111</v>
      </c>
    </row>
    <row r="26" customFormat="false" ht="16.5" hidden="false" customHeight="false" outlineLevel="0" collapsed="false">
      <c r="A26" s="32" t="str">
        <f aca="false">IF(G26=0,"",B26)</f>
        <v>qua</v>
      </c>
      <c r="B26" s="61" t="s">
        <v>35</v>
      </c>
      <c r="C26" s="73"/>
      <c r="D26" s="64" t="n">
        <f aca="false">Jan!D26+Fev!D26+Mar!D26+Abr!D26+Mai!D26+Jun!D26+Jul!D26+Ago!D26+Set!D26+Out!D26+Nov!D26+Dez!D26</f>
        <v>2643.9</v>
      </c>
      <c r="E26" s="64" t="n">
        <f aca="false">Jan!E26+Fev!E26+Mar!E26+Abr!E26+Mai!E26+Jun!E26+Jul!E26+Ago!E26+Set!E26+Out!E26+Nov!E26+Dez!E26</f>
        <v>605.6</v>
      </c>
      <c r="F26" s="64" t="n">
        <f aca="false">Jan!F26+Fev!F26+Mar!F26+Abr!F26+Mai!F26+Jun!F26+Jul!F26+Ago!F26+Set!F26+Out!F26+Nov!F26+Dez!F26</f>
        <v>0</v>
      </c>
      <c r="G26" s="64" t="n">
        <f aca="false">SUM(D26:F26)</f>
        <v>3249.5</v>
      </c>
      <c r="H26" s="50"/>
      <c r="I26" s="50"/>
      <c r="J26" s="50"/>
      <c r="K26" s="50"/>
      <c r="L26" s="50"/>
      <c r="M26" s="50"/>
      <c r="N26" s="50"/>
      <c r="O26" s="50"/>
    </row>
    <row r="27" customFormat="false" ht="16.5" hidden="false" customHeight="false" outlineLevel="0" collapsed="false">
      <c r="A27" s="32" t="str">
        <f aca="false">IF(G27=0,"",B27)</f>
        <v>qui</v>
      </c>
      <c r="B27" s="61" t="s">
        <v>36</v>
      </c>
      <c r="C27" s="59"/>
      <c r="D27" s="64" t="n">
        <f aca="false">Jan!D27+Fev!D27+Mar!D27+Abr!D27+Mai!D27+Jun!D27+Jul!D27+Ago!D27+Set!D27+Out!D27+Nov!D27+Dez!D27</f>
        <v>2591.8</v>
      </c>
      <c r="E27" s="64" t="n">
        <f aca="false">Jan!E27+Fev!E27+Mar!E27+Abr!E27+Mai!E27+Jun!E27+Jul!E27+Ago!E27+Set!E27+Out!E27+Nov!E27+Dez!E27</f>
        <v>346.6</v>
      </c>
      <c r="F27" s="64" t="n">
        <f aca="false">Jan!F27+Fev!F27+Mar!F27+Abr!F27+Mai!F27+Jun!F27+Jul!F27+Ago!F27+Set!F27+Out!F27+Nov!F27+Dez!F27</f>
        <v>0</v>
      </c>
      <c r="G27" s="64" t="n">
        <f aca="false">SUM(D27:F27)</f>
        <v>2938.4</v>
      </c>
      <c r="H27" s="50"/>
      <c r="I27" s="50"/>
      <c r="J27" s="50"/>
      <c r="K27" s="50"/>
      <c r="L27" s="50"/>
      <c r="M27" s="50"/>
      <c r="N27" s="50"/>
      <c r="O27" s="50"/>
    </row>
    <row r="28" customFormat="false" ht="16.5" hidden="false" customHeight="false" outlineLevel="0" collapsed="false">
      <c r="A28" s="32" t="str">
        <f aca="false">IF(G28=0,"",B28)</f>
        <v>sex</v>
      </c>
      <c r="B28" s="42" t="s">
        <v>30</v>
      </c>
      <c r="C28" s="65"/>
      <c r="D28" s="66" t="n">
        <f aca="false">Jan!D28+Fev!D28+Mar!D28+Abr!D28+Mai!D28+Jun!D28+Jul!D28+Ago!D28+Set!D28+Out!D28+Nov!D28+Dez!D28</f>
        <v>861</v>
      </c>
      <c r="E28" s="66" t="n">
        <f aca="false">Jan!E28+Fev!E28+Mar!E28+Abr!E28+Mai!E28+Jun!E28+Jul!E28+Ago!E28+Set!E28+Out!E28+Nov!E28+Dez!E28</f>
        <v>179.9</v>
      </c>
      <c r="F28" s="66" t="n">
        <f aca="false">Jan!F28+Fev!F28+Mar!F28+Abr!F28+Mai!F28+Jun!F28+Jul!F28+Ago!F28+Set!F28+Out!F28+Nov!F28+Dez!F28</f>
        <v>0</v>
      </c>
      <c r="G28" s="66" t="n">
        <f aca="false">SUM(D28:F28)</f>
        <v>1040.9</v>
      </c>
      <c r="H28" s="50"/>
      <c r="I28" s="50"/>
      <c r="J28" s="41" t="s">
        <v>49</v>
      </c>
      <c r="K28" s="41"/>
      <c r="L28" s="41"/>
      <c r="M28" s="41"/>
      <c r="N28" s="41"/>
      <c r="O28" s="41"/>
    </row>
    <row r="29" s="36" customFormat="true" ht="16.5" hidden="false" customHeight="false" outlineLevel="0" collapsed="false">
      <c r="A29" s="32" t="str">
        <f aca="false">IF(G29=0,"",B29)</f>
        <v>sab</v>
      </c>
      <c r="B29" s="54" t="s">
        <v>31</v>
      </c>
      <c r="C29" s="55"/>
      <c r="D29" s="56" t="n">
        <f aca="false">Jan!D29+Fev!D29+Mar!D29+Abr!D29+Mai!D29+Jun!D29+Jul!D29+Ago!D29+Set!D29+Out!D29+Nov!D29+Dez!D29</f>
        <v>434.5</v>
      </c>
      <c r="E29" s="56" t="n">
        <f aca="false">Jan!E29+Fev!E29+Mar!E29+Abr!E29+Mai!E29+Jun!E29+Jul!E29+Ago!E29+Set!E29+Out!E29+Nov!E29+Dez!E29</f>
        <v>179.9</v>
      </c>
      <c r="F29" s="56" t="n">
        <f aca="false">Jan!F29+Fev!F29+Mar!F29+Abr!F29+Mai!F29+Jun!F29+Jul!F29+Ago!F29+Set!F29+Out!F29+Nov!F29+Dez!F29</f>
        <v>0</v>
      </c>
      <c r="G29" s="56" t="n">
        <f aca="false">SUM(D29:F29)</f>
        <v>614.4</v>
      </c>
      <c r="H29" s="57"/>
      <c r="I29" s="57"/>
      <c r="J29" s="41"/>
      <c r="K29" s="41"/>
      <c r="L29" s="41" t="str">
        <f aca="false">L24</f>
        <v>Manipulado</v>
      </c>
      <c r="M29" s="41" t="str">
        <f aca="false">M24</f>
        <v>Revenda</v>
      </c>
      <c r="N29" s="41" t="str">
        <f aca="false">N24</f>
        <v>Categoria 3</v>
      </c>
      <c r="O29" s="41" t="s">
        <v>37</v>
      </c>
    </row>
    <row r="30" s="36" customFormat="true" ht="16.5" hidden="false" customHeight="false" outlineLevel="0" collapsed="false">
      <c r="A30" s="32" t="str">
        <f aca="false">IF(G30=0,"",B30)</f>
        <v/>
      </c>
      <c r="B30" s="54" t="s">
        <v>32</v>
      </c>
      <c r="C30" s="55"/>
      <c r="D30" s="56" t="n">
        <f aca="false">Jan!D30+Fev!D30+Mar!D30+Abr!D30+Mai!D30+Jun!D30+Jul!D30+Ago!D30+Set!D30+Out!D30+Nov!D30+Dez!D30</f>
        <v>0</v>
      </c>
      <c r="E30" s="56" t="n">
        <f aca="false">Jan!E30+Fev!E30+Mar!E30+Abr!E30+Mai!E30+Jun!E30+Jul!E30+Ago!E30+Set!E30+Out!E30+Nov!E30+Dez!E30</f>
        <v>0</v>
      </c>
      <c r="F30" s="56" t="n">
        <f aca="false">Jan!F30+Fev!F30+Mar!F30+Abr!F30+Mai!F30+Jun!F30+Jul!F30+Ago!F30+Set!F30+Out!F30+Nov!F30+Dez!F30</f>
        <v>0</v>
      </c>
      <c r="G30" s="56" t="n">
        <f aca="false">SUM(D30:F30)</f>
        <v>0</v>
      </c>
      <c r="H30" s="57"/>
      <c r="I30" s="57"/>
      <c r="J30" s="51" t="s">
        <v>48</v>
      </c>
      <c r="K30" s="52" t="n">
        <f aca="false">AVERAGE(Jan!K30,Fev!K30,Mar!K30,Abr!K30,Mai!K30,Jun!K30,Jul!K30,Ago!K30,Set!K30,Out!K30,Nov!K30,Dez!K30)</f>
        <v>0.0833333333333333</v>
      </c>
      <c r="L30" s="53" t="n">
        <f aca="false">AVERAGE(Jan!L30,Fev!L30,Mar!L30,Abr!L30,Mai!L30,Jun!L30,Jul!L30,Ago!L30,Set!L30,Out!L30,Nov!L30,Dez!L30)</f>
        <v>6321.54</v>
      </c>
      <c r="M30" s="53" t="n">
        <f aca="false">AVERAGE(Jan!M30,Fev!M30,Mar!M30,Abr!M30,Mai!M30,Jun!M30,Jul!M30,Ago!M30,Set!M30,Out!M30,Nov!M30,Dez!M30)</f>
        <v>608.861666666667</v>
      </c>
      <c r="N30" s="53" t="n">
        <f aca="false">AVERAGE(Jan!N30,Fev!N30,Mar!N30,Abr!N30,Mai!N30,Jun!N30,Jul!N30,Ago!N30,Set!N30,Out!N30,Nov!N30,Dez!N30)</f>
        <v>0</v>
      </c>
      <c r="O30" s="53" t="n">
        <f aca="false">L30+M30+N30</f>
        <v>6930.40166666667</v>
      </c>
    </row>
    <row r="31" customFormat="false" ht="16.5" hidden="false" customHeight="false" outlineLevel="0" collapsed="false">
      <c r="A31" s="32" t="str">
        <f aca="false">IF(G31=0,"",B31)</f>
        <v>seg</v>
      </c>
      <c r="B31" s="58" t="s">
        <v>33</v>
      </c>
      <c r="C31" s="67"/>
      <c r="D31" s="68" t="n">
        <f aca="false">Jan!D31+Fev!D31+Mar!D31+Abr!D31+Mai!D31+Jun!D31+Jul!D31+Ago!D31+Set!D31+Out!D31+Nov!D31+Dez!D31</f>
        <v>3866.9</v>
      </c>
      <c r="E31" s="68" t="n">
        <f aca="false">Jan!E31+Fev!E31+Mar!E31+Abr!E31+Mai!E31+Jun!E31+Jul!E31+Ago!E31+Set!E31+Out!E31+Nov!E31+Dez!E31</f>
        <v>167.8</v>
      </c>
      <c r="F31" s="68" t="n">
        <f aca="false">Jan!F31+Fev!F31+Mar!F31+Abr!F31+Mai!F31+Jun!F31+Jul!F31+Ago!F31+Set!F31+Out!F31+Nov!F31+Dez!F31</f>
        <v>0</v>
      </c>
      <c r="G31" s="68" t="n">
        <f aca="false">SUM(D31:F31)</f>
        <v>4034.7</v>
      </c>
      <c r="H31" s="50"/>
      <c r="I31" s="50"/>
      <c r="J31" s="50"/>
      <c r="K31" s="50"/>
      <c r="L31" s="50"/>
      <c r="M31" s="50"/>
      <c r="N31" s="50"/>
      <c r="O31" s="50"/>
    </row>
    <row r="32" customFormat="false" ht="16.5" hidden="false" customHeight="false" outlineLevel="0" collapsed="false">
      <c r="A32" s="32" t="str">
        <f aca="false">IF(G32=0,"",B32)</f>
        <v>ter</v>
      </c>
      <c r="B32" s="61" t="s">
        <v>34</v>
      </c>
      <c r="C32" s="69"/>
      <c r="D32" s="68" t="n">
        <f aca="false">Jan!D32+Fev!D32+Mar!D32+Abr!D32+Mai!D32+Jun!D32+Jul!D32+Ago!D32+Set!D32+Out!D32+Nov!D32+Dez!D32</f>
        <v>889.4</v>
      </c>
      <c r="E32" s="68" t="n">
        <f aca="false">Jan!E32+Fev!E32+Mar!E32+Abr!E32+Mai!E32+Jun!E32+Jul!E32+Ago!E32+Set!E32+Out!E32+Nov!E32+Dez!E32</f>
        <v>122.8</v>
      </c>
      <c r="F32" s="68" t="n">
        <f aca="false">Jan!F32+Fev!F32+Mar!F32+Abr!F32+Mai!F32+Jun!F32+Jul!F32+Ago!F32+Set!F32+Out!F32+Nov!F32+Dez!F32</f>
        <v>0</v>
      </c>
      <c r="G32" s="68" t="n">
        <f aca="false">SUM(D32:F32)</f>
        <v>1012.2</v>
      </c>
      <c r="H32" s="50"/>
      <c r="I32" s="50"/>
      <c r="J32" s="50"/>
      <c r="K32" s="50"/>
      <c r="L32" s="50"/>
      <c r="M32" s="50"/>
      <c r="N32" s="50"/>
      <c r="O32" s="50"/>
    </row>
    <row r="33" customFormat="false" ht="16.5" hidden="false" customHeight="false" outlineLevel="0" collapsed="false">
      <c r="A33" s="32" t="str">
        <f aca="false">IF(G33=0,"",B33)</f>
        <v>qua</v>
      </c>
      <c r="B33" s="61" t="s">
        <v>35</v>
      </c>
      <c r="C33" s="59"/>
      <c r="D33" s="64" t="n">
        <f aca="false">Jan!D33+Fev!D33+Mar!D33+Abr!D33+Mai!D33+Jun!D33+Jul!D33+Ago!D33+Set!D33+Out!D33+Nov!D33+Dez!D33</f>
        <v>6693</v>
      </c>
      <c r="E33" s="64" t="n">
        <f aca="false">Jan!E33+Fev!E33+Mar!E33+Abr!E33+Mai!E33+Jun!E33+Jul!E33+Ago!E33+Set!E33+Out!E33+Nov!E33+Dez!E33</f>
        <v>840.74</v>
      </c>
      <c r="F33" s="64" t="n">
        <f aca="false">Jan!F33+Fev!F33+Mar!F33+Abr!F33+Mai!F33+Jun!F33+Jul!F33+Ago!F33+Set!F33+Out!F33+Nov!F33+Dez!F33</f>
        <v>0</v>
      </c>
      <c r="G33" s="64" t="n">
        <f aca="false">SUM(D33:F33)</f>
        <v>7533.74</v>
      </c>
      <c r="H33" s="50"/>
      <c r="I33" s="50"/>
      <c r="J33" s="41" t="s">
        <v>50</v>
      </c>
      <c r="K33" s="41"/>
      <c r="L33" s="41"/>
      <c r="M33" s="41"/>
      <c r="N33" s="41"/>
      <c r="O33" s="41"/>
    </row>
    <row r="34" customFormat="false" ht="16.5" hidden="false" customHeight="false" outlineLevel="0" collapsed="false">
      <c r="A34" s="32" t="str">
        <f aca="false">IF(G34=0,"",B34)</f>
        <v>qui</v>
      </c>
      <c r="B34" s="61" t="s">
        <v>36</v>
      </c>
      <c r="C34" s="62"/>
      <c r="D34" s="64" t="n">
        <f aca="false">Jan!D34+Fev!D34+Mar!D34+Abr!D34+Mai!D34+Jun!D34+Jul!D34+Ago!D34+Set!D34+Out!D34+Nov!D34+Dez!D34</f>
        <v>2806</v>
      </c>
      <c r="E34" s="64" t="n">
        <f aca="false">Jan!E34+Fev!E34+Mar!E34+Abr!E34+Mai!E34+Jun!E34+Jul!E34+Ago!E34+Set!E34+Out!E34+Nov!E34+Dez!E34</f>
        <v>713.8</v>
      </c>
      <c r="F34" s="64" t="n">
        <f aca="false">Jan!F34+Fev!F34+Mar!F34+Abr!F34+Mai!F34+Jun!F34+Jul!F34+Ago!F34+Set!F34+Out!F34+Nov!F34+Dez!F34</f>
        <v>0</v>
      </c>
      <c r="G34" s="64" t="n">
        <f aca="false">SUM(D34:F34)</f>
        <v>3519.8</v>
      </c>
      <c r="H34" s="50"/>
      <c r="I34" s="50"/>
      <c r="J34" s="41"/>
      <c r="K34" s="41"/>
      <c r="L34" s="41" t="str">
        <f aca="false">L29</f>
        <v>Manipulado</v>
      </c>
      <c r="M34" s="41" t="str">
        <f aca="false">M29</f>
        <v>Revenda</v>
      </c>
      <c r="N34" s="41" t="str">
        <f aca="false">N29</f>
        <v>Categoria 3</v>
      </c>
      <c r="O34" s="41" t="s">
        <v>37</v>
      </c>
    </row>
    <row r="35" customFormat="false" ht="16.5" hidden="false" customHeight="false" outlineLevel="0" collapsed="false">
      <c r="A35" s="32" t="str">
        <f aca="false">IF(G35=0,"",B35)</f>
        <v>sex</v>
      </c>
      <c r="B35" s="42" t="s">
        <v>30</v>
      </c>
      <c r="C35" s="65"/>
      <c r="D35" s="66" t="n">
        <f aca="false">Jan!D35+Fev!D35+Mar!D35+Abr!D35+Mai!D35+Jun!D35+Jul!D35+Ago!D35+Set!D35+Out!D35+Nov!D35+Dez!D35</f>
        <v>3199.13</v>
      </c>
      <c r="E35" s="66" t="n">
        <f aca="false">Jan!E35+Fev!E35+Mar!E35+Abr!E35+Mai!E35+Jun!E35+Jul!E35+Ago!E35+Set!E35+Out!E35+Nov!E35+Dez!E35</f>
        <v>283.65</v>
      </c>
      <c r="F35" s="66" t="n">
        <f aca="false">Jan!F35+Fev!F35+Mar!F35+Abr!F35+Mai!F35+Jun!F35+Jul!F35+Ago!F35+Set!F35+Out!F35+Nov!F35+Dez!F35</f>
        <v>0</v>
      </c>
      <c r="G35" s="66" t="n">
        <f aca="false">SUM(D35:F35)</f>
        <v>3482.78</v>
      </c>
      <c r="H35" s="50"/>
      <c r="I35" s="50"/>
      <c r="J35" s="51" t="s">
        <v>51</v>
      </c>
      <c r="K35" s="51"/>
      <c r="L35" s="52" t="n">
        <f aca="false">Jan!L35+Fev!L35+Mar!L35+Abr!L35+Mai!L35+Jun!L35+Jul!L35+Ago!L35+Set!L35+Out!L35+Nov!L35+Dez!L35</f>
        <v>722</v>
      </c>
      <c r="M35" s="52" t="n">
        <f aca="false">Jan!M35+Fev!M35+Mar!M35+Abr!M35+Mai!M35+Jun!M35+Jul!M35+Ago!M35+Set!M35+Out!M35+Nov!M35+Dez!M35</f>
        <v>91</v>
      </c>
      <c r="N35" s="52" t="n">
        <f aca="false">Jan!N35+Fev!N35+Mar!N35+Abr!N35+Mai!N35+Jun!N35+Jul!N35+Ago!N35+Set!N35+Out!N35+Nov!N35+Dez!N35</f>
        <v>0</v>
      </c>
      <c r="O35" s="52" t="n">
        <f aca="false">L35+M35+N35</f>
        <v>813</v>
      </c>
    </row>
    <row r="36" s="36" customFormat="true" ht="16.5" hidden="false" customHeight="false" outlineLevel="0" collapsed="false">
      <c r="A36" s="32" t="str">
        <f aca="false">IF(G36=0,"",B36)</f>
        <v>sab</v>
      </c>
      <c r="B36" s="54" t="s">
        <v>31</v>
      </c>
      <c r="C36" s="55"/>
      <c r="D36" s="56" t="n">
        <f aca="false">Jan!D36+Fev!D36+Mar!D36+Abr!D36+Mai!D36+Jun!D36+Jul!D36+Ago!D36+Set!D36+Out!D36+Nov!D36+Dez!D36</f>
        <v>1820.4</v>
      </c>
      <c r="E36" s="56" t="n">
        <f aca="false">Jan!E36+Fev!E36+Mar!E36+Abr!E36+Mai!E36+Jun!E36+Jul!E36+Ago!E36+Set!E36+Out!E36+Nov!E36+Dez!E36</f>
        <v>83</v>
      </c>
      <c r="F36" s="56" t="n">
        <f aca="false">Jan!F36+Fev!F36+Mar!F36+Abr!F36+Mai!F36+Jun!F36+Jul!F36+Ago!F36+Set!F36+Out!F36+Nov!F36+Dez!F36</f>
        <v>0</v>
      </c>
      <c r="G36" s="56" t="n">
        <f aca="false">SUM(D36:F36)</f>
        <v>1903.4</v>
      </c>
      <c r="H36" s="57"/>
      <c r="I36" s="57"/>
      <c r="J36" s="51" t="s">
        <v>52</v>
      </c>
      <c r="K36" s="51"/>
      <c r="L36" s="53" t="n">
        <f aca="false">IF(L35=0,0,D45/L35)</f>
        <v>105.067146814404</v>
      </c>
      <c r="M36" s="53" t="n">
        <f aca="false">IF(M35=0,0,E45/M35)</f>
        <v>80.2894505494505</v>
      </c>
      <c r="N36" s="53" t="n">
        <f aca="false">IF(N35=0,0,F45/N35)</f>
        <v>0</v>
      </c>
      <c r="O36" s="53" t="n">
        <f aca="false">IF(O35=0,0,G45/O35)</f>
        <v>102.293751537515</v>
      </c>
    </row>
    <row r="37" s="36" customFormat="true" ht="16.5" hidden="false" customHeight="false" outlineLevel="0" collapsed="false">
      <c r="A37" s="32" t="str">
        <f aca="false">IF(G37=0,"",B37)</f>
        <v/>
      </c>
      <c r="B37" s="54" t="s">
        <v>32</v>
      </c>
      <c r="C37" s="55"/>
      <c r="D37" s="56" t="n">
        <f aca="false">Jan!D37+Fev!D37+Mar!D37+Abr!D37+Mai!D37+Jun!D37+Jul!D37+Ago!D37+Set!D37+Out!D37+Nov!D37+Dez!D37</f>
        <v>0</v>
      </c>
      <c r="E37" s="56" t="n">
        <f aca="false">Jan!E37+Fev!E37+Mar!E37+Abr!E37+Mai!E37+Jun!E37+Jul!E37+Ago!E37+Set!E37+Out!E37+Nov!E37+Dez!E37</f>
        <v>0</v>
      </c>
      <c r="F37" s="56" t="n">
        <f aca="false">Jan!F37+Fev!F37+Mar!F37+Abr!F37+Mai!F37+Jun!F37+Jul!F37+Ago!F37+Set!F37+Out!F37+Nov!F37+Dez!F37</f>
        <v>0</v>
      </c>
      <c r="G37" s="56" t="n">
        <f aca="false">SUM(D37:F37)</f>
        <v>0</v>
      </c>
      <c r="H37" s="57"/>
      <c r="I37" s="57"/>
      <c r="J37" s="51" t="s">
        <v>53</v>
      </c>
      <c r="K37" s="51"/>
      <c r="L37" s="74" t="n">
        <f aca="false">IF(D45=0,0,D45/$G$45)</f>
        <v>0.912146265692633</v>
      </c>
      <c r="M37" s="74" t="n">
        <f aca="false">IF(E45=0,0,E45/$G$45)</f>
        <v>0.087853734307367</v>
      </c>
      <c r="N37" s="74" t="n">
        <f aca="false">IF(F45=0,0,F45/$G$45)</f>
        <v>0</v>
      </c>
      <c r="O37" s="74" t="n">
        <f aca="false">IF(G45=0,0,G45/$G$45)</f>
        <v>1</v>
      </c>
    </row>
    <row r="38" customFormat="false" ht="16.5" hidden="false" customHeight="false" outlineLevel="0" collapsed="false">
      <c r="A38" s="32" t="str">
        <f aca="false">IF(G38=0,"",B38)</f>
        <v>seg</v>
      </c>
      <c r="B38" s="58" t="s">
        <v>33</v>
      </c>
      <c r="C38" s="75"/>
      <c r="D38" s="60" t="n">
        <f aca="false">Jan!D38+Fev!D38+Mar!D38+Abr!D38+Mai!D38+Jun!D38+Jul!D38+Ago!D38+Set!D38+Out!D38+Nov!D38+Dez!D38</f>
        <v>3188.9</v>
      </c>
      <c r="E38" s="60" t="n">
        <f aca="false">Jan!E38+Fev!E38+Mar!E38+Abr!E38+Mai!E38+Jun!E38+Jul!E38+Ago!E38+Set!E38+Out!E38+Nov!E38+Dez!E38</f>
        <v>142.9</v>
      </c>
      <c r="F38" s="60" t="n">
        <f aca="false">Jan!F38+Fev!F38+Mar!F38+Abr!F38+Mai!F38+Jun!F38+Jul!F38+Ago!F38+Set!F38+Out!F38+Nov!F38+Dez!F38</f>
        <v>0</v>
      </c>
      <c r="G38" s="60" t="n">
        <f aca="false">SUM(D38:F38)</f>
        <v>3331.8</v>
      </c>
      <c r="H38" s="50"/>
      <c r="I38" s="50"/>
      <c r="J38" s="51" t="s">
        <v>54</v>
      </c>
      <c r="K38" s="52" t="n">
        <v>70</v>
      </c>
      <c r="L38" s="53" t="n">
        <f aca="false">D45/$K$38</f>
        <v>1083.69257142857</v>
      </c>
      <c r="M38" s="53" t="n">
        <f aca="false">E45/$K$38</f>
        <v>104.376285714286</v>
      </c>
      <c r="N38" s="53" t="n">
        <f aca="false">F45/$K$38</f>
        <v>0</v>
      </c>
      <c r="O38" s="53" t="n">
        <f aca="false">L38+M38+N38</f>
        <v>1188.06885714286</v>
      </c>
    </row>
    <row r="39" customFormat="false" ht="16.5" hidden="false" customHeight="false" outlineLevel="0" collapsed="false">
      <c r="A39" s="32" t="str">
        <f aca="false">IF(G39=0,"",B39)</f>
        <v>ter</v>
      </c>
      <c r="B39" s="61" t="s">
        <v>34</v>
      </c>
      <c r="C39" s="59"/>
      <c r="D39" s="60" t="n">
        <f aca="false">Jan!D39+Fev!D39+Mar!D39+Abr!D39+Mai!D39+Jun!D39+Jul!D39+Ago!D39+Set!D39+Out!D39+Nov!D39+Dez!D39</f>
        <v>11360.4</v>
      </c>
      <c r="E39" s="60" t="n">
        <f aca="false">Jan!E39+Fev!E39+Mar!E39+Abr!E39+Mai!E39+Jun!E39+Jul!E39+Ago!E39+Set!E39+Out!E39+Nov!E39+Dez!E39</f>
        <v>1110.8</v>
      </c>
      <c r="F39" s="60" t="n">
        <f aca="false">Jan!F39+Fev!F39+Mar!F39+Abr!F39+Mai!F39+Jun!F39+Jul!F39+Ago!F39+Set!F39+Out!F39+Nov!F39+Dez!F39</f>
        <v>0</v>
      </c>
      <c r="G39" s="60" t="n">
        <f aca="false">SUM(D39:F39)</f>
        <v>12471.2</v>
      </c>
      <c r="H39" s="50"/>
      <c r="I39" s="50"/>
      <c r="J39" s="50"/>
      <c r="K39" s="50"/>
      <c r="L39" s="50"/>
      <c r="M39" s="50"/>
      <c r="N39" s="50"/>
      <c r="O39" s="50"/>
      <c r="Q39" s="76"/>
      <c r="R39" s="76"/>
      <c r="S39" s="76"/>
      <c r="T39" s="76"/>
      <c r="U39" s="76"/>
    </row>
    <row r="40" customFormat="false" ht="16.5" hidden="false" customHeight="false" outlineLevel="0" collapsed="false">
      <c r="A40" s="32" t="str">
        <f aca="false">IF(G40=0,"",B40)</f>
        <v/>
      </c>
      <c r="B40" s="61" t="s">
        <v>35</v>
      </c>
      <c r="C40" s="59" t="str">
        <f aca="false">IF(Calendário!C37="","",Calendário!C37)</f>
        <v/>
      </c>
      <c r="D40" s="64" t="n">
        <f aca="false">Jan!D40+Fev!D40+Mar!D40+Abr!D40+Mai!D40+Jun!D40+Jul!D40+Ago!D40+Set!D40+Out!D40+Nov!D40+Dez!D40</f>
        <v>0</v>
      </c>
      <c r="E40" s="64" t="n">
        <f aca="false">Jan!E40+Fev!E40+Mar!E40+Abr!E40+Mai!E40+Jun!E40+Jul!E40+Ago!E40+Set!E40+Out!E40+Nov!E40+Dez!E40</f>
        <v>0</v>
      </c>
      <c r="F40" s="64" t="n">
        <f aca="false">Jan!F40+Fev!F40+Mar!F40+Abr!F40+Mai!F40+Jun!F40+Jul!F40+Ago!F40+Set!F40+Out!F40+Nov!F40+Dez!F40</f>
        <v>0</v>
      </c>
      <c r="G40" s="64" t="n">
        <f aca="false">SUM(D40:F40)</f>
        <v>0</v>
      </c>
      <c r="H40" s="50"/>
      <c r="I40" s="50"/>
      <c r="J40" s="41" t="s">
        <v>55</v>
      </c>
      <c r="K40" s="41"/>
      <c r="L40" s="41"/>
      <c r="M40" s="41"/>
      <c r="N40" s="41"/>
      <c r="O40" s="41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customFormat="false" ht="16.5" hidden="false" customHeight="false" outlineLevel="0" collapsed="false">
      <c r="A41" s="32" t="str">
        <f aca="false">IF(G41=0,"",B41)</f>
        <v/>
      </c>
      <c r="B41" s="61" t="s">
        <v>36</v>
      </c>
      <c r="C41" s="62" t="str">
        <f aca="false">IF(Calendário!C38="","",Calendário!C38)</f>
        <v/>
      </c>
      <c r="D41" s="64" t="n">
        <f aca="false">Jan!D41+Fev!D41+Mar!D41+Abr!D41+Mai!D41+Jun!D41+Jul!D41+Ago!D41+Set!D41+Out!D41+Nov!D41+Dez!D41</f>
        <v>0</v>
      </c>
      <c r="E41" s="64" t="n">
        <f aca="false">Jan!E41+Fev!E41+Mar!E41+Abr!E41+Mai!E41+Jun!E41+Jul!E41+Ago!E41+Set!E41+Out!E41+Nov!E41+Dez!E41</f>
        <v>0</v>
      </c>
      <c r="F41" s="64" t="n">
        <f aca="false">Jan!F41+Fev!F41+Mar!F41+Abr!F41+Mai!F41+Jun!F41+Jul!F41+Ago!F41+Set!F41+Out!F41+Nov!F41+Dez!F41</f>
        <v>0</v>
      </c>
      <c r="G41" s="64" t="n">
        <f aca="false">SUM(D41:F41)</f>
        <v>0</v>
      </c>
      <c r="H41" s="50"/>
      <c r="I41" s="50"/>
      <c r="J41" s="77" t="s">
        <v>56</v>
      </c>
      <c r="K41" s="77"/>
      <c r="L41" s="41" t="str">
        <f aca="false">L34</f>
        <v>Manipulado</v>
      </c>
      <c r="M41" s="41" t="str">
        <f aca="false">M34</f>
        <v>Revenda</v>
      </c>
      <c r="N41" s="41" t="str">
        <f aca="false">N34</f>
        <v>Categoria 3</v>
      </c>
      <c r="O41" s="41" t="str">
        <f aca="false">O34</f>
        <v>Total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customFormat="false" ht="16.5" hidden="false" customHeight="false" outlineLevel="0" collapsed="false">
      <c r="A42" s="32" t="str">
        <f aca="false">IF(G42=0,"",B42)</f>
        <v/>
      </c>
      <c r="B42" s="42" t="s">
        <v>30</v>
      </c>
      <c r="C42" s="62" t="str">
        <f aca="false">IF(Calendário!C39="","",Calendário!C39)</f>
        <v/>
      </c>
      <c r="D42" s="64" t="n">
        <f aca="false">Jan!D42+Fev!D42+Mar!D42+Abr!D42+Mai!D42+Jun!D42+Jul!D42+Ago!D42+Set!D42+Out!D42+Nov!D42+Dez!D42</f>
        <v>0</v>
      </c>
      <c r="E42" s="64" t="n">
        <f aca="false">Jan!E42+Fev!E42+Mar!E42+Abr!E42+Mai!E42+Jun!E42+Jul!E42+Ago!E42+Set!E42+Out!E42+Nov!E42+Dez!E42</f>
        <v>0</v>
      </c>
      <c r="F42" s="66" t="n">
        <f aca="false">Jan!F42+Fev!F42+Mar!F42+Abr!F42+Mai!F42+Jun!F42+Jul!F42+Ago!F42+Set!F42+Out!F42+Nov!F42+Dez!F42</f>
        <v>0</v>
      </c>
      <c r="G42" s="66" t="n">
        <f aca="false">SUM(D42:F42)</f>
        <v>0</v>
      </c>
      <c r="H42" s="50"/>
      <c r="I42" s="50"/>
      <c r="J42" s="51" t="s">
        <v>57</v>
      </c>
      <c r="K42" s="51"/>
      <c r="L42" s="52" t="n">
        <f aca="false">RANK(R42,$R$42:$R$45)</f>
        <v>4</v>
      </c>
      <c r="M42" s="52" t="n">
        <f aca="false">RANK(S42,$S$42:$S$45)</f>
        <v>4</v>
      </c>
      <c r="N42" s="52" t="n">
        <f aca="false">RANK(T42,$T$42:$T$45)</f>
        <v>1</v>
      </c>
      <c r="O42" s="52" t="n">
        <f aca="false">RANK(U42,$U$42:$U$45)</f>
        <v>4</v>
      </c>
      <c r="Q42" s="32"/>
      <c r="R42" s="78" t="n">
        <f aca="false">AVERAGE(D7:D16)</f>
        <v>1232.31</v>
      </c>
      <c r="S42" s="78" t="n">
        <f aca="false">AVERAGE(E7:E16)</f>
        <v>83.225</v>
      </c>
      <c r="T42" s="78" t="n">
        <f aca="false">AVERAGE(F7:F16)</f>
        <v>0</v>
      </c>
      <c r="U42" s="78" t="n">
        <f aca="false">AVERAGE(G7:G16)</f>
        <v>1315.535</v>
      </c>
      <c r="V42" s="78"/>
      <c r="W42" s="32"/>
      <c r="X42" s="32"/>
      <c r="Y42" s="32"/>
      <c r="Z42" s="32"/>
      <c r="AA42" s="32"/>
      <c r="AB42" s="32"/>
    </row>
    <row r="43" s="36" customFormat="true" ht="16.5" hidden="false" customHeight="false" outlineLevel="0" collapsed="false">
      <c r="A43" s="32" t="str">
        <f aca="false">IF(G43=0,"",B43)</f>
        <v/>
      </c>
      <c r="B43" s="54" t="s">
        <v>31</v>
      </c>
      <c r="C43" s="54" t="str">
        <f aca="false">IF(Calendário!C40="","",Calendário!C40)</f>
        <v/>
      </c>
      <c r="D43" s="79" t="n">
        <f aca="false">Jan!D43+Fev!D43+Mar!D43+Abr!D43+Mai!D43+Jun!D43+Jul!D43+Ago!D43+Set!D43+Out!D43+Nov!D43+Dez!D43</f>
        <v>0</v>
      </c>
      <c r="E43" s="79" t="n">
        <f aca="false">Jan!E43+Fev!E43+Mar!E43+Abr!E43+Mai!E43+Jun!E43+Jul!E43+Ago!E43+Set!E43+Out!E43+Nov!E43+Dez!E43</f>
        <v>0</v>
      </c>
      <c r="F43" s="79" t="n">
        <f aca="false">Jan!F43+Fev!F43+Mar!F43+Abr!F43+Mai!F43+Jun!F43+Jul!F43+Ago!F43+Set!F43+Out!F43+Nov!F43+Dez!F43</f>
        <v>0</v>
      </c>
      <c r="G43" s="79" t="n">
        <f aca="false">SUM(D43:F43)</f>
        <v>0</v>
      </c>
      <c r="H43" s="57"/>
      <c r="I43" s="57"/>
      <c r="J43" s="51" t="s">
        <v>58</v>
      </c>
      <c r="K43" s="51"/>
      <c r="L43" s="52" t="n">
        <f aca="false">RANK(R43,$R$42:$R$45)</f>
        <v>1</v>
      </c>
      <c r="M43" s="52" t="n">
        <f aca="false">RANK(S43,$S$42:$S$45)</f>
        <v>3</v>
      </c>
      <c r="N43" s="52" t="n">
        <f aca="false">RANK(T43,$T$42:$T$45)</f>
        <v>1</v>
      </c>
      <c r="O43" s="52" t="n">
        <f aca="false">RANK(U43,$U$42:$U$45)</f>
        <v>1</v>
      </c>
      <c r="Q43" s="80"/>
      <c r="R43" s="78" t="n">
        <f aca="false">AVERAGE(D17:D23)</f>
        <v>2737.05</v>
      </c>
      <c r="S43" s="78" t="n">
        <f aca="false">AVERAGE(E17:E23)</f>
        <v>171.6</v>
      </c>
      <c r="T43" s="78" t="n">
        <f aca="false">AVERAGE(F17:F23)</f>
        <v>0</v>
      </c>
      <c r="U43" s="78" t="n">
        <f aca="false">AVERAGE(G17:G23)</f>
        <v>2908.65</v>
      </c>
      <c r="V43" s="78"/>
      <c r="W43" s="80"/>
      <c r="X43" s="80"/>
      <c r="Y43" s="80"/>
      <c r="Z43" s="80"/>
      <c r="AA43" s="80"/>
      <c r="AB43" s="80"/>
    </row>
    <row r="44" s="36" customFormat="true" ht="16.5" hidden="false" customHeight="false" outlineLevel="0" collapsed="false">
      <c r="A44" s="32" t="str">
        <f aca="false">IF(G44=0,"",B44)</f>
        <v/>
      </c>
      <c r="B44" s="54" t="s">
        <v>32</v>
      </c>
      <c r="C44" s="54" t="str">
        <f aca="false">IF(Calendário!C41="","",Calendário!C41)</f>
        <v/>
      </c>
      <c r="D44" s="79" t="n">
        <f aca="false">Jan!D44+Fev!D44+Mar!D44+Abr!D44+Mai!D44+Jun!D44+Jul!D44+Ago!D44+Set!D44+Out!D44+Nov!D44+Dez!D44</f>
        <v>0</v>
      </c>
      <c r="E44" s="79" t="n">
        <f aca="false">Jan!E44+Fev!E44+Mar!E44+Abr!E44+Mai!E44+Jun!E44+Jul!E44+Ago!E44+Set!E44+Out!E44+Nov!E44+Dez!E44</f>
        <v>0</v>
      </c>
      <c r="F44" s="79" t="n">
        <f aca="false">Jan!F44+Fev!F44+Mar!F44+Abr!F44+Mai!F44+Jun!F44+Jul!F44+Ago!F44+Set!F44+Out!F44+Nov!F44+Dez!F44</f>
        <v>0</v>
      </c>
      <c r="G44" s="79" t="n">
        <f aca="false">SUM(D44:F44)</f>
        <v>0</v>
      </c>
      <c r="H44" s="57"/>
      <c r="I44" s="57"/>
      <c r="J44" s="51" t="s">
        <v>59</v>
      </c>
      <c r="K44" s="51"/>
      <c r="L44" s="52" t="n">
        <f aca="false">RANK(R44,$R$42:$R$45)</f>
        <v>3</v>
      </c>
      <c r="M44" s="52" t="n">
        <f aca="false">RANK(S44,$S$42:$S$45)</f>
        <v>1</v>
      </c>
      <c r="N44" s="52" t="n">
        <f aca="false">RANK(T44,$T$42:$T$45)</f>
        <v>1</v>
      </c>
      <c r="O44" s="52" t="n">
        <f aca="false">RANK(U44,$U$42:$U$45)</f>
        <v>3</v>
      </c>
      <c r="Q44" s="80"/>
      <c r="R44" s="78" t="n">
        <f aca="false">AVERAGE(D24:D30)</f>
        <v>1507.41428571429</v>
      </c>
      <c r="S44" s="78" t="n">
        <f aca="false">AVERAGE(E24:E30)</f>
        <v>258.2</v>
      </c>
      <c r="T44" s="78" t="n">
        <f aca="false">AVERAGE(F24:F30)</f>
        <v>0</v>
      </c>
      <c r="U44" s="78" t="n">
        <f aca="false">AVERAGE(G24:G30)</f>
        <v>1765.61428571429</v>
      </c>
      <c r="V44" s="78"/>
      <c r="W44" s="80"/>
      <c r="X44" s="80"/>
      <c r="Y44" s="80"/>
      <c r="Z44" s="80"/>
      <c r="AA44" s="80"/>
      <c r="AB44" s="80"/>
    </row>
    <row r="45" s="85" customFormat="true" ht="16.5" hidden="false" customHeight="false" outlineLevel="0" collapsed="false">
      <c r="A45" s="81"/>
      <c r="B45" s="82" t="s">
        <v>17</v>
      </c>
      <c r="C45" s="83"/>
      <c r="D45" s="84" t="n">
        <f aca="false">SUM(D7:D44)</f>
        <v>75858.48</v>
      </c>
      <c r="E45" s="84" t="n">
        <f aca="false">SUM(E7:E44)</f>
        <v>7306.34</v>
      </c>
      <c r="F45" s="84" t="n">
        <f aca="false">SUM(F7:F44)</f>
        <v>0</v>
      </c>
      <c r="G45" s="84" t="n">
        <f aca="false">SUM(G7:G44)</f>
        <v>83164.82</v>
      </c>
      <c r="H45" s="38"/>
      <c r="I45" s="38"/>
      <c r="J45" s="51" t="s">
        <v>60</v>
      </c>
      <c r="K45" s="51"/>
      <c r="L45" s="52" t="n">
        <f aca="false">RANK(R45,$R$42:$R$45)</f>
        <v>2</v>
      </c>
      <c r="M45" s="52" t="n">
        <f aca="false">RANK(S45,$S$42:$S$45)</f>
        <v>2</v>
      </c>
      <c r="N45" s="52" t="n">
        <f aca="false">RANK(T45,$T$42:$T$45)</f>
        <v>1</v>
      </c>
      <c r="O45" s="52" t="n">
        <f aca="false">RANK(U45,$U$42:$U$45)</f>
        <v>2</v>
      </c>
      <c r="Q45" s="81"/>
      <c r="R45" s="78" t="n">
        <f aca="false">AVERAGE(D31:D44)</f>
        <v>2416.00928571429</v>
      </c>
      <c r="S45" s="78" t="n">
        <f aca="false">AVERAGE(E31:E44)</f>
        <v>247.535</v>
      </c>
      <c r="T45" s="78" t="n">
        <f aca="false">AVERAGE(F31:F44)</f>
        <v>0</v>
      </c>
      <c r="U45" s="78" t="n">
        <f aca="false">AVERAGE(G31:G44)</f>
        <v>2663.54428571428</v>
      </c>
      <c r="V45" s="78"/>
      <c r="W45" s="81"/>
      <c r="X45" s="81"/>
      <c r="Y45" s="81"/>
      <c r="Z45" s="81"/>
      <c r="AA45" s="81"/>
      <c r="AB45" s="81"/>
    </row>
    <row r="46" customFormat="false" ht="16.5" hidden="false" customHeight="false" outlineLevel="0" collapsed="false">
      <c r="A46" s="32"/>
      <c r="B46" s="34"/>
      <c r="D46" s="86"/>
      <c r="E46" s="86"/>
      <c r="F46" s="86"/>
      <c r="G46" s="86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customFormat="false" ht="16.5" hidden="false" customHeight="false" outlineLevel="0" collapsed="false">
      <c r="A47" s="32"/>
      <c r="B47" s="34"/>
      <c r="D47" s="86"/>
      <c r="E47" s="86"/>
      <c r="F47" s="86"/>
      <c r="G47" s="86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customFormat="false" ht="16.5" hidden="false" customHeight="false" outlineLevel="0" collapsed="false">
      <c r="A48" s="32"/>
      <c r="B48" s="34"/>
      <c r="D48" s="86"/>
      <c r="E48" s="86"/>
      <c r="F48" s="86"/>
      <c r="G48" s="86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customFormat="false" ht="16.5" hidden="false" customHeight="false" outlineLevel="0" collapsed="false">
      <c r="A49" s="32"/>
      <c r="B49" s="34"/>
      <c r="D49" s="86"/>
      <c r="E49" s="86"/>
      <c r="F49" s="86"/>
      <c r="G49" s="8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customFormat="false" ht="16.5" hidden="false" customHeight="false" outlineLevel="0" collapsed="false">
      <c r="A50" s="32"/>
      <c r="B50" s="34"/>
      <c r="D50" s="86"/>
      <c r="E50" s="86"/>
      <c r="F50" s="86"/>
      <c r="G50" s="86"/>
    </row>
    <row r="51" customFormat="false" ht="16.5" hidden="false" customHeight="false" outlineLevel="0" collapsed="false">
      <c r="A51" s="32"/>
      <c r="B51" s="34"/>
      <c r="D51" s="86"/>
      <c r="E51" s="86"/>
      <c r="F51" s="86"/>
      <c r="G51" s="86"/>
    </row>
    <row r="52" customFormat="false" ht="16.5" hidden="false" customHeight="false" outlineLevel="0" collapsed="false">
      <c r="A52" s="32"/>
      <c r="B52" s="34"/>
      <c r="D52" s="86"/>
      <c r="E52" s="86"/>
      <c r="F52" s="86"/>
      <c r="G52" s="86"/>
    </row>
    <row r="53" customFormat="false" ht="16.5" hidden="false" customHeight="false" outlineLevel="0" collapsed="false">
      <c r="A53" s="32"/>
      <c r="B53" s="34"/>
      <c r="D53" s="86"/>
      <c r="E53" s="86"/>
      <c r="F53" s="86"/>
      <c r="G53" s="86"/>
    </row>
    <row r="54" customFormat="false" ht="16.5" hidden="false" customHeight="false" outlineLevel="0" collapsed="false">
      <c r="A54" s="32"/>
      <c r="B54" s="34"/>
      <c r="D54" s="86"/>
      <c r="E54" s="86"/>
      <c r="F54" s="86"/>
      <c r="G54" s="86"/>
    </row>
    <row r="55" customFormat="false" ht="16.5" hidden="false" customHeight="false" outlineLevel="0" collapsed="false">
      <c r="A55" s="32"/>
      <c r="B55" s="34"/>
      <c r="D55" s="86"/>
      <c r="E55" s="86"/>
      <c r="F55" s="86"/>
      <c r="G55" s="86"/>
    </row>
    <row r="56" customFormat="false" ht="16.5" hidden="false" customHeight="false" outlineLevel="0" collapsed="false">
      <c r="A56" s="32"/>
      <c r="B56" s="34"/>
      <c r="D56" s="86"/>
      <c r="E56" s="86"/>
      <c r="F56" s="86"/>
      <c r="G56" s="86"/>
    </row>
    <row r="57" customFormat="false" ht="16.5" hidden="false" customHeight="false" outlineLevel="0" collapsed="false">
      <c r="A57" s="32"/>
      <c r="B57" s="34"/>
      <c r="D57" s="86"/>
      <c r="E57" s="86"/>
      <c r="F57" s="86"/>
      <c r="G57" s="86"/>
    </row>
    <row r="58" customFormat="false" ht="16.5" hidden="false" customHeight="false" outlineLevel="0" collapsed="false">
      <c r="A58" s="32"/>
      <c r="B58" s="34"/>
      <c r="D58" s="86"/>
      <c r="E58" s="86"/>
      <c r="F58" s="86"/>
      <c r="G58" s="86"/>
    </row>
    <row r="59" customFormat="false" ht="16.5" hidden="false" customHeight="false" outlineLevel="0" collapsed="false">
      <c r="A59" s="32"/>
      <c r="B59" s="34"/>
      <c r="D59" s="86"/>
      <c r="E59" s="86"/>
      <c r="F59" s="86"/>
      <c r="G59" s="86"/>
    </row>
    <row r="60" customFormat="false" ht="16.5" hidden="false" customHeight="false" outlineLevel="0" collapsed="false">
      <c r="A60" s="32"/>
      <c r="B60" s="34"/>
      <c r="D60" s="86"/>
      <c r="E60" s="86"/>
      <c r="F60" s="86"/>
      <c r="G60" s="86"/>
    </row>
    <row r="61" customFormat="false" ht="16.5" hidden="false" customHeight="false" outlineLevel="0" collapsed="false">
      <c r="A61" s="32"/>
      <c r="B61" s="34"/>
      <c r="D61" s="86"/>
      <c r="E61" s="86"/>
      <c r="F61" s="86"/>
      <c r="G61" s="86"/>
    </row>
    <row r="62" customFormat="false" ht="16.5" hidden="false" customHeight="false" outlineLevel="0" collapsed="false">
      <c r="A62" s="32"/>
      <c r="B62" s="34"/>
      <c r="D62" s="86"/>
      <c r="E62" s="86"/>
      <c r="F62" s="86"/>
      <c r="G62" s="86"/>
    </row>
    <row r="63" customFormat="false" ht="16.5" hidden="false" customHeight="false" outlineLevel="0" collapsed="false">
      <c r="A63" s="32"/>
      <c r="B63" s="34"/>
      <c r="D63" s="86"/>
      <c r="E63" s="86"/>
      <c r="F63" s="86"/>
      <c r="G63" s="86"/>
    </row>
    <row r="64" customFormat="false" ht="16.5" hidden="false" customHeight="false" outlineLevel="0" collapsed="false">
      <c r="A64" s="32"/>
      <c r="B64" s="34"/>
      <c r="D64" s="86"/>
      <c r="E64" s="86"/>
      <c r="F64" s="86"/>
      <c r="G64" s="86"/>
    </row>
    <row r="65" customFormat="false" ht="16.5" hidden="false" customHeight="false" outlineLevel="0" collapsed="false">
      <c r="A65" s="32"/>
      <c r="B65" s="34"/>
      <c r="D65" s="86"/>
      <c r="E65" s="86"/>
      <c r="F65" s="86"/>
      <c r="G65" s="86"/>
    </row>
    <row r="66" customFormat="false" ht="16.5" hidden="false" customHeight="false" outlineLevel="0" collapsed="false">
      <c r="A66" s="32"/>
      <c r="B66" s="34"/>
      <c r="D66" s="86"/>
      <c r="E66" s="86"/>
      <c r="F66" s="86"/>
      <c r="G66" s="86"/>
    </row>
    <row r="67" customFormat="false" ht="16.5" hidden="false" customHeight="false" outlineLevel="0" collapsed="false">
      <c r="A67" s="32"/>
      <c r="B67" s="34"/>
      <c r="D67" s="86"/>
      <c r="E67" s="86"/>
      <c r="F67" s="86"/>
      <c r="G67" s="86"/>
    </row>
    <row r="68" customFormat="false" ht="16.5" hidden="false" customHeight="false" outlineLevel="0" collapsed="false">
      <c r="A68" s="32"/>
      <c r="B68" s="34"/>
      <c r="D68" s="86"/>
      <c r="E68" s="86"/>
      <c r="F68" s="86"/>
      <c r="G68" s="86"/>
    </row>
    <row r="69" customFormat="false" ht="16.5" hidden="false" customHeight="false" outlineLevel="0" collapsed="false">
      <c r="A69" s="32"/>
      <c r="B69" s="34"/>
      <c r="D69" s="86"/>
      <c r="E69" s="86"/>
      <c r="F69" s="86"/>
      <c r="G69" s="86"/>
    </row>
    <row r="70" customFormat="false" ht="16.5" hidden="false" customHeight="false" outlineLevel="0" collapsed="false">
      <c r="A70" s="32"/>
      <c r="B70" s="34"/>
      <c r="D70" s="86"/>
      <c r="E70" s="86"/>
      <c r="F70" s="86"/>
      <c r="G70" s="86"/>
    </row>
    <row r="71" customFormat="false" ht="16.5" hidden="false" customHeight="false" outlineLevel="0" collapsed="false">
      <c r="A71" s="32"/>
      <c r="B71" s="34"/>
      <c r="D71" s="86"/>
      <c r="E71" s="86"/>
      <c r="F71" s="86"/>
      <c r="G71" s="86"/>
    </row>
    <row r="72" customFormat="false" ht="16.5" hidden="false" customHeight="false" outlineLevel="0" collapsed="false">
      <c r="A72" s="32"/>
      <c r="B72" s="34"/>
      <c r="D72" s="86"/>
      <c r="E72" s="86"/>
      <c r="F72" s="86"/>
      <c r="G72" s="86"/>
    </row>
    <row r="73" customFormat="false" ht="16.5" hidden="false" customHeight="false" outlineLevel="0" collapsed="false">
      <c r="A73" s="32"/>
      <c r="B73" s="34"/>
      <c r="D73" s="86"/>
      <c r="E73" s="86"/>
      <c r="F73" s="86"/>
      <c r="G73" s="86"/>
    </row>
    <row r="74" customFormat="false" ht="16.5" hidden="false" customHeight="false" outlineLevel="0" collapsed="false">
      <c r="A74" s="32"/>
      <c r="B74" s="34"/>
      <c r="D74" s="86"/>
      <c r="E74" s="86"/>
      <c r="F74" s="86"/>
      <c r="G74" s="86"/>
    </row>
    <row r="75" customFormat="false" ht="16.5" hidden="false" customHeight="false" outlineLevel="0" collapsed="false">
      <c r="A75" s="32"/>
      <c r="B75" s="34"/>
      <c r="D75" s="86"/>
      <c r="E75" s="86"/>
      <c r="F75" s="86"/>
      <c r="G75" s="86"/>
    </row>
    <row r="76" customFormat="false" ht="16.5" hidden="false" customHeight="false" outlineLevel="0" collapsed="false">
      <c r="A76" s="32"/>
      <c r="B76" s="34"/>
      <c r="D76" s="86"/>
      <c r="E76" s="86"/>
      <c r="F76" s="86"/>
      <c r="G76" s="86"/>
    </row>
    <row r="77" customFormat="false" ht="16.5" hidden="false" customHeight="false" outlineLevel="0" collapsed="false">
      <c r="A77" s="32"/>
      <c r="B77" s="34"/>
      <c r="D77" s="86"/>
      <c r="E77" s="86"/>
      <c r="F77" s="86"/>
      <c r="G77" s="86"/>
    </row>
    <row r="78" customFormat="false" ht="16.5" hidden="false" customHeight="false" outlineLevel="0" collapsed="false">
      <c r="A78" s="32"/>
      <c r="B78" s="34"/>
      <c r="D78" s="86"/>
      <c r="E78" s="86"/>
      <c r="F78" s="86"/>
      <c r="G78" s="86"/>
    </row>
    <row r="79" customFormat="false" ht="16.5" hidden="false" customHeight="false" outlineLevel="0" collapsed="false">
      <c r="A79" s="32"/>
      <c r="B79" s="34"/>
      <c r="D79" s="86"/>
      <c r="E79" s="86"/>
      <c r="F79" s="86"/>
      <c r="G79" s="86"/>
    </row>
    <row r="80" customFormat="false" ht="16.5" hidden="false" customHeight="false" outlineLevel="0" collapsed="false">
      <c r="A80" s="32"/>
      <c r="B80" s="34"/>
      <c r="D80" s="86"/>
      <c r="E80" s="86"/>
      <c r="F80" s="86"/>
      <c r="G80" s="86"/>
    </row>
    <row r="81" customFormat="false" ht="16.5" hidden="false" customHeight="false" outlineLevel="0" collapsed="false">
      <c r="A81" s="32"/>
      <c r="B81" s="34"/>
      <c r="D81" s="86"/>
      <c r="E81" s="86"/>
      <c r="F81" s="86"/>
      <c r="G81" s="86"/>
    </row>
    <row r="82" customFormat="false" ht="16.5" hidden="false" customHeight="false" outlineLevel="0" collapsed="false">
      <c r="A82" s="32"/>
      <c r="B82" s="34"/>
      <c r="D82" s="86"/>
      <c r="E82" s="86"/>
      <c r="F82" s="86"/>
      <c r="G82" s="86"/>
    </row>
    <row r="83" customFormat="false" ht="16.5" hidden="false" customHeight="false" outlineLevel="0" collapsed="false">
      <c r="A83" s="32"/>
      <c r="B83" s="34"/>
      <c r="D83" s="86"/>
      <c r="E83" s="86"/>
      <c r="F83" s="86"/>
      <c r="G83" s="86"/>
    </row>
    <row r="84" customFormat="false" ht="16.5" hidden="false" customHeight="false" outlineLevel="0" collapsed="false">
      <c r="A84" s="32"/>
      <c r="B84" s="34"/>
      <c r="D84" s="86"/>
      <c r="E84" s="86"/>
      <c r="F84" s="86"/>
      <c r="G84" s="86"/>
    </row>
    <row r="85" customFormat="false" ht="16.5" hidden="false" customHeight="false" outlineLevel="0" collapsed="false">
      <c r="A85" s="32"/>
      <c r="B85" s="34"/>
      <c r="D85" s="86"/>
      <c r="E85" s="86"/>
      <c r="F85" s="86"/>
      <c r="G85" s="86"/>
    </row>
    <row r="86" customFormat="false" ht="16.5" hidden="false" customHeight="false" outlineLevel="0" collapsed="false">
      <c r="A86" s="32"/>
      <c r="B86" s="34"/>
      <c r="D86" s="86"/>
      <c r="E86" s="86"/>
      <c r="F86" s="86"/>
      <c r="G86" s="86"/>
    </row>
    <row r="87" customFormat="false" ht="16.5" hidden="false" customHeight="false" outlineLevel="0" collapsed="false">
      <c r="A87" s="32"/>
      <c r="B87" s="34"/>
      <c r="D87" s="86"/>
      <c r="E87" s="86"/>
      <c r="F87" s="86"/>
      <c r="G87" s="86"/>
    </row>
    <row r="88" customFormat="false" ht="16.5" hidden="false" customHeight="false" outlineLevel="0" collapsed="false">
      <c r="A88" s="32"/>
      <c r="B88" s="34"/>
      <c r="D88" s="86"/>
      <c r="E88" s="86"/>
      <c r="F88" s="86"/>
      <c r="G88" s="86"/>
    </row>
    <row r="89" customFormat="false" ht="16.5" hidden="false" customHeight="false" outlineLevel="0" collapsed="false">
      <c r="A89" s="32"/>
      <c r="B89" s="34"/>
      <c r="D89" s="86"/>
      <c r="E89" s="86"/>
      <c r="F89" s="86"/>
      <c r="G89" s="86"/>
    </row>
    <row r="90" customFormat="false" ht="16.5" hidden="false" customHeight="false" outlineLevel="0" collapsed="false">
      <c r="A90" s="32"/>
      <c r="B90" s="34"/>
      <c r="D90" s="86"/>
      <c r="E90" s="86"/>
      <c r="F90" s="86"/>
      <c r="G90" s="86"/>
    </row>
    <row r="91" customFormat="false" ht="16.5" hidden="false" customHeight="false" outlineLevel="0" collapsed="false">
      <c r="A91" s="32"/>
      <c r="B91" s="34"/>
      <c r="D91" s="86"/>
      <c r="E91" s="86"/>
      <c r="F91" s="86"/>
      <c r="G91" s="86"/>
    </row>
    <row r="92" customFormat="false" ht="16.5" hidden="false" customHeight="false" outlineLevel="0" collapsed="false">
      <c r="A92" s="32"/>
      <c r="B92" s="34"/>
      <c r="D92" s="86"/>
      <c r="E92" s="86"/>
      <c r="F92" s="86"/>
      <c r="G92" s="86"/>
    </row>
    <row r="93" customFormat="false" ht="16.5" hidden="false" customHeight="false" outlineLevel="0" collapsed="false">
      <c r="A93" s="32"/>
      <c r="B93" s="34"/>
      <c r="D93" s="86"/>
      <c r="E93" s="86"/>
      <c r="F93" s="86"/>
      <c r="G93" s="86"/>
    </row>
    <row r="94" customFormat="false" ht="16.5" hidden="false" customHeight="false" outlineLevel="0" collapsed="false">
      <c r="A94" s="32"/>
      <c r="B94" s="34"/>
      <c r="D94" s="86"/>
      <c r="E94" s="86"/>
      <c r="F94" s="86"/>
      <c r="G94" s="86"/>
    </row>
    <row r="95" customFormat="false" ht="16.5" hidden="false" customHeight="false" outlineLevel="0" collapsed="false">
      <c r="A95" s="32"/>
      <c r="B95" s="34"/>
      <c r="D95" s="86"/>
      <c r="E95" s="86"/>
      <c r="F95" s="86"/>
      <c r="G95" s="86"/>
    </row>
    <row r="96" customFormat="false" ht="16.5" hidden="false" customHeight="false" outlineLevel="0" collapsed="false">
      <c r="A96" s="32"/>
      <c r="B96" s="34"/>
      <c r="D96" s="86"/>
      <c r="E96" s="86"/>
      <c r="F96" s="86"/>
      <c r="G96" s="86"/>
    </row>
    <row r="97" customFormat="false" ht="16.5" hidden="false" customHeight="false" outlineLevel="0" collapsed="false">
      <c r="A97" s="32"/>
      <c r="B97" s="34"/>
      <c r="D97" s="86"/>
      <c r="E97" s="86"/>
      <c r="F97" s="86"/>
      <c r="G97" s="86"/>
    </row>
    <row r="98" customFormat="false" ht="16.5" hidden="false" customHeight="false" outlineLevel="0" collapsed="false">
      <c r="A98" s="32"/>
      <c r="B98" s="34"/>
      <c r="D98" s="86"/>
      <c r="E98" s="86"/>
      <c r="F98" s="86"/>
      <c r="G98" s="86"/>
    </row>
    <row r="99" customFormat="false" ht="16.5" hidden="false" customHeight="false" outlineLevel="0" collapsed="false">
      <c r="A99" s="32"/>
      <c r="B99" s="34"/>
      <c r="D99" s="86"/>
      <c r="E99" s="86"/>
      <c r="F99" s="86"/>
      <c r="G99" s="86"/>
    </row>
    <row r="100" customFormat="false" ht="16.5" hidden="false" customHeight="false" outlineLevel="0" collapsed="false">
      <c r="A100" s="32"/>
      <c r="B100" s="34"/>
      <c r="D100" s="86"/>
      <c r="E100" s="86"/>
      <c r="F100" s="86"/>
      <c r="G100" s="86"/>
    </row>
    <row r="101" customFormat="false" ht="16.5" hidden="false" customHeight="false" outlineLevel="0" collapsed="false">
      <c r="A101" s="32"/>
      <c r="B101" s="34"/>
      <c r="D101" s="86"/>
      <c r="E101" s="86"/>
      <c r="F101" s="86"/>
      <c r="G101" s="86"/>
    </row>
    <row r="102" customFormat="false" ht="16.5" hidden="false" customHeight="false" outlineLevel="0" collapsed="false">
      <c r="A102" s="32"/>
      <c r="B102" s="34"/>
      <c r="D102" s="86"/>
      <c r="E102" s="86"/>
      <c r="F102" s="86"/>
      <c r="G102" s="86"/>
    </row>
    <row r="103" customFormat="false" ht="16.5" hidden="false" customHeight="false" outlineLevel="0" collapsed="false">
      <c r="A103" s="32"/>
      <c r="B103" s="34"/>
      <c r="D103" s="86"/>
      <c r="E103" s="86"/>
      <c r="F103" s="86"/>
      <c r="G103" s="86"/>
    </row>
    <row r="104" customFormat="false" ht="16.5" hidden="false" customHeight="false" outlineLevel="0" collapsed="false">
      <c r="A104" s="32"/>
      <c r="B104" s="34"/>
      <c r="D104" s="86"/>
      <c r="E104" s="86"/>
      <c r="F104" s="86"/>
      <c r="G104" s="86"/>
    </row>
    <row r="105" customFormat="false" ht="16.5" hidden="false" customHeight="false" outlineLevel="0" collapsed="false">
      <c r="A105" s="32"/>
      <c r="B105" s="34"/>
      <c r="D105" s="86"/>
      <c r="E105" s="86"/>
      <c r="F105" s="86"/>
      <c r="G105" s="86"/>
    </row>
    <row r="106" customFormat="false" ht="16.5" hidden="false" customHeight="false" outlineLevel="0" collapsed="false">
      <c r="A106" s="32"/>
      <c r="B106" s="34"/>
      <c r="D106" s="86"/>
      <c r="E106" s="86"/>
      <c r="F106" s="86"/>
      <c r="G106" s="86"/>
    </row>
    <row r="107" customFormat="false" ht="16.5" hidden="false" customHeight="false" outlineLevel="0" collapsed="false">
      <c r="A107" s="32"/>
      <c r="B107" s="34"/>
      <c r="D107" s="86"/>
      <c r="E107" s="86"/>
      <c r="F107" s="86"/>
      <c r="G107" s="86"/>
    </row>
    <row r="108" customFormat="false" ht="16.5" hidden="false" customHeight="false" outlineLevel="0" collapsed="false">
      <c r="A108" s="32"/>
      <c r="B108" s="34"/>
      <c r="D108" s="86"/>
      <c r="E108" s="86"/>
      <c r="F108" s="86"/>
      <c r="G108" s="86"/>
    </row>
    <row r="109" customFormat="false" ht="16.5" hidden="false" customHeight="false" outlineLevel="0" collapsed="false">
      <c r="A109" s="32"/>
      <c r="B109" s="34"/>
      <c r="D109" s="86"/>
      <c r="E109" s="86"/>
      <c r="F109" s="86"/>
      <c r="G109" s="86"/>
    </row>
    <row r="110" customFormat="false" ht="16.5" hidden="false" customHeight="false" outlineLevel="0" collapsed="false">
      <c r="A110" s="32"/>
      <c r="B110" s="34"/>
      <c r="D110" s="86"/>
      <c r="E110" s="86"/>
      <c r="F110" s="86"/>
      <c r="G110" s="86"/>
    </row>
    <row r="111" customFormat="false" ht="16.5" hidden="false" customHeight="false" outlineLevel="0" collapsed="false">
      <c r="A111" s="32"/>
      <c r="B111" s="34"/>
      <c r="D111" s="86"/>
      <c r="E111" s="86"/>
      <c r="F111" s="86"/>
      <c r="G111" s="86"/>
    </row>
    <row r="112" customFormat="false" ht="16.5" hidden="false" customHeight="false" outlineLevel="0" collapsed="false">
      <c r="A112" s="32"/>
      <c r="B112" s="34"/>
      <c r="D112" s="86"/>
      <c r="E112" s="86"/>
      <c r="F112" s="86"/>
      <c r="G112" s="86"/>
    </row>
    <row r="113" customFormat="false" ht="16.5" hidden="false" customHeight="false" outlineLevel="0" collapsed="false">
      <c r="A113" s="32"/>
      <c r="B113" s="34"/>
      <c r="D113" s="86"/>
      <c r="E113" s="86"/>
      <c r="F113" s="86"/>
      <c r="G113" s="86"/>
    </row>
    <row r="114" customFormat="false" ht="16.5" hidden="false" customHeight="false" outlineLevel="0" collapsed="false">
      <c r="A114" s="32"/>
      <c r="B114" s="34"/>
      <c r="D114" s="86"/>
      <c r="E114" s="86"/>
      <c r="F114" s="86"/>
      <c r="G114" s="86"/>
    </row>
    <row r="115" customFormat="false" ht="16.5" hidden="false" customHeight="false" outlineLevel="0" collapsed="false">
      <c r="A115" s="32"/>
      <c r="B115" s="34"/>
      <c r="D115" s="86"/>
      <c r="E115" s="86"/>
      <c r="F115" s="86"/>
      <c r="G115" s="86"/>
    </row>
    <row r="116" customFormat="false" ht="16.5" hidden="false" customHeight="false" outlineLevel="0" collapsed="false">
      <c r="A116" s="32"/>
      <c r="B116" s="34"/>
      <c r="D116" s="86"/>
      <c r="E116" s="86"/>
      <c r="F116" s="86"/>
      <c r="G116" s="86"/>
    </row>
    <row r="117" customFormat="false" ht="16.5" hidden="false" customHeight="false" outlineLevel="0" collapsed="false">
      <c r="A117" s="32"/>
      <c r="B117" s="34"/>
      <c r="D117" s="86"/>
      <c r="E117" s="86"/>
      <c r="F117" s="86"/>
      <c r="G117" s="86"/>
    </row>
    <row r="118" customFormat="false" ht="16.5" hidden="false" customHeight="false" outlineLevel="0" collapsed="false">
      <c r="A118" s="32"/>
      <c r="B118" s="34"/>
      <c r="D118" s="86"/>
      <c r="E118" s="86"/>
      <c r="F118" s="86"/>
      <c r="G118" s="86"/>
    </row>
    <row r="119" customFormat="false" ht="16.5" hidden="false" customHeight="false" outlineLevel="0" collapsed="false">
      <c r="A119" s="32"/>
      <c r="B119" s="34"/>
      <c r="D119" s="86"/>
      <c r="E119" s="86"/>
      <c r="F119" s="86"/>
      <c r="G119" s="86"/>
    </row>
    <row r="120" customFormat="false" ht="16.5" hidden="false" customHeight="false" outlineLevel="0" collapsed="false">
      <c r="A120" s="32"/>
      <c r="B120" s="34"/>
      <c r="D120" s="86"/>
      <c r="E120" s="86"/>
      <c r="F120" s="86"/>
      <c r="G120" s="86"/>
    </row>
    <row r="121" customFormat="false" ht="16.5" hidden="false" customHeight="false" outlineLevel="0" collapsed="false">
      <c r="A121" s="32"/>
      <c r="B121" s="34"/>
      <c r="D121" s="86"/>
      <c r="E121" s="86"/>
      <c r="F121" s="86"/>
      <c r="G121" s="86"/>
    </row>
    <row r="122" customFormat="false" ht="16.5" hidden="false" customHeight="false" outlineLevel="0" collapsed="false">
      <c r="A122" s="32"/>
      <c r="B122" s="34"/>
      <c r="D122" s="86"/>
      <c r="E122" s="86"/>
      <c r="F122" s="86"/>
      <c r="G122" s="86"/>
    </row>
    <row r="123" customFormat="false" ht="16.5" hidden="false" customHeight="false" outlineLevel="0" collapsed="false">
      <c r="A123" s="32"/>
      <c r="B123" s="34"/>
      <c r="D123" s="86"/>
      <c r="E123" s="86"/>
      <c r="F123" s="86"/>
      <c r="G123" s="86"/>
    </row>
    <row r="124" customFormat="false" ht="16.5" hidden="false" customHeight="false" outlineLevel="0" collapsed="false">
      <c r="A124" s="32"/>
      <c r="B124" s="34"/>
      <c r="D124" s="86"/>
      <c r="E124" s="86"/>
      <c r="F124" s="86"/>
      <c r="G124" s="86"/>
    </row>
    <row r="125" customFormat="false" ht="16.5" hidden="false" customHeight="false" outlineLevel="0" collapsed="false">
      <c r="A125" s="32"/>
      <c r="B125" s="34"/>
      <c r="D125" s="86"/>
      <c r="E125" s="86"/>
      <c r="F125" s="86"/>
      <c r="G125" s="86"/>
    </row>
    <row r="126" customFormat="false" ht="16.5" hidden="false" customHeight="false" outlineLevel="0" collapsed="false">
      <c r="A126" s="32"/>
      <c r="B126" s="34"/>
      <c r="D126" s="86"/>
      <c r="E126" s="86"/>
      <c r="F126" s="86"/>
      <c r="G126" s="86"/>
    </row>
    <row r="127" customFormat="false" ht="16.5" hidden="false" customHeight="false" outlineLevel="0" collapsed="false">
      <c r="A127" s="32"/>
      <c r="B127" s="34"/>
      <c r="D127" s="86"/>
      <c r="E127" s="86"/>
      <c r="F127" s="86"/>
      <c r="G127" s="86"/>
    </row>
    <row r="128" customFormat="false" ht="16.5" hidden="false" customHeight="false" outlineLevel="0" collapsed="false">
      <c r="A128" s="32"/>
      <c r="B128" s="34"/>
      <c r="D128" s="86"/>
      <c r="E128" s="86"/>
      <c r="F128" s="86"/>
      <c r="G128" s="86"/>
    </row>
    <row r="129" customFormat="false" ht="16.5" hidden="false" customHeight="false" outlineLevel="0" collapsed="false">
      <c r="A129" s="32"/>
      <c r="B129" s="34"/>
      <c r="D129" s="86"/>
      <c r="E129" s="86"/>
      <c r="F129" s="86"/>
      <c r="G129" s="86"/>
    </row>
    <row r="130" customFormat="false" ht="16.5" hidden="false" customHeight="false" outlineLevel="0" collapsed="false">
      <c r="A130" s="32"/>
      <c r="B130" s="34"/>
      <c r="D130" s="86"/>
      <c r="E130" s="86"/>
      <c r="F130" s="86"/>
      <c r="G130" s="86"/>
    </row>
    <row r="131" customFormat="false" ht="16.5" hidden="false" customHeight="false" outlineLevel="0" collapsed="false">
      <c r="A131" s="32"/>
      <c r="B131" s="34"/>
      <c r="D131" s="86"/>
      <c r="E131" s="86"/>
      <c r="F131" s="86"/>
      <c r="G131" s="86"/>
    </row>
    <row r="132" customFormat="false" ht="16.5" hidden="false" customHeight="false" outlineLevel="0" collapsed="false">
      <c r="A132" s="32"/>
      <c r="B132" s="34"/>
      <c r="D132" s="86"/>
      <c r="E132" s="86"/>
      <c r="F132" s="86"/>
      <c r="G132" s="86"/>
    </row>
    <row r="133" customFormat="false" ht="16.5" hidden="false" customHeight="false" outlineLevel="0" collapsed="false">
      <c r="A133" s="32"/>
      <c r="B133" s="34"/>
      <c r="D133" s="86"/>
      <c r="E133" s="86"/>
      <c r="F133" s="86"/>
      <c r="G133" s="86"/>
    </row>
    <row r="134" customFormat="false" ht="16.5" hidden="false" customHeight="false" outlineLevel="0" collapsed="false">
      <c r="A134" s="32"/>
      <c r="B134" s="34"/>
      <c r="D134" s="86"/>
      <c r="E134" s="86"/>
      <c r="F134" s="86"/>
      <c r="G134" s="86"/>
    </row>
    <row r="135" customFormat="false" ht="16.5" hidden="false" customHeight="false" outlineLevel="0" collapsed="false">
      <c r="A135" s="32"/>
      <c r="B135" s="34"/>
      <c r="D135" s="86"/>
      <c r="E135" s="86"/>
      <c r="F135" s="86"/>
      <c r="G135" s="86"/>
    </row>
    <row r="136" customFormat="false" ht="16.5" hidden="false" customHeight="false" outlineLevel="0" collapsed="false">
      <c r="A136" s="32"/>
      <c r="B136" s="34"/>
      <c r="D136" s="86"/>
      <c r="E136" s="86"/>
      <c r="F136" s="86"/>
      <c r="G136" s="86"/>
    </row>
    <row r="137" customFormat="false" ht="16.5" hidden="false" customHeight="false" outlineLevel="0" collapsed="false">
      <c r="A137" s="32"/>
      <c r="B137" s="34"/>
      <c r="D137" s="86"/>
      <c r="E137" s="86"/>
      <c r="F137" s="86"/>
      <c r="G137" s="86"/>
    </row>
    <row r="138" customFormat="false" ht="16.5" hidden="false" customHeight="false" outlineLevel="0" collapsed="false">
      <c r="A138" s="32"/>
      <c r="B138" s="34"/>
      <c r="D138" s="86"/>
      <c r="E138" s="86"/>
      <c r="F138" s="86"/>
      <c r="G138" s="86"/>
    </row>
    <row r="139" customFormat="false" ht="16.5" hidden="false" customHeight="false" outlineLevel="0" collapsed="false">
      <c r="A139" s="32"/>
      <c r="B139" s="34"/>
      <c r="D139" s="86"/>
      <c r="E139" s="86"/>
      <c r="F139" s="86"/>
      <c r="G139" s="86"/>
    </row>
    <row r="140" customFormat="false" ht="16.5" hidden="false" customHeight="false" outlineLevel="0" collapsed="false">
      <c r="A140" s="32"/>
      <c r="B140" s="34"/>
      <c r="D140" s="86"/>
      <c r="E140" s="86"/>
      <c r="F140" s="86"/>
      <c r="G140" s="86"/>
    </row>
    <row r="141" customFormat="false" ht="16.5" hidden="false" customHeight="false" outlineLevel="0" collapsed="false">
      <c r="A141" s="32"/>
      <c r="B141" s="34"/>
      <c r="D141" s="86"/>
      <c r="E141" s="86"/>
      <c r="F141" s="86"/>
      <c r="G141" s="86"/>
    </row>
    <row r="142" customFormat="false" ht="16.5" hidden="false" customHeight="false" outlineLevel="0" collapsed="false">
      <c r="A142" s="32"/>
      <c r="B142" s="34"/>
      <c r="D142" s="86"/>
      <c r="E142" s="86"/>
      <c r="F142" s="86"/>
      <c r="G142" s="86"/>
    </row>
    <row r="143" customFormat="false" ht="16.5" hidden="false" customHeight="false" outlineLevel="0" collapsed="false">
      <c r="A143" s="32"/>
      <c r="B143" s="34"/>
      <c r="D143" s="86"/>
      <c r="E143" s="86"/>
      <c r="F143" s="86"/>
      <c r="G143" s="86"/>
    </row>
    <row r="144" customFormat="false" ht="16.5" hidden="false" customHeight="false" outlineLevel="0" collapsed="false">
      <c r="A144" s="32"/>
      <c r="B144" s="34"/>
      <c r="D144" s="86"/>
      <c r="E144" s="86"/>
      <c r="F144" s="86"/>
      <c r="G144" s="86"/>
    </row>
    <row r="145" customFormat="false" ht="16.5" hidden="false" customHeight="false" outlineLevel="0" collapsed="false">
      <c r="A145" s="32"/>
      <c r="B145" s="34"/>
      <c r="D145" s="86"/>
      <c r="E145" s="86"/>
      <c r="F145" s="86"/>
      <c r="G145" s="86"/>
    </row>
    <row r="146" customFormat="false" ht="16.5" hidden="false" customHeight="false" outlineLevel="0" collapsed="false">
      <c r="A146" s="32"/>
      <c r="B146" s="34"/>
      <c r="D146" s="86"/>
      <c r="E146" s="86"/>
      <c r="F146" s="86"/>
      <c r="G146" s="86"/>
    </row>
    <row r="147" customFormat="false" ht="16.5" hidden="false" customHeight="false" outlineLevel="0" collapsed="false">
      <c r="A147" s="32"/>
      <c r="B147" s="34"/>
      <c r="D147" s="86"/>
      <c r="E147" s="86"/>
      <c r="F147" s="86"/>
      <c r="G147" s="86"/>
    </row>
    <row r="148" customFormat="false" ht="16.5" hidden="false" customHeight="false" outlineLevel="0" collapsed="false">
      <c r="A148" s="32"/>
      <c r="B148" s="34"/>
      <c r="D148" s="86"/>
      <c r="E148" s="86"/>
      <c r="F148" s="86"/>
      <c r="G148" s="86"/>
    </row>
    <row r="149" customFormat="false" ht="16.5" hidden="false" customHeight="false" outlineLevel="0" collapsed="false">
      <c r="A149" s="32"/>
      <c r="B149" s="34"/>
      <c r="D149" s="86"/>
      <c r="E149" s="86"/>
      <c r="F149" s="86"/>
      <c r="G149" s="86"/>
    </row>
    <row r="150" customFormat="false" ht="16.5" hidden="false" customHeight="false" outlineLevel="0" collapsed="false">
      <c r="A150" s="32"/>
      <c r="B150" s="34"/>
      <c r="D150" s="86"/>
      <c r="E150" s="86"/>
      <c r="F150" s="86"/>
      <c r="G150" s="86"/>
    </row>
    <row r="151" customFormat="false" ht="16.5" hidden="false" customHeight="false" outlineLevel="0" collapsed="false">
      <c r="A151" s="32"/>
      <c r="B151" s="34"/>
      <c r="D151" s="86"/>
      <c r="E151" s="86"/>
      <c r="F151" s="86"/>
      <c r="G151" s="86"/>
    </row>
    <row r="152" customFormat="false" ht="16.5" hidden="false" customHeight="false" outlineLevel="0" collapsed="false">
      <c r="A152" s="32"/>
      <c r="B152" s="34"/>
      <c r="D152" s="86"/>
      <c r="E152" s="86"/>
      <c r="F152" s="86"/>
      <c r="G152" s="86"/>
    </row>
    <row r="153" customFormat="false" ht="16.5" hidden="false" customHeight="false" outlineLevel="0" collapsed="false">
      <c r="A153" s="32"/>
      <c r="B153" s="34"/>
      <c r="D153" s="86"/>
      <c r="E153" s="86"/>
      <c r="F153" s="86"/>
      <c r="G153" s="86"/>
    </row>
    <row r="154" customFormat="false" ht="16.5" hidden="false" customHeight="false" outlineLevel="0" collapsed="false">
      <c r="A154" s="32"/>
      <c r="B154" s="34"/>
      <c r="D154" s="86"/>
      <c r="E154" s="86"/>
      <c r="F154" s="86"/>
      <c r="G154" s="86"/>
    </row>
    <row r="155" customFormat="false" ht="16.5" hidden="false" customHeight="false" outlineLevel="0" collapsed="false">
      <c r="A155" s="32"/>
      <c r="B155" s="34"/>
      <c r="D155" s="86"/>
      <c r="E155" s="86"/>
      <c r="F155" s="86"/>
      <c r="G155" s="86"/>
    </row>
    <row r="156" customFormat="false" ht="16.5" hidden="false" customHeight="false" outlineLevel="0" collapsed="false">
      <c r="A156" s="32"/>
      <c r="B156" s="34"/>
      <c r="D156" s="86"/>
      <c r="E156" s="86"/>
      <c r="F156" s="86"/>
      <c r="G156" s="86"/>
    </row>
    <row r="157" customFormat="false" ht="16.5" hidden="false" customHeight="false" outlineLevel="0" collapsed="false">
      <c r="A157" s="32"/>
      <c r="B157" s="34"/>
      <c r="D157" s="86"/>
      <c r="E157" s="86"/>
      <c r="F157" s="86"/>
      <c r="G157" s="86"/>
    </row>
    <row r="158" customFormat="false" ht="16.5" hidden="false" customHeight="false" outlineLevel="0" collapsed="false">
      <c r="A158" s="32"/>
      <c r="B158" s="34"/>
      <c r="D158" s="86"/>
      <c r="E158" s="86"/>
      <c r="F158" s="86"/>
      <c r="G158" s="86"/>
    </row>
    <row r="159" customFormat="false" ht="16.5" hidden="false" customHeight="false" outlineLevel="0" collapsed="false">
      <c r="A159" s="32"/>
      <c r="B159" s="34"/>
      <c r="D159" s="86"/>
      <c r="E159" s="86"/>
      <c r="F159" s="86"/>
      <c r="G159" s="86"/>
    </row>
    <row r="160" customFormat="false" ht="16.5" hidden="false" customHeight="false" outlineLevel="0" collapsed="false">
      <c r="A160" s="32"/>
      <c r="B160" s="34"/>
      <c r="D160" s="86"/>
      <c r="E160" s="86"/>
      <c r="F160" s="86"/>
      <c r="G160" s="86"/>
    </row>
    <row r="161" customFormat="false" ht="16.5" hidden="false" customHeight="false" outlineLevel="0" collapsed="false">
      <c r="A161" s="32"/>
      <c r="B161" s="34"/>
      <c r="D161" s="86"/>
      <c r="E161" s="86"/>
      <c r="F161" s="86"/>
      <c r="G161" s="86"/>
    </row>
    <row r="162" customFormat="false" ht="16.5" hidden="false" customHeight="false" outlineLevel="0" collapsed="false">
      <c r="A162" s="32"/>
      <c r="B162" s="34"/>
      <c r="D162" s="86"/>
      <c r="E162" s="86"/>
      <c r="F162" s="86"/>
      <c r="G162" s="86"/>
    </row>
    <row r="163" customFormat="false" ht="16.5" hidden="false" customHeight="false" outlineLevel="0" collapsed="false">
      <c r="A163" s="32"/>
      <c r="B163" s="34"/>
      <c r="D163" s="86"/>
      <c r="E163" s="86"/>
      <c r="F163" s="86"/>
      <c r="G163" s="86"/>
    </row>
    <row r="164" customFormat="false" ht="16.5" hidden="false" customHeight="false" outlineLevel="0" collapsed="false">
      <c r="A164" s="32"/>
      <c r="B164" s="34"/>
      <c r="D164" s="86"/>
      <c r="E164" s="86"/>
      <c r="F164" s="86"/>
      <c r="G164" s="86"/>
    </row>
    <row r="165" customFormat="false" ht="16.5" hidden="false" customHeight="false" outlineLevel="0" collapsed="false">
      <c r="A165" s="32"/>
      <c r="B165" s="34"/>
      <c r="D165" s="86"/>
      <c r="E165" s="86"/>
      <c r="F165" s="86"/>
      <c r="G165" s="86"/>
    </row>
    <row r="166" customFormat="false" ht="16.5" hidden="false" customHeight="false" outlineLevel="0" collapsed="false">
      <c r="A166" s="32"/>
      <c r="B166" s="34"/>
      <c r="D166" s="86"/>
      <c r="E166" s="86"/>
      <c r="F166" s="86"/>
      <c r="G166" s="86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0">
      <formula>MAX(D$7:D$44)</formula>
    </cfRule>
    <cfRule type="cellIs" priority="3" operator="equal" aboveAverage="0" equalAverage="0" bottom="0" percent="0" rank="0" text="" dxfId="1">
      <formula>MIN(D$7:D$44)</formula>
    </cfRule>
  </conditionalFormatting>
  <conditionalFormatting sqref="E7:E44">
    <cfRule type="cellIs" priority="4" operator="equal" aboveAverage="0" equalAverage="0" bottom="0" percent="0" rank="0" text="" dxfId="2">
      <formula>MAX(E$7:E$44)</formula>
    </cfRule>
    <cfRule type="cellIs" priority="5" operator="equal" aboveAverage="0" equalAverage="0" bottom="0" percent="0" rank="0" text="" dxfId="3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7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75858.48</v>
      </c>
      <c r="E3" s="92" t="n">
        <f aca="false">SUM(E7:E44)</f>
        <v>7306.34</v>
      </c>
      <c r="F3" s="92" t="n">
        <f aca="false">SUM(F7:F44)</f>
        <v>0</v>
      </c>
      <c r="G3" s="92" t="n">
        <f aca="false">SUM(G7:G44)</f>
        <v>83164.82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11360.4</v>
      </c>
      <c r="E4" s="96" t="n">
        <f aca="false">MAX(E7:E44)</f>
        <v>1110.8</v>
      </c>
      <c r="F4" s="96" t="n">
        <f aca="false">MAX(F7:F44)</f>
        <v>0</v>
      </c>
      <c r="G4" s="96" t="n">
        <f aca="false">MAX(G7:G44)</f>
        <v>12471.2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TOTAL!$D$6</f>
        <v>Manipulado</v>
      </c>
      <c r="E6" s="103" t="str">
        <f aca="false">TOTAL!$E$6</f>
        <v>Revenda</v>
      </c>
      <c r="F6" s="103" t="str">
        <f aca="false">TOTAL!$F$6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IF(Calendário!C4="","",Calendário!C4)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4</v>
      </c>
      <c r="L7" s="112" t="n">
        <f aca="false">SUMIF($A$7:$A$44,J7,$D$7:$D$44)</f>
        <v>3621.9</v>
      </c>
      <c r="M7" s="112" t="n">
        <f aca="false">SUMIF($A$7:$A$44,J7,$E$7:$E$44)</f>
        <v>262.9</v>
      </c>
      <c r="N7" s="112" t="n">
        <f aca="false">SUMIF($A$7:$A$44,J7,$F$7:$F$44)</f>
        <v>0</v>
      </c>
      <c r="O7" s="112" t="n">
        <f aca="false">L7+M7+N7</f>
        <v>3884.8</v>
      </c>
      <c r="Q7" s="113" t="n">
        <f aca="false">RANK(O7,$O$7:$O$13)</f>
        <v>6</v>
      </c>
      <c r="R7" s="114" t="str">
        <f aca="false">J7</f>
        <v>sab</v>
      </c>
      <c r="S7" s="93" t="str">
        <f aca="false">VLOOKUP(S6,Q7:R13,2,FALSE())</f>
        <v>ter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IF(Calendário!C5="","",Calendário!C5)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7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n">
        <f aca="false">IF(Calendário!C6="","",Calendário!C6)</f>
        <v>1</v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5</v>
      </c>
      <c r="L9" s="112" t="n">
        <f aca="false">SUMIF($A$7:$A$44,J9,$D$7:$D$44)</f>
        <v>13014.3</v>
      </c>
      <c r="M9" s="112" t="n">
        <f aca="false">SUMIF($A$7:$A$44,J9,$E$7:$E$44)</f>
        <v>929</v>
      </c>
      <c r="N9" s="112" t="n">
        <f aca="false">SUMIF($A$7:$A$44,J9,$F$7:$F$44)</f>
        <v>0</v>
      </c>
      <c r="O9" s="112" t="n">
        <f aca="false">L9+M9+N9</f>
        <v>13943.3</v>
      </c>
      <c r="Q9" s="113" t="n">
        <f aca="false">RANK(O9,$O$7:$O$13)</f>
        <v>3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>seg</v>
      </c>
      <c r="B10" s="120" t="s">
        <v>33</v>
      </c>
      <c r="C10" s="121" t="n">
        <f aca="false">IF(Calendário!C7="","",Calendário!C7)</f>
        <v>2</v>
      </c>
      <c r="D10" s="122" t="n">
        <v>1982</v>
      </c>
      <c r="E10" s="122" t="n">
        <v>63.9</v>
      </c>
      <c r="F10" s="122"/>
      <c r="G10" s="122" t="n">
        <f aca="false">SUM(D10:F10)</f>
        <v>2045.9</v>
      </c>
      <c r="H10" s="109"/>
      <c r="I10" s="109"/>
      <c r="J10" s="110" t="s">
        <v>34</v>
      </c>
      <c r="K10" s="111" t="n">
        <f aca="false">COUNTIF($A$7:$A$44,"ter")</f>
        <v>5</v>
      </c>
      <c r="L10" s="112" t="n">
        <f aca="false">SUMIF($A$7:$A$44,J10,$D$7:$D$44)</f>
        <v>22447.75</v>
      </c>
      <c r="M10" s="112" t="n">
        <f aca="false">SUMIF($A$7:$A$44,J10,$E$7:$E$44)</f>
        <v>2006.9</v>
      </c>
      <c r="N10" s="112" t="n">
        <f aca="false">SUMIF($A$7:$A$44,J10,$F$7:$F$44)</f>
        <v>0</v>
      </c>
      <c r="O10" s="112" t="n">
        <f aca="false">L10+M10+N10</f>
        <v>24454.65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>ter</v>
      </c>
      <c r="B11" s="123" t="s">
        <v>34</v>
      </c>
      <c r="C11" s="124" t="n">
        <f aca="false">IF(Calendário!C8="","",Calendário!C8)</f>
        <v>3</v>
      </c>
      <c r="D11" s="122" t="n">
        <v>2447.3</v>
      </c>
      <c r="E11" s="122" t="n">
        <v>150.9</v>
      </c>
      <c r="F11" s="122"/>
      <c r="G11" s="125" t="n">
        <f aca="false">SUM(D11:F11)</f>
        <v>2598.2</v>
      </c>
      <c r="H11" s="109"/>
      <c r="I11" s="109"/>
      <c r="J11" s="110" t="s">
        <v>35</v>
      </c>
      <c r="K11" s="111" t="n">
        <f aca="false">COUNTIF($A$7:$A$44,"qua")</f>
        <v>4</v>
      </c>
      <c r="L11" s="112" t="n">
        <f aca="false">SUMIF($A$7:$A$44,J11,$D$7:$D$44)</f>
        <v>17147.95</v>
      </c>
      <c r="M11" s="112" t="n">
        <f aca="false">SUMIF($A$7:$A$44,J11,$E$7:$E$44)</f>
        <v>1532.09</v>
      </c>
      <c r="N11" s="112" t="n">
        <f aca="false">SUMIF($A$7:$A$44,J11,$F$7:$F$44)</f>
        <v>0</v>
      </c>
      <c r="O11" s="112" t="n">
        <f aca="false">L11+M11+N11</f>
        <v>18680.04</v>
      </c>
      <c r="Q11" s="113" t="n">
        <f aca="false">RANK(O11,$O$7:$O$13)</f>
        <v>2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>qua</v>
      </c>
      <c r="B12" s="123" t="s">
        <v>35</v>
      </c>
      <c r="C12" s="124" t="n">
        <f aca="false">IF(Calendário!C9="","",Calendário!C9)</f>
        <v>4</v>
      </c>
      <c r="D12" s="126" t="n">
        <v>2357.6</v>
      </c>
      <c r="E12" s="126" t="n">
        <v>59.85</v>
      </c>
      <c r="F12" s="126"/>
      <c r="G12" s="126" t="n">
        <f aca="false">SUM(D12:F12)</f>
        <v>2417.45</v>
      </c>
      <c r="H12" s="109"/>
      <c r="I12" s="109"/>
      <c r="J12" s="110" t="s">
        <v>36</v>
      </c>
      <c r="K12" s="111" t="n">
        <f aca="false">COUNTIF($A$7:$A$44,"qui")</f>
        <v>4</v>
      </c>
      <c r="L12" s="112" t="n">
        <f aca="false">SUMIF($A$7:$A$44,J12,$D$7:$D$44)</f>
        <v>10083.65</v>
      </c>
      <c r="M12" s="112" t="n">
        <f aca="false">SUMIF($A$7:$A$44,J12,$E$7:$E$44)</f>
        <v>1395.1</v>
      </c>
      <c r="N12" s="112" t="n">
        <f aca="false">SUMIF($A$7:$A$44,J12,$F$7:$F$44)</f>
        <v>0</v>
      </c>
      <c r="O12" s="112" t="n">
        <f aca="false">L12+M12+N12</f>
        <v>11478.75</v>
      </c>
      <c r="Q12" s="113" t="n">
        <f aca="false">RANK(O12,$O$7:$O$13)</f>
        <v>4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>qui</v>
      </c>
      <c r="B13" s="123" t="s">
        <v>36</v>
      </c>
      <c r="C13" s="124" t="n">
        <f aca="false">IF(Calendário!C10="","",Calendário!C10)</f>
        <v>5</v>
      </c>
      <c r="D13" s="126" t="n">
        <v>2536.4</v>
      </c>
      <c r="E13" s="126" t="n">
        <v>334.7</v>
      </c>
      <c r="F13" s="126"/>
      <c r="G13" s="126" t="n">
        <f aca="false">SUM(D13:F13)</f>
        <v>2871.1</v>
      </c>
      <c r="H13" s="109"/>
      <c r="I13" s="109"/>
      <c r="J13" s="110" t="s">
        <v>30</v>
      </c>
      <c r="K13" s="111" t="n">
        <f aca="false">COUNTIF($A$7:$A$44,"sex")</f>
        <v>4</v>
      </c>
      <c r="L13" s="112" t="n">
        <f aca="false">SUMIF($A$7:$A$44,J13,$D$7:$D$44)</f>
        <v>9542.93</v>
      </c>
      <c r="M13" s="112" t="n">
        <f aca="false">SUMIF($A$7:$A$44,J13,$E$7:$E$44)</f>
        <v>1180.35</v>
      </c>
      <c r="N13" s="112" t="n">
        <f aca="false">SUMIF($A$7:$A$44,J13,$F$7:$F$44)</f>
        <v>0</v>
      </c>
      <c r="O13" s="112" t="n">
        <f aca="false">L13+M13+N13</f>
        <v>10723.28</v>
      </c>
      <c r="Q13" s="113" t="n">
        <f aca="false">RANK(O13,$O$7:$O$13)</f>
        <v>5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>sex</v>
      </c>
      <c r="B14" s="101" t="s">
        <v>30</v>
      </c>
      <c r="C14" s="127" t="n">
        <f aca="false">IF(Calendário!C11="","",Calendário!C11)</f>
        <v>6</v>
      </c>
      <c r="D14" s="128" t="n">
        <v>2293.8</v>
      </c>
      <c r="E14" s="128" t="n">
        <v>222.9</v>
      </c>
      <c r="F14" s="128"/>
      <c r="G14" s="128" t="n">
        <f aca="false">SUM(D14:F14)</f>
        <v>2516.7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>sab</v>
      </c>
      <c r="B15" s="115" t="s">
        <v>31</v>
      </c>
      <c r="C15" s="116" t="n">
        <f aca="false">IF(Calendário!C12="","",Calendário!C12)</f>
        <v>7</v>
      </c>
      <c r="D15" s="117" t="n">
        <v>706</v>
      </c>
      <c r="E15" s="117"/>
      <c r="F15" s="117"/>
      <c r="G15" s="117" t="n">
        <f aca="false">SUM(D15:F15)</f>
        <v>706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IF(Calendário!C13="","",Calendário!C13)</f>
        <v>8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>seg</v>
      </c>
      <c r="B17" s="120" t="s">
        <v>33</v>
      </c>
      <c r="C17" s="129" t="n">
        <f aca="false">IF(Calendário!C14="","",Calendário!C14)</f>
        <v>9</v>
      </c>
      <c r="D17" s="130" t="n">
        <v>2006</v>
      </c>
      <c r="E17" s="130" t="n">
        <v>263.7</v>
      </c>
      <c r="F17" s="130"/>
      <c r="G17" s="130" t="n">
        <f aca="false">SUM(D17:F17)</f>
        <v>2269.7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>ter</v>
      </c>
      <c r="B18" s="123" t="s">
        <v>34</v>
      </c>
      <c r="C18" s="131" t="n">
        <f aca="false">IF(Calendário!C15="","",Calendário!C15)</f>
        <v>10</v>
      </c>
      <c r="D18" s="128" t="n">
        <v>5700.45</v>
      </c>
      <c r="E18" s="130" t="n">
        <v>417.7</v>
      </c>
      <c r="F18" s="130"/>
      <c r="G18" s="130" t="n">
        <f aca="false">SUM(D18:F18)</f>
        <v>6118.15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>qua</v>
      </c>
      <c r="B19" s="123" t="s">
        <v>35</v>
      </c>
      <c r="C19" s="132" t="n">
        <f aca="false">IF(Calendário!C16="","",Calendário!C16)</f>
        <v>11</v>
      </c>
      <c r="D19" s="133" t="n">
        <v>5453.45</v>
      </c>
      <c r="E19" s="133" t="n">
        <v>25.9</v>
      </c>
      <c r="F19" s="133"/>
      <c r="G19" s="133" t="n">
        <f aca="false">SUM(D19:F19)</f>
        <v>5479.35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>qui</v>
      </c>
      <c r="B20" s="123" t="s">
        <v>36</v>
      </c>
      <c r="C20" s="121" t="n">
        <f aca="false">IF(Calendário!C17="","",Calendário!C17)</f>
        <v>12</v>
      </c>
      <c r="D20" s="126" t="n">
        <v>2149.45</v>
      </c>
      <c r="E20" s="126"/>
      <c r="F20" s="126"/>
      <c r="G20" s="126" t="n">
        <f aca="false">SUM(D20:F20)</f>
        <v>2149.45</v>
      </c>
      <c r="H20" s="109"/>
      <c r="I20" s="109"/>
      <c r="J20" s="110" t="s">
        <v>45</v>
      </c>
      <c r="K20" s="134" t="n">
        <v>24</v>
      </c>
      <c r="L20" s="112" t="n">
        <f aca="false">D45/$K$20</f>
        <v>3160.77</v>
      </c>
      <c r="M20" s="112" t="n">
        <f aca="false">E45/$K$20</f>
        <v>304.430833333333</v>
      </c>
      <c r="N20" s="112" t="n">
        <f aca="false">F45/$K$20</f>
        <v>0</v>
      </c>
      <c r="O20" s="112" t="n">
        <f aca="false">L20+M20+N20</f>
        <v>3465.20083333333</v>
      </c>
    </row>
    <row r="21" customFormat="false" ht="16.5" hidden="false" customHeight="false" outlineLevel="0" collapsed="false">
      <c r="A21" s="93" t="str">
        <f aca="false">IF(G21=0,"",B21)</f>
        <v>sex</v>
      </c>
      <c r="B21" s="101" t="s">
        <v>30</v>
      </c>
      <c r="C21" s="127" t="n">
        <f aca="false">IF(Calendário!C18="","",Calendário!C18)</f>
        <v>13</v>
      </c>
      <c r="D21" s="128" t="n">
        <v>3189</v>
      </c>
      <c r="E21" s="128" t="n">
        <v>493.9</v>
      </c>
      <c r="F21" s="128"/>
      <c r="G21" s="128" t="n">
        <f aca="false">SUM(D21:F21)</f>
        <v>3682.9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>sab</v>
      </c>
      <c r="B22" s="115" t="s">
        <v>31</v>
      </c>
      <c r="C22" s="116" t="n">
        <f aca="false">IF(Calendário!C19="","",Calendário!C19)</f>
        <v>14</v>
      </c>
      <c r="D22" s="117" t="n">
        <v>661</v>
      </c>
      <c r="E22" s="117"/>
      <c r="F22" s="117"/>
      <c r="G22" s="117" t="n">
        <f aca="false">SUM(D22:F22)</f>
        <v>661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IF(Calendário!C20="","",Calendário!C20)</f>
        <v>15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>seg</v>
      </c>
      <c r="B24" s="120" t="s">
        <v>33</v>
      </c>
      <c r="C24" s="129" t="n">
        <f aca="false">IF(Calendário!C21="","",Calendário!C21)</f>
        <v>16</v>
      </c>
      <c r="D24" s="130" t="n">
        <v>1970.5</v>
      </c>
      <c r="E24" s="130" t="n">
        <v>290.7</v>
      </c>
      <c r="F24" s="130"/>
      <c r="G24" s="130" t="n">
        <f aca="false">SUM(D24:F24)</f>
        <v>2261.2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>ter</v>
      </c>
      <c r="B25" s="123" t="s">
        <v>34</v>
      </c>
      <c r="C25" s="131" t="n">
        <f aca="false">IF(Calendário!C22="","",Calendário!C22)</f>
        <v>17</v>
      </c>
      <c r="D25" s="130" t="n">
        <v>2050.2</v>
      </c>
      <c r="E25" s="130" t="n">
        <v>204.7</v>
      </c>
      <c r="F25" s="130"/>
      <c r="G25" s="130" t="n">
        <f aca="false">SUM(D25:F25)</f>
        <v>2254.9</v>
      </c>
      <c r="H25" s="109"/>
      <c r="I25" s="109"/>
      <c r="J25" s="110" t="s">
        <v>48</v>
      </c>
      <c r="K25" s="111" t="n">
        <v>1</v>
      </c>
      <c r="L25" s="112" t="n">
        <f aca="false">IF(K25=0,0,L20/$K$25)</f>
        <v>3160.77</v>
      </c>
      <c r="M25" s="112" t="n">
        <f aca="false">IF(K25=0,0,M20/$K$25)</f>
        <v>304.430833333333</v>
      </c>
      <c r="N25" s="112" t="n">
        <f aca="false">IF(K25=0,0,N20/$K$25)</f>
        <v>0</v>
      </c>
      <c r="O25" s="112" t="n">
        <f aca="false">L25+M25+N25</f>
        <v>3465.20083333333</v>
      </c>
    </row>
    <row r="26" customFormat="false" ht="16.5" hidden="false" customHeight="false" outlineLevel="0" collapsed="false">
      <c r="A26" s="93" t="str">
        <f aca="false">IF(G26=0,"",B26)</f>
        <v>qua</v>
      </c>
      <c r="B26" s="123" t="s">
        <v>35</v>
      </c>
      <c r="C26" s="135" t="n">
        <f aca="false">IF(Calendário!C23="","",Calendário!C23)</f>
        <v>18</v>
      </c>
      <c r="D26" s="126" t="n">
        <v>2643.9</v>
      </c>
      <c r="E26" s="126" t="n">
        <v>605.6</v>
      </c>
      <c r="F26" s="126"/>
      <c r="G26" s="126" t="n">
        <f aca="false">SUM(D26:F26)</f>
        <v>3249.5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>qui</v>
      </c>
      <c r="B27" s="123" t="s">
        <v>36</v>
      </c>
      <c r="C27" s="121" t="n">
        <f aca="false">IF(Calendário!C24="","",Calendário!C24)</f>
        <v>19</v>
      </c>
      <c r="D27" s="126" t="n">
        <v>2591.8</v>
      </c>
      <c r="E27" s="126" t="n">
        <v>346.6</v>
      </c>
      <c r="F27" s="126"/>
      <c r="G27" s="126" t="n">
        <f aca="false">SUM(D27:F27)</f>
        <v>2938.4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>sex</v>
      </c>
      <c r="B28" s="101" t="s">
        <v>30</v>
      </c>
      <c r="C28" s="127" t="n">
        <f aca="false">IF(Calendário!C25="","",Calendário!C25)</f>
        <v>20</v>
      </c>
      <c r="D28" s="128" t="n">
        <v>861</v>
      </c>
      <c r="E28" s="128" t="n">
        <v>179.9</v>
      </c>
      <c r="F28" s="128"/>
      <c r="G28" s="128" t="n">
        <f aca="false">SUM(D28:F28)</f>
        <v>1040.9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>sab</v>
      </c>
      <c r="B29" s="115" t="s">
        <v>31</v>
      </c>
      <c r="C29" s="116" t="n">
        <f aca="false">IF(Calendário!C26="","",Calendário!C26)</f>
        <v>21</v>
      </c>
      <c r="D29" s="117" t="n">
        <v>434.5</v>
      </c>
      <c r="E29" s="117" t="n">
        <v>179.9</v>
      </c>
      <c r="F29" s="117"/>
      <c r="G29" s="117" t="n">
        <f aca="false">SUM(D29:F29)</f>
        <v>614.4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IF(Calendário!C27="","",Calendário!C27)</f>
        <v>22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1</v>
      </c>
      <c r="L30" s="112" t="n">
        <f aca="false">IF(K25=0,0,D45/$K$30)</f>
        <v>75858.48</v>
      </c>
      <c r="M30" s="112" t="n">
        <f aca="false">IF(K25=0,0,E45/$K$30)</f>
        <v>7306.34</v>
      </c>
      <c r="N30" s="112" t="n">
        <f aca="false">IF(K25=0,0,F45/$K$30)</f>
        <v>0</v>
      </c>
      <c r="O30" s="112" t="n">
        <f aca="false">L30+M30+N30</f>
        <v>83164.82</v>
      </c>
    </row>
    <row r="31" customFormat="false" ht="16.5" hidden="false" customHeight="false" outlineLevel="0" collapsed="false">
      <c r="A31" s="93" t="str">
        <f aca="false">IF(G31=0,"",B31)</f>
        <v>seg</v>
      </c>
      <c r="B31" s="120" t="s">
        <v>33</v>
      </c>
      <c r="C31" s="129" t="n">
        <f aca="false">IF(Calendário!C28="","",Calendário!C28)</f>
        <v>23</v>
      </c>
      <c r="D31" s="130" t="n">
        <v>3866.9</v>
      </c>
      <c r="E31" s="130" t="n">
        <v>167.8</v>
      </c>
      <c r="F31" s="130"/>
      <c r="G31" s="130" t="n">
        <f aca="false">SUM(D31:F31)</f>
        <v>4034.7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>ter</v>
      </c>
      <c r="B32" s="123" t="s">
        <v>34</v>
      </c>
      <c r="C32" s="131" t="n">
        <f aca="false">IF(Calendário!C29="","",Calendário!C29)</f>
        <v>24</v>
      </c>
      <c r="D32" s="130" t="n">
        <v>889.4</v>
      </c>
      <c r="E32" s="130" t="n">
        <v>122.8</v>
      </c>
      <c r="F32" s="130"/>
      <c r="G32" s="130" t="n">
        <f aca="false">SUM(D32:F32)</f>
        <v>1012.2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>qua</v>
      </c>
      <c r="B33" s="123" t="s">
        <v>35</v>
      </c>
      <c r="C33" s="121" t="n">
        <f aca="false">IF(Calendário!C30="","",Calendário!C30)</f>
        <v>25</v>
      </c>
      <c r="D33" s="126" t="n">
        <v>6693</v>
      </c>
      <c r="E33" s="126" t="n">
        <v>840.74</v>
      </c>
      <c r="F33" s="126"/>
      <c r="G33" s="126" t="n">
        <f aca="false">SUM(D33:F33)</f>
        <v>7533.74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>qui</v>
      </c>
      <c r="B34" s="123" t="s">
        <v>36</v>
      </c>
      <c r="C34" s="124" t="n">
        <f aca="false">IF(Calendário!C31="","",Calendário!C31)</f>
        <v>26</v>
      </c>
      <c r="D34" s="126" t="n">
        <v>2806</v>
      </c>
      <c r="E34" s="126" t="n">
        <v>713.8</v>
      </c>
      <c r="F34" s="126"/>
      <c r="G34" s="126" t="n">
        <f aca="false">SUM(D34:F34)</f>
        <v>3519.8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>sex</v>
      </c>
      <c r="B35" s="101" t="s">
        <v>30</v>
      </c>
      <c r="C35" s="127" t="n">
        <f aca="false">IF(Calendário!C32="","",Calendário!C32)</f>
        <v>27</v>
      </c>
      <c r="D35" s="128" t="n">
        <v>3199.13</v>
      </c>
      <c r="E35" s="128" t="n">
        <v>283.65</v>
      </c>
      <c r="F35" s="128"/>
      <c r="G35" s="128" t="n">
        <f aca="false">SUM(D35:F35)</f>
        <v>3482.78</v>
      </c>
      <c r="H35" s="109"/>
      <c r="I35" s="109"/>
      <c r="J35" s="110" t="s">
        <v>51</v>
      </c>
      <c r="K35" s="110"/>
      <c r="L35" s="111" t="n">
        <v>722</v>
      </c>
      <c r="M35" s="111" t="n">
        <v>91</v>
      </c>
      <c r="N35" s="111" t="n">
        <v>0</v>
      </c>
      <c r="O35" s="111" t="n">
        <f aca="false">L35+M35+N35</f>
        <v>813</v>
      </c>
    </row>
    <row r="36" s="95" customFormat="true" ht="16.5" hidden="false" customHeight="false" outlineLevel="0" collapsed="false">
      <c r="A36" s="93" t="str">
        <f aca="false">IF(G36=0,"",B36)</f>
        <v>sab</v>
      </c>
      <c r="B36" s="115" t="s">
        <v>31</v>
      </c>
      <c r="C36" s="116" t="n">
        <f aca="false">IF(Calendário!C33="","",Calendário!C33)</f>
        <v>28</v>
      </c>
      <c r="D36" s="117" t="n">
        <v>1820.4</v>
      </c>
      <c r="E36" s="117" t="n">
        <v>83</v>
      </c>
      <c r="F36" s="117"/>
      <c r="G36" s="117" t="n">
        <f aca="false">SUM(D36:F36)</f>
        <v>1903.4</v>
      </c>
      <c r="H36" s="118"/>
      <c r="I36" s="118"/>
      <c r="J36" s="110" t="s">
        <v>52</v>
      </c>
      <c r="K36" s="110"/>
      <c r="L36" s="112" t="n">
        <f aca="false">IF(L35=0,0,D45/L35)</f>
        <v>105.067146814404</v>
      </c>
      <c r="M36" s="112" t="n">
        <f aca="false">IF(M35=0,0,E45/M35)</f>
        <v>80.2894505494505</v>
      </c>
      <c r="N36" s="112" t="n">
        <f aca="false">IF(N35=0,0,F45/N35)</f>
        <v>0</v>
      </c>
      <c r="O36" s="112" t="n">
        <f aca="false">IF(O35=0,0,G45/O35)</f>
        <v>61.5006150061501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IF(Calendário!C34="","",Calendário!C34)</f>
        <v>29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1.5171696</v>
      </c>
      <c r="M37" s="136" t="n">
        <f aca="false">IF(E45=0,0,E45/$G$45)</f>
        <v>0.1461268</v>
      </c>
      <c r="N37" s="136" t="n">
        <f aca="false">IF(F45=0,0,F45/$G$45)</f>
        <v>0</v>
      </c>
      <c r="O37" s="136" t="n">
        <f aca="false">IF(G45=0,0,G45/$G$45)</f>
        <v>1</v>
      </c>
    </row>
    <row r="38" customFormat="false" ht="16.5" hidden="false" customHeight="false" outlineLevel="0" collapsed="false">
      <c r="A38" s="93" t="str">
        <f aca="false">IF(G38=0,"",B38)</f>
        <v>seg</v>
      </c>
      <c r="B38" s="120" t="s">
        <v>33</v>
      </c>
      <c r="C38" s="137" t="n">
        <f aca="false">IF(Calendário!C35="","",Calendário!C35)</f>
        <v>30</v>
      </c>
      <c r="D38" s="122" t="n">
        <v>3188.9</v>
      </c>
      <c r="E38" s="122" t="n">
        <v>142.9</v>
      </c>
      <c r="F38" s="122"/>
      <c r="G38" s="122" t="n">
        <f aca="false">SUM(D38:F38)</f>
        <v>3331.8</v>
      </c>
      <c r="H38" s="109"/>
      <c r="I38" s="109"/>
      <c r="J38" s="110" t="s">
        <v>54</v>
      </c>
      <c r="K38" s="111" t="n">
        <v>70</v>
      </c>
      <c r="L38" s="112" t="n">
        <f aca="false">D45/$K$38</f>
        <v>1083.69257142857</v>
      </c>
      <c r="M38" s="112" t="n">
        <f aca="false">E45/$K$38</f>
        <v>104.376285714286</v>
      </c>
      <c r="N38" s="112" t="n">
        <f aca="false">F45/$K$38</f>
        <v>0</v>
      </c>
      <c r="O38" s="112" t="n">
        <f aca="false">L38+M38+N38</f>
        <v>1188.06885714286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>ter</v>
      </c>
      <c r="B39" s="123" t="s">
        <v>34</v>
      </c>
      <c r="C39" s="121" t="n">
        <f aca="false">IF(Calendário!C36="","",Calendário!C36)</f>
        <v>31</v>
      </c>
      <c r="D39" s="122" t="n">
        <v>11360.4</v>
      </c>
      <c r="E39" s="122" t="n">
        <v>1110.8</v>
      </c>
      <c r="F39" s="122"/>
      <c r="G39" s="122" t="n">
        <f aca="false">SUM(D39:F39)</f>
        <v>12471.2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str">
        <f aca="false">IF(Calendário!C37="","",Calendário!C37)</f>
        <v/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2a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str">
        <f aca="false">IF(Calendário!C38="","",Calendário!C38)</f>
        <v/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str">
        <f aca="false">IF(Calendário!C39="","",Calendário!C39)</f>
        <v/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n">
        <f aca="false">RANK(R42,$R$42:$R$45)</f>
        <v>3</v>
      </c>
      <c r="M42" s="111" t="n">
        <f aca="false">RANK(S42,$S$42:$S$45)</f>
        <v>4</v>
      </c>
      <c r="N42" s="111" t="e">
        <f aca="false">RANK(T42,$T$42:$T$45)</f>
        <v>#DIV/0!</v>
      </c>
      <c r="O42" s="111" t="n">
        <f aca="false">RANK(U42,$U$42:$U$45)</f>
        <v>4</v>
      </c>
      <c r="P42" s="114" t="n">
        <f aca="false">O42</f>
        <v>4</v>
      </c>
      <c r="Q42" s="140" t="str">
        <f aca="false">J42</f>
        <v>1a Semana</v>
      </c>
      <c r="R42" s="141" t="n">
        <f aca="false">AVERAGE(D7:D16)</f>
        <v>2053.85</v>
      </c>
      <c r="S42" s="141" t="n">
        <f aca="false">AVERAGE(E7:E16)</f>
        <v>166.45</v>
      </c>
      <c r="T42" s="141" t="e">
        <f aca="false">AVERAGE(F7:F16)</f>
        <v>#DIV/0!</v>
      </c>
      <c r="U42" s="141" t="n">
        <f aca="false">AVERAGE(G7:G16)</f>
        <v>1315.535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str">
        <f aca="false">IF(Calendário!C40="","",Calendário!C40)</f>
        <v/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n">
        <f aca="false">RANK(R43,$R$42:$R$45)</f>
        <v>2</v>
      </c>
      <c r="M43" s="111" t="n">
        <f aca="false">RANK(S43,$S$42:$S$45)</f>
        <v>3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n">
        <f aca="false">AVERAGE(D17:D23)</f>
        <v>3193.225</v>
      </c>
      <c r="S43" s="141" t="n">
        <f aca="false">AVERAGE(E17:E23)</f>
        <v>300.3</v>
      </c>
      <c r="T43" s="141" t="e">
        <f aca="false">AVERAGE(F17:F23)</f>
        <v>#DIV/0!</v>
      </c>
      <c r="U43" s="141" t="n">
        <f aca="false">AVERAGE(G17:G23)</f>
        <v>2908.65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IF(Calendário!C41="","",Calendário!C41)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n">
        <f aca="false">RANK(R44,$R$42:$R$45)</f>
        <v>4</v>
      </c>
      <c r="M44" s="111" t="n">
        <f aca="false">RANK(S44,$S$42:$S$45)</f>
        <v>2</v>
      </c>
      <c r="N44" s="111" t="e">
        <f aca="false">RANK(T44,$T$42:$T$45)</f>
        <v>#DIV/0!</v>
      </c>
      <c r="O44" s="111" t="n">
        <f aca="false">RANK(U44,$U$42:$U$45)</f>
        <v>3</v>
      </c>
      <c r="P44" s="114" t="n">
        <f aca="false">O44</f>
        <v>3</v>
      </c>
      <c r="Q44" s="140" t="str">
        <f aca="false">J44</f>
        <v>3a Semana</v>
      </c>
      <c r="R44" s="141" t="n">
        <f aca="false">AVERAGE(D24:D30)</f>
        <v>1758.65</v>
      </c>
      <c r="S44" s="141" t="n">
        <f aca="false">AVERAGE(E24:E30)</f>
        <v>301.233333333333</v>
      </c>
      <c r="T44" s="141" t="e">
        <f aca="false">AVERAGE(F24:F30)</f>
        <v>#DIV/0!</v>
      </c>
      <c r="U44" s="141" t="n">
        <f aca="false">AVERAGE(G24:G30)</f>
        <v>1765.61428571429</v>
      </c>
      <c r="V44" s="141"/>
    </row>
    <row r="45" s="146" customFormat="true" ht="13.8" hidden="false" customHeight="false" outlineLevel="0" collapsed="false">
      <c r="A45" s="114"/>
      <c r="B45" s="143" t="s">
        <v>17</v>
      </c>
      <c r="C45" s="144"/>
      <c r="D45" s="145" t="n">
        <f aca="false">SUM(D7:D44)</f>
        <v>75858.48</v>
      </c>
      <c r="E45" s="145" t="n">
        <f aca="false">SUM(E7:E44)</f>
        <v>7306.34</v>
      </c>
      <c r="F45" s="145" t="n">
        <f aca="false">SUM(F7:F44)</f>
        <v>0</v>
      </c>
      <c r="G45" s="145" t="n">
        <v>50000</v>
      </c>
      <c r="H45" s="97"/>
      <c r="I45" s="97"/>
      <c r="J45" s="110" t="s">
        <v>60</v>
      </c>
      <c r="K45" s="110"/>
      <c r="L45" s="111" t="n">
        <f aca="false">RANK(R45,$R$42:$R$45)</f>
        <v>1</v>
      </c>
      <c r="M45" s="111" t="n">
        <f aca="false">RANK(S45,$S$42:$S$45)</f>
        <v>1</v>
      </c>
      <c r="N45" s="111" t="e">
        <f aca="false">RANK(T45,$T$42:$T$45)</f>
        <v>#DIV/0!</v>
      </c>
      <c r="O45" s="111" t="n">
        <f aca="false">RANK(U45,$U$42:$U$45)</f>
        <v>2</v>
      </c>
      <c r="P45" s="114" t="n">
        <f aca="false">O45</f>
        <v>2</v>
      </c>
      <c r="Q45" s="140" t="str">
        <f aca="false">J45</f>
        <v>4a Semana</v>
      </c>
      <c r="R45" s="141" t="n">
        <f aca="false">AVERAGE(D31:D44)</f>
        <v>4228.01625</v>
      </c>
      <c r="S45" s="141" t="n">
        <f aca="false">AVERAGE(E31:E44)</f>
        <v>433.18625</v>
      </c>
      <c r="T45" s="141" t="e">
        <f aca="false">AVERAGE(F31:F44)</f>
        <v>#DIV/0!</v>
      </c>
      <c r="U45" s="141" t="n">
        <f aca="false">AVERAGE(G31:G44)</f>
        <v>2663.54428571428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10 F7:G10 F12:G44 G11 D12 D14:D44">
    <cfRule type="cellIs" priority="2" operator="equal" aboveAverage="0" equalAverage="0" bottom="0" percent="0" rank="0" text="" dxfId="4">
      <formula>MAX(D$7:D$44)</formula>
    </cfRule>
    <cfRule type="cellIs" priority="3" operator="equal" aboveAverage="0" equalAverage="0" bottom="0" percent="0" rank="0" text="" dxfId="5">
      <formula>MIN(D$7:D$44)</formula>
    </cfRule>
  </conditionalFormatting>
  <conditionalFormatting sqref="E7:E9 E12 E14:E44">
    <cfRule type="cellIs" priority="4" operator="equal" aboveAverage="0" equalAverage="0" bottom="0" percent="0" rank="0" text="" dxfId="6">
      <formula>MAX(E$7:E$44)</formula>
    </cfRule>
    <cfRule type="cellIs" priority="5" operator="equal" aboveAverage="0" equalAverage="0" bottom="0" percent="0" rank="0" text="" dxfId="7">
      <formula>MIN(E$7:E$44)</formula>
    </cfRule>
  </conditionalFormatting>
  <conditionalFormatting sqref="D11 F11">
    <cfRule type="cellIs" priority="6" operator="equal" aboveAverage="0" equalAverage="0" bottom="0" percent="0" rank="0" text="" dxfId="8">
      <formula>MAX(D$7:D$44)</formula>
    </cfRule>
    <cfRule type="cellIs" priority="7" operator="equal" aboveAverage="0" equalAverage="0" bottom="0" percent="0" rank="0" text="" dxfId="9">
      <formula>MIN(D$7:D$44)</formula>
    </cfRule>
  </conditionalFormatting>
  <conditionalFormatting sqref="E11">
    <cfRule type="cellIs" priority="8" operator="equal" aboveAverage="0" equalAverage="0" bottom="0" percent="0" rank="0" text="" dxfId="10">
      <formula>MAX(E$7:E$44)</formula>
    </cfRule>
    <cfRule type="cellIs" priority="9" operator="equal" aboveAverage="0" equalAverage="0" bottom="0" percent="0" rank="0" text="" dxfId="11">
      <formula>MIN(E$7:E$44)</formula>
    </cfRule>
  </conditionalFormatting>
  <conditionalFormatting sqref="E10">
    <cfRule type="cellIs" priority="10" operator="equal" aboveAverage="0" equalAverage="0" bottom="0" percent="0" rank="0" text="" dxfId="12">
      <formula>MAX(E$7:E$44)</formula>
    </cfRule>
    <cfRule type="cellIs" priority="11" operator="equal" aboveAverage="0" equalAverage="0" bottom="0" percent="0" rank="0" text="" dxfId="13">
      <formula>MIN(E$7:E$44)</formula>
    </cfRule>
  </conditionalFormatting>
  <conditionalFormatting sqref="D13">
    <cfRule type="cellIs" priority="12" operator="equal" aboveAverage="0" equalAverage="0" bottom="0" percent="0" rank="0" text="" dxfId="14">
      <formula>MAX(D$7:D$44)</formula>
    </cfRule>
    <cfRule type="cellIs" priority="13" operator="equal" aboveAverage="0" equalAverage="0" bottom="0" percent="0" rank="0" text="" dxfId="15">
      <formula>MIN(D$7:D$44)</formula>
    </cfRule>
  </conditionalFormatting>
  <conditionalFormatting sqref="E13">
    <cfRule type="cellIs" priority="14" operator="equal" aboveAverage="0" equalAverage="0" bottom="0" percent="0" rank="0" text="" dxfId="16">
      <formula>MAX(E$7:E$44)</formula>
    </cfRule>
    <cfRule type="cellIs" priority="15" operator="equal" aboveAverage="0" equalAverage="0" bottom="0" percent="0" rank="0" text="" dxfId="17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>
      <c r="A1" s="95"/>
    </row>
    <row r="2" customFormat="false" ht="16.5" hidden="false" customHeight="false" outlineLevel="0" collapsed="false">
      <c r="B2" s="89" t="s">
        <v>0</v>
      </c>
      <c r="D2" s="27" t="s">
        <v>7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IF(Calendário!D4="","",Calendário!D4)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IF(Calendário!D5="","",Calendário!D5)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str">
        <f aca="false">IF(Calendário!D6="","",Calendário!D6)</f>
        <v/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str">
        <f aca="false">IF(Calendário!D7="","",Calendário!D7)</f>
        <v/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str">
        <f aca="false">IF(Calendário!D8="","",Calendário!D8)</f>
        <v/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n">
        <f aca="false">IF(Calendário!D9="","",Calendário!D9)</f>
        <v>1</v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n">
        <f aca="false">IF(Calendário!D10="","",Calendário!D10)</f>
        <v>2</v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IF(Calendário!D11="","",Calendário!D11)</f>
        <v>3</v>
      </c>
      <c r="D14" s="128"/>
      <c r="E14" s="128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IF(Calendário!D12="","",Calendário!D12)</f>
        <v>4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IF(Calendário!D13="","",Calendário!D13)</f>
        <v>5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IF(Calendário!D14="","",Calendário!D14)</f>
        <v>6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IF(Calendário!D15="","",Calendário!D15)</f>
        <v>7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IF(Calendário!D16="","",Calendário!D16)</f>
        <v>8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IF(Calendário!D17="","",Calendário!D17)</f>
        <v>9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IF(Calendário!D18="","",Calendário!D18)</f>
        <v>10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IF(Calendário!D19="","",Calendário!D19)</f>
        <v>11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IF(Calendário!D20="","",Calendário!D20)</f>
        <v>12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IF(Calendário!D21="","",Calendário!D21)</f>
        <v>13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IF(Calendário!D22="","",Calendário!D22)</f>
        <v>14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IF(Calendário!D23="","",Calendário!D23)</f>
        <v>15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IF(Calendário!D24="","",Calendário!D24)</f>
        <v>16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IF(Calendário!D25="","",Calendário!D25)</f>
        <v>17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IF(Calendário!D26="","",Calendário!D26)</f>
        <v>18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IF(Calendário!D27="","",Calendário!D27)</f>
        <v>19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IF(Calendário!D28="","",Calendário!D28)</f>
        <v>20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IF(Calendário!D29="","",Calendário!D29)</f>
        <v>21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IF(Calendário!D30="","",Calendário!D30)</f>
        <v>22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IF(Calendário!D31="","",Calendário!D31)</f>
        <v>23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IF(Calendário!D32="","",Calendário!D32)</f>
        <v>24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IF(Calendário!D33="","",Calendário!D33)</f>
        <v>25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IF(Calendário!D34="","",Calendário!D34)</f>
        <v>26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IF(Calendário!D35="","",Calendário!D35)</f>
        <v>27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IF(Calendário!D36="","",Calendário!D36)</f>
        <v>28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str">
        <f aca="false">IF(Calendário!D37="","",Calendário!D37)</f>
        <v/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str">
        <f aca="false">IF(Calendário!D38="","",Calendário!D38)</f>
        <v/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str">
        <f aca="false">IF(Calendário!D39="","",Calendário!D39)</f>
        <v/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str">
        <f aca="false">IF(Calendário!D40="","",Calendário!D40)</f>
        <v/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IF(Calendário!D41="","",Calendário!D41)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18">
      <formula>MAX(D$7:D$44)</formula>
    </cfRule>
    <cfRule type="cellIs" priority="3" operator="equal" aboveAverage="0" equalAverage="0" bottom="0" percent="0" rank="0" text="" dxfId="19">
      <formula>MIN(D$7:D$44)</formula>
    </cfRule>
  </conditionalFormatting>
  <conditionalFormatting sqref="E7:E44">
    <cfRule type="cellIs" priority="4" operator="equal" aboveAverage="0" equalAverage="0" bottom="0" percent="0" rank="0" text="" dxfId="20">
      <formula>MAX(E$7:E$44)</formula>
    </cfRule>
    <cfRule type="cellIs" priority="5" operator="equal" aboveAverage="0" equalAverage="0" bottom="0" percent="0" rank="0" text="" dxfId="21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10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IF(Calendário!E4="","",Calendário!E4)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IF(Calendário!E5="","",Calendário!E5)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str">
        <f aca="false">IF(Calendário!E6="","",Calendário!E6)</f>
        <v/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str">
        <f aca="false">IF(Calendário!E7="","",Calendário!E7)</f>
        <v/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str">
        <f aca="false">IF(Calendário!E8="","",Calendário!E8)</f>
        <v/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n">
        <f aca="false">IF(Calendário!E9="","",Calendário!E9)</f>
        <v>1</v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n">
        <f aca="false">IF(Calendário!E10="","",Calendário!E10)</f>
        <v>2</v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IF(Calendário!E11="","",Calendário!E11)</f>
        <v>3</v>
      </c>
      <c r="D14" s="128"/>
      <c r="E14" s="128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IF(Calendário!E12="","",Calendário!E12)</f>
        <v>4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IF(Calendário!E13="","",Calendário!E13)</f>
        <v>5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IF(Calendário!E14="","",Calendário!E14)</f>
        <v>6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IF(Calendário!E15="","",Calendário!E15)</f>
        <v>7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IF(Calendário!E16="","",Calendário!E16)</f>
        <v>8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IF(Calendário!E17="","",Calendário!E17)</f>
        <v>9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IF(Calendário!E18="","",Calendário!E18)</f>
        <v>10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IF(Calendário!E19="","",Calendário!E19)</f>
        <v>11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IF(Calendário!E20="","",Calendário!E20)</f>
        <v>12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IF(Calendário!E21="","",Calendário!E21)</f>
        <v>13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IF(Calendário!E22="","",Calendário!E22)</f>
        <v>14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IF(Calendário!E23="","",Calendário!E23)</f>
        <v>15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IF(Calendário!E24="","",Calendário!E24)</f>
        <v>16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IF(Calendário!E25="","",Calendário!E25)</f>
        <v>17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IF(Calendário!E26="","",Calendário!E26)</f>
        <v>18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IF(Calendário!E27="","",Calendário!E27)</f>
        <v>19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IF(Calendário!E28="","",Calendário!E28)</f>
        <v>20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IF(Calendário!E29="","",Calendário!E29)</f>
        <v>21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IF(Calendário!E30="","",Calendário!E30)</f>
        <v>22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IF(Calendário!E31="","",Calendário!E31)</f>
        <v>23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IF(Calendário!E32="","",Calendário!E32)</f>
        <v>24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IF(Calendário!E33="","",Calendário!E33)</f>
        <v>25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IF(Calendário!E34="","",Calendário!E34)</f>
        <v>26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IF(Calendário!E35="","",Calendário!E35)</f>
        <v>27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IF(Calendário!E36="","",Calendário!E36)</f>
        <v>28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n">
        <f aca="false">IF(Calendário!E37="","",Calendário!E37)</f>
        <v>29</v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n">
        <f aca="false">IF(Calendário!E38="","",Calendário!E38)</f>
        <v>30</v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n">
        <f aca="false">IF(Calendário!E39="","",Calendário!E39)</f>
        <v>31</v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str">
        <f aca="false">IF(Calendário!E40="","",Calendário!E40)</f>
        <v/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IF(Calendário!E41="","",Calendário!E41)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22">
      <formula>MAX(D$7:D$44)</formula>
    </cfRule>
    <cfRule type="cellIs" priority="3" operator="equal" aboveAverage="0" equalAverage="0" bottom="0" percent="0" rank="0" text="" dxfId="23">
      <formula>MIN(D$7:D$44)</formula>
    </cfRule>
  </conditionalFormatting>
  <conditionalFormatting sqref="E7:E44">
    <cfRule type="cellIs" priority="4" operator="equal" aboveAverage="0" equalAverage="0" bottom="0" percent="0" rank="0" text="" dxfId="24">
      <formula>MAX(E$7:E$44)</formula>
    </cfRule>
    <cfRule type="cellIs" priority="5" operator="equal" aboveAverage="0" equalAverage="0" bottom="0" percent="0" rank="0" text="" dxfId="25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14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IF(Calendário!F4="","",Calendário!F4)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IF(Calendário!F5="","",Calendário!F5)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str">
        <f aca="false">IF(Calendário!F6="","",Calendário!F6)</f>
        <v/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str">
        <f aca="false">IF(Calendário!F7="","",Calendário!F7)</f>
        <v/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str">
        <f aca="false">IF(Calendário!F8="","",Calendário!F8)</f>
        <v/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str">
        <f aca="false">IF(Calendário!F9="","",Calendário!F9)</f>
        <v/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str">
        <f aca="false">IF(Calendário!F10="","",Calendário!F10)</f>
        <v/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str">
        <f aca="false">IF(Calendário!F11="","",Calendário!F11)</f>
        <v/>
      </c>
      <c r="D14" s="126"/>
      <c r="E14" s="126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IF(Calendário!F12="","",Calendário!F12)</f>
        <v>1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IF(Calendário!F13="","",Calendário!F13)</f>
        <v>2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IF(Calendário!F14="","",Calendário!F14)</f>
        <v>3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IF(Calendário!F15="","",Calendário!F15)</f>
        <v>4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IF(Calendário!F16="","",Calendário!F16)</f>
        <v>5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IF(Calendário!F17="","",Calendário!F17)</f>
        <v>6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IF(Calendário!F18="","",Calendário!F18)</f>
        <v>7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IF(Calendário!F19="","",Calendário!F19)</f>
        <v>8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IF(Calendário!F20="","",Calendário!F20)</f>
        <v>9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IF(Calendário!F21="","",Calendário!F21)</f>
        <v>10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IF(Calendário!F22="","",Calendário!F22)</f>
        <v>11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IF(Calendário!F23="","",Calendário!F23)</f>
        <v>12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IF(Calendário!F24="","",Calendário!F24)</f>
        <v>13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IF(Calendário!F25="","",Calendário!F25)</f>
        <v>14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IF(Calendário!F26="","",Calendário!F26)</f>
        <v>15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IF(Calendário!F27="","",Calendário!F27)</f>
        <v>16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IF(Calendário!F28="","",Calendário!F28)</f>
        <v>17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IF(Calendário!F29="","",Calendário!F29)</f>
        <v>18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IF(Calendário!F30="","",Calendário!F30)</f>
        <v>19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IF(Calendário!F31="","",Calendário!F31)</f>
        <v>20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IF(Calendário!F32="","",Calendário!F32)</f>
        <v>21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IF(Calendário!F33="","",Calendário!F33)</f>
        <v>22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IF(Calendário!F34="","",Calendário!F34)</f>
        <v>23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IF(Calendário!F35="","",Calendário!F35)</f>
        <v>24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IF(Calendário!F36="","",Calendário!F36)</f>
        <v>25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n">
        <f aca="false">IF(Calendário!F37="","",Calendário!F37)</f>
        <v>26</v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n">
        <f aca="false">IF(Calendário!F38="","",Calendário!F38)</f>
        <v>27</v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n">
        <f aca="false">IF(Calendário!F39="","",Calendário!F39)</f>
        <v>28</v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n">
        <f aca="false">IF(Calendário!F40="","",Calendário!F40)</f>
        <v>29</v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n">
        <f aca="false">IF(Calendário!F41="","",Calendário!F41)</f>
        <v>30</v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13 F7:G44 D15:D44">
    <cfRule type="cellIs" priority="2" operator="equal" aboveAverage="0" equalAverage="0" bottom="0" percent="0" rank="0" text="" dxfId="26">
      <formula>MAX(D$7:D$44)</formula>
    </cfRule>
    <cfRule type="cellIs" priority="3" operator="equal" aboveAverage="0" equalAverage="0" bottom="0" percent="0" rank="0" text="" dxfId="27">
      <formula>MIN(D$7:D$44)</formula>
    </cfRule>
  </conditionalFormatting>
  <conditionalFormatting sqref="E7:E13 E15:E44">
    <cfRule type="cellIs" priority="4" operator="equal" aboveAverage="0" equalAverage="0" bottom="0" percent="0" rank="0" text="" dxfId="28">
      <formula>MAX(E$7:E$44)</formula>
    </cfRule>
    <cfRule type="cellIs" priority="5" operator="equal" aboveAverage="0" equalAverage="0" bottom="0" percent="0" rank="0" text="" dxfId="29">
      <formula>MIN(E$7:E$44)</formula>
    </cfRule>
  </conditionalFormatting>
  <conditionalFormatting sqref="D14">
    <cfRule type="cellIs" priority="6" operator="equal" aboveAverage="0" equalAverage="0" bottom="0" percent="0" rank="0" text="" dxfId="30">
      <formula>MAX(D$7:D$44)</formula>
    </cfRule>
    <cfRule type="cellIs" priority="7" operator="equal" aboveAverage="0" equalAverage="0" bottom="0" percent="0" rank="0" text="" dxfId="31">
      <formula>MIN(D$7:D$44)</formula>
    </cfRule>
  </conditionalFormatting>
  <conditionalFormatting sqref="E14">
    <cfRule type="cellIs" priority="8" operator="equal" aboveAverage="0" equalAverage="0" bottom="0" percent="0" rank="0" text="" dxfId="32">
      <formula>MAX(E$7:E$44)</formula>
    </cfRule>
    <cfRule type="cellIs" priority="9" operator="equal" aboveAverage="0" equalAverage="0" bottom="0" percent="0" rank="0" text="" dxfId="33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3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IF(Calendário!G4="","",Calendário!G4)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IF(Calendário!G5="","",Calendário!G5)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str">
        <f aca="false">IF(Calendário!G6="","",Calendário!G6)</f>
        <v/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n">
        <f aca="false">IF(Calendário!G7="","",Calendário!G7)</f>
        <v>1</v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n">
        <f aca="false">IF(Calendário!G8="","",Calendário!G8)</f>
        <v>2</v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n">
        <f aca="false">IF(Calendário!G9="","",Calendário!G9)</f>
        <v>3</v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n">
        <f aca="false">IF(Calendário!G10="","",Calendário!G10)</f>
        <v>4</v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IF(Calendário!G11="","",Calendário!G11)</f>
        <v>5</v>
      </c>
      <c r="D14" s="128"/>
      <c r="E14" s="128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IF(Calendário!G12="","",Calendário!G12)</f>
        <v>6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IF(Calendário!G13="","",Calendário!G13)</f>
        <v>7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IF(Calendário!G14="","",Calendário!G14)</f>
        <v>8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IF(Calendário!G15="","",Calendário!G15)</f>
        <v>9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IF(Calendário!G16="","",Calendário!G16)</f>
        <v>10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IF(Calendário!G17="","",Calendário!G17)</f>
        <v>11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IF(Calendário!G18="","",Calendário!G18)</f>
        <v>12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IF(Calendário!G19="","",Calendário!G19)</f>
        <v>13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IF(Calendário!G20="","",Calendário!G20)</f>
        <v>14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IF(Calendário!G21="","",Calendário!G21)</f>
        <v>15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IF(Calendário!G22="","",Calendário!G22)</f>
        <v>16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IF(Calendário!G23="","",Calendário!G23)</f>
        <v>17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IF(Calendário!G24="","",Calendário!G24)</f>
        <v>18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IF(Calendário!G25="","",Calendário!G25)</f>
        <v>19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IF(Calendário!G26="","",Calendário!G26)</f>
        <v>20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IF(Calendário!G27="","",Calendário!G27)</f>
        <v>21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IF(Calendário!G28="","",Calendário!G28)</f>
        <v>22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IF(Calendário!G29="","",Calendário!G29)</f>
        <v>23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IF(Calendário!G30="","",Calendário!G30)</f>
        <v>24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IF(Calendário!G31="","",Calendário!G31)</f>
        <v>25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IF(Calendário!G32="","",Calendário!G32)</f>
        <v>26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IF(Calendário!G33="","",Calendário!G33)</f>
        <v>27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IF(Calendário!G34="","",Calendário!G34)</f>
        <v>28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IF(Calendário!G35="","",Calendário!G35)</f>
        <v>29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IF(Calendário!G36="","",Calendário!G36)</f>
        <v>30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n">
        <f aca="false">IF(Calendário!G37="","",Calendário!G37)</f>
        <v>31</v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str">
        <f aca="false">IF(Calendário!G38="","",Calendário!G38)</f>
        <v/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str">
        <f aca="false">IF(Calendário!G39="","",Calendário!G39)</f>
        <v/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str">
        <f aca="false">IF(Calendário!G40="","",Calendário!G40)</f>
        <v/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IF(Calendário!G41="","",Calendário!G41)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34">
      <formula>MAX(D$7:D$44)</formula>
    </cfRule>
    <cfRule type="cellIs" priority="3" operator="equal" aboveAverage="0" equalAverage="0" bottom="0" percent="0" rank="0" text="" dxfId="35">
      <formula>MIN(D$7:D$44)</formula>
    </cfRule>
  </conditionalFormatting>
  <conditionalFormatting sqref="E7:E44">
    <cfRule type="cellIs" priority="4" operator="equal" aboveAverage="0" equalAverage="0" bottom="0" percent="0" rank="0" text="" dxfId="36">
      <formula>MAX(E$7:E$44)</formula>
    </cfRule>
    <cfRule type="cellIs" priority="5" operator="equal" aboveAverage="0" equalAverage="0" bottom="0" percent="0" rank="0" text="" dxfId="37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0078125" defaultRowHeight="16.5" zeroHeight="false" outlineLevelRow="0" outlineLevelCol="1"/>
  <cols>
    <col collapsed="false" customWidth="true" hidden="false" outlineLevel="0" max="1" min="1" style="87" width="1.42"/>
    <col collapsed="false" customWidth="true" hidden="false" outlineLevel="0" max="2" min="2" style="29" width="10.71"/>
    <col collapsed="false" customWidth="true" hidden="false" outlineLevel="0" max="3" min="3" style="29" width="6.87"/>
    <col collapsed="false" customWidth="true" hidden="false" outlineLevel="0" max="5" min="4" style="88" width="17.29"/>
    <col collapsed="false" customWidth="true" hidden="true" outlineLevel="1" max="6" min="6" style="88" width="17.29"/>
    <col collapsed="false" customWidth="true" hidden="false" outlineLevel="0" max="7" min="7" style="88" width="17.29"/>
    <col collapsed="false" customWidth="true" hidden="false" outlineLevel="0" max="9" min="8" style="29" width="3.57"/>
    <col collapsed="false" customWidth="true" hidden="false" outlineLevel="0" max="10" min="10" style="29" width="16.57"/>
    <col collapsed="false" customWidth="true" hidden="false" outlineLevel="0" max="11" min="11" style="29" width="13.29"/>
    <col collapsed="false" customWidth="true" hidden="false" outlineLevel="0" max="13" min="12" style="29" width="17"/>
    <col collapsed="false" customWidth="true" hidden="true" outlineLevel="1" max="14" min="14" style="29" width="17"/>
    <col collapsed="false" customWidth="true" hidden="false" outlineLevel="0" max="15" min="15" style="29" width="17"/>
    <col collapsed="false" customWidth="true" hidden="false" outlineLevel="0" max="16" min="16" style="87" width="12.29"/>
    <col collapsed="false" customWidth="true" hidden="false" outlineLevel="0" max="17" min="17" style="87" width="14.15"/>
    <col collapsed="false" customWidth="true" hidden="false" outlineLevel="0" max="19" min="18" style="87" width="14.57"/>
    <col collapsed="false" customWidth="true" hidden="false" outlineLevel="0" max="20" min="20" style="87" width="13.29"/>
    <col collapsed="false" customWidth="true" hidden="false" outlineLevel="0" max="21" min="21" style="87" width="14.43"/>
    <col collapsed="false" customWidth="false" hidden="false" outlineLevel="0" max="1024" min="22" style="87" width="9.29"/>
  </cols>
  <sheetData>
    <row r="1" customFormat="false" ht="6" hidden="false" customHeight="true" outlineLevel="0" collapsed="false"/>
    <row r="2" customFormat="false" ht="16.5" hidden="false" customHeight="false" outlineLevel="0" collapsed="false">
      <c r="B2" s="89" t="s">
        <v>0</v>
      </c>
      <c r="D2" s="27" t="s">
        <v>8</v>
      </c>
      <c r="E2" s="90"/>
      <c r="F2" s="90"/>
      <c r="G2" s="90"/>
    </row>
    <row r="3" s="91" customFormat="true" ht="16.5" hidden="false" customHeight="false" outlineLevel="0" collapsed="false">
      <c r="B3" s="92" t="s">
        <v>38</v>
      </c>
      <c r="C3" s="93"/>
      <c r="D3" s="92" t="n">
        <f aca="false">SUM(D7:D44)</f>
        <v>0</v>
      </c>
      <c r="E3" s="92" t="n">
        <f aca="false">SUM(E7:E44)</f>
        <v>0</v>
      </c>
      <c r="F3" s="92" t="n">
        <f aca="false">SUM(F7:F44)</f>
        <v>0</v>
      </c>
      <c r="G3" s="92" t="n">
        <f aca="false">SUM(G7:G44)</f>
        <v>0</v>
      </c>
      <c r="H3" s="94"/>
      <c r="I3" s="35"/>
      <c r="J3" s="35"/>
      <c r="K3" s="35"/>
      <c r="L3" s="35"/>
      <c r="M3" s="35"/>
      <c r="N3" s="35"/>
      <c r="O3" s="3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</row>
    <row r="4" customFormat="false" ht="16.5" hidden="true" customHeight="false" outlineLevel="0" collapsed="false">
      <c r="B4" s="94" t="s">
        <v>17</v>
      </c>
      <c r="C4" s="94" t="s">
        <v>39</v>
      </c>
      <c r="D4" s="96" t="n">
        <f aca="false">MAX(D7:D44)</f>
        <v>0</v>
      </c>
      <c r="E4" s="96" t="n">
        <f aca="false">MAX(E7:E44)</f>
        <v>0</v>
      </c>
      <c r="F4" s="96" t="n">
        <f aca="false">MAX(F7:F44)</f>
        <v>0</v>
      </c>
      <c r="G4" s="96" t="n">
        <f aca="false">MAX(G7:G44)</f>
        <v>0</v>
      </c>
      <c r="H4" s="97"/>
      <c r="I4" s="97"/>
    </row>
    <row r="5" customFormat="false" ht="16.5" hidden="false" customHeight="false" outlineLevel="0" collapsed="false">
      <c r="B5" s="98"/>
      <c r="C5" s="99"/>
      <c r="D5" s="100" t="s">
        <v>40</v>
      </c>
      <c r="E5" s="100"/>
      <c r="F5" s="100"/>
      <c r="G5" s="100"/>
      <c r="H5" s="35"/>
      <c r="I5" s="35"/>
      <c r="J5" s="100" t="s">
        <v>41</v>
      </c>
      <c r="K5" s="100"/>
      <c r="L5" s="100"/>
      <c r="M5" s="100"/>
      <c r="N5" s="100"/>
      <c r="O5" s="100"/>
    </row>
    <row r="6" customFormat="false" ht="16.5" hidden="false" customHeight="false" outlineLevel="0" collapsed="false">
      <c r="A6" s="93"/>
      <c r="B6" s="101"/>
      <c r="C6" s="102"/>
      <c r="D6" s="103" t="str">
        <f aca="false">Jan!$D$6</f>
        <v>Manipulado</v>
      </c>
      <c r="E6" s="103" t="str">
        <f aca="false">Jan!$E$6</f>
        <v>Revenda</v>
      </c>
      <c r="F6" s="103" t="str">
        <f aca="false">Jan!$F$6</f>
        <v>Categoria 3</v>
      </c>
      <c r="G6" s="104" t="s">
        <v>37</v>
      </c>
      <c r="H6" s="35"/>
      <c r="I6" s="35"/>
      <c r="J6" s="100"/>
      <c r="K6" s="100" t="s">
        <v>45</v>
      </c>
      <c r="L6" s="100" t="str">
        <f aca="false">D6</f>
        <v>Manipulado</v>
      </c>
      <c r="M6" s="100" t="str">
        <f aca="false">E6</f>
        <v>Revenda</v>
      </c>
      <c r="N6" s="100" t="str">
        <f aca="false">F6</f>
        <v>Categoria 3</v>
      </c>
      <c r="O6" s="100" t="str">
        <f aca="false">G6</f>
        <v>Total</v>
      </c>
      <c r="Q6" s="93"/>
      <c r="R6" s="93"/>
      <c r="S6" s="93" t="n">
        <v>1</v>
      </c>
    </row>
    <row r="7" customFormat="false" ht="16.5" hidden="false" customHeight="false" outlineLevel="0" collapsed="false">
      <c r="A7" s="93" t="str">
        <f aca="false">IF(G7=0,"",B7)</f>
        <v/>
      </c>
      <c r="B7" s="105" t="s">
        <v>30</v>
      </c>
      <c r="C7" s="105" t="str">
        <f aca="false">IF(Calendário!H4="","",Calendário!H4)</f>
        <v/>
      </c>
      <c r="D7" s="106"/>
      <c r="E7" s="106"/>
      <c r="F7" s="107"/>
      <c r="G7" s="108" t="n">
        <f aca="false">SUM(D7:F7)</f>
        <v>0</v>
      </c>
      <c r="H7" s="109"/>
      <c r="I7" s="109"/>
      <c r="J7" s="110" t="s">
        <v>31</v>
      </c>
      <c r="K7" s="111" t="n">
        <f aca="false">COUNTIF($A$7:$A$44,"sab")</f>
        <v>0</v>
      </c>
      <c r="L7" s="112" t="n">
        <f aca="false">SUMIF($A$7:$A$44,J7,$D$7:$D$44)</f>
        <v>0</v>
      </c>
      <c r="M7" s="112" t="n">
        <f aca="false">SUMIF($A$7:$A$44,J7,$E$7:$E$44)</f>
        <v>0</v>
      </c>
      <c r="N7" s="112" t="n">
        <f aca="false">SUMIF($A$7:$A$44,J7,$F$7:$F$44)</f>
        <v>0</v>
      </c>
      <c r="O7" s="112" t="n">
        <f aca="false">L7+M7+N7</f>
        <v>0</v>
      </c>
      <c r="Q7" s="113" t="n">
        <f aca="false">RANK(O7,$O$7:$O$13)</f>
        <v>1</v>
      </c>
      <c r="R7" s="114" t="str">
        <f aca="false">J7</f>
        <v>sab</v>
      </c>
      <c r="S7" s="93" t="str">
        <f aca="false">VLOOKUP(S6,Q7:R13,2,FALSE())</f>
        <v>sab</v>
      </c>
    </row>
    <row r="8" s="95" customFormat="true" ht="16.5" hidden="false" customHeight="false" outlineLevel="0" collapsed="false">
      <c r="A8" s="93" t="str">
        <f aca="false">IF(G8=0,"",B8)</f>
        <v/>
      </c>
      <c r="B8" s="115" t="s">
        <v>31</v>
      </c>
      <c r="C8" s="116" t="str">
        <f aca="false">IF(Calendário!H5="","",Calendário!H5)</f>
        <v/>
      </c>
      <c r="D8" s="117"/>
      <c r="E8" s="117"/>
      <c r="F8" s="117"/>
      <c r="G8" s="117" t="n">
        <f aca="false">SUM(D8:F8)</f>
        <v>0</v>
      </c>
      <c r="H8" s="118"/>
      <c r="I8" s="118"/>
      <c r="J8" s="110" t="s">
        <v>32</v>
      </c>
      <c r="K8" s="111" t="n">
        <f aca="false">COUNTIF($A$7:$A$44,"dom")</f>
        <v>0</v>
      </c>
      <c r="L8" s="112" t="n">
        <f aca="false">SUMIF($A$7:$A$44,J8,$D$7:$D$44)</f>
        <v>0</v>
      </c>
      <c r="M8" s="112" t="n">
        <f aca="false">SUMIF($A$7:$A$44,J8,$E$7:$E$44)</f>
        <v>0</v>
      </c>
      <c r="N8" s="112" t="n">
        <f aca="false">SUMIF($A$7:$A$44,J8,$F$7:$F$44)</f>
        <v>0</v>
      </c>
      <c r="O8" s="112" t="n">
        <f aca="false">L8+M8+N8</f>
        <v>0</v>
      </c>
      <c r="Q8" s="113" t="n">
        <f aca="false">RANK(O8,$O$7:$O$13)</f>
        <v>1</v>
      </c>
      <c r="R8" s="114" t="str">
        <f aca="false">J8</f>
        <v>dom</v>
      </c>
      <c r="S8" s="119"/>
    </row>
    <row r="9" s="95" customFormat="true" ht="16.5" hidden="false" customHeight="false" outlineLevel="0" collapsed="false">
      <c r="A9" s="93" t="str">
        <f aca="false">IF(G9=0,"",B9)</f>
        <v/>
      </c>
      <c r="B9" s="115" t="s">
        <v>32</v>
      </c>
      <c r="C9" s="116" t="str">
        <f aca="false">IF(Calendário!H6="","",Calendário!H6)</f>
        <v/>
      </c>
      <c r="D9" s="117"/>
      <c r="E9" s="117"/>
      <c r="F9" s="117"/>
      <c r="G9" s="117" t="n">
        <f aca="false">SUM(D9:F9)</f>
        <v>0</v>
      </c>
      <c r="H9" s="118"/>
      <c r="I9" s="118"/>
      <c r="J9" s="110" t="s">
        <v>33</v>
      </c>
      <c r="K9" s="111" t="n">
        <f aca="false">COUNTIF($A$7:$A$44,"seg")</f>
        <v>0</v>
      </c>
      <c r="L9" s="112" t="n">
        <f aca="false">SUMIF($A$7:$A$44,J9,$D$7:$D$44)</f>
        <v>0</v>
      </c>
      <c r="M9" s="112" t="n">
        <f aca="false">SUMIF($A$7:$A$44,J9,$E$7:$E$44)</f>
        <v>0</v>
      </c>
      <c r="N9" s="112" t="n">
        <f aca="false">SUMIF($A$7:$A$44,J9,$F$7:$F$44)</f>
        <v>0</v>
      </c>
      <c r="O9" s="112" t="n">
        <f aca="false">L9+M9+N9</f>
        <v>0</v>
      </c>
      <c r="Q9" s="113" t="n">
        <f aca="false">RANK(O9,$O$7:$O$13)</f>
        <v>1</v>
      </c>
      <c r="R9" s="114" t="str">
        <f aca="false">J9</f>
        <v>seg</v>
      </c>
      <c r="S9" s="119"/>
    </row>
    <row r="10" customFormat="false" ht="16.5" hidden="false" customHeight="false" outlineLevel="0" collapsed="false">
      <c r="A10" s="93" t="str">
        <f aca="false">IF(G10=0,"",B10)</f>
        <v/>
      </c>
      <c r="B10" s="120" t="s">
        <v>33</v>
      </c>
      <c r="C10" s="121" t="str">
        <f aca="false">IF(Calendário!H7="","",Calendário!H7)</f>
        <v/>
      </c>
      <c r="D10" s="122"/>
      <c r="E10" s="122"/>
      <c r="F10" s="122"/>
      <c r="G10" s="122" t="n">
        <f aca="false">SUM(D10:F10)</f>
        <v>0</v>
      </c>
      <c r="H10" s="109"/>
      <c r="I10" s="109"/>
      <c r="J10" s="110" t="s">
        <v>34</v>
      </c>
      <c r="K10" s="111" t="n">
        <f aca="false">COUNTIF($A$7:$A$44,"ter")</f>
        <v>0</v>
      </c>
      <c r="L10" s="112" t="n">
        <f aca="false">SUMIF($A$7:$A$44,J10,$D$7:$D$44)</f>
        <v>0</v>
      </c>
      <c r="M10" s="112" t="n">
        <f aca="false">SUMIF($A$7:$A$44,J10,$E$7:$E$44)</f>
        <v>0</v>
      </c>
      <c r="N10" s="112" t="n">
        <f aca="false">SUMIF($A$7:$A$44,J10,$F$7:$F$44)</f>
        <v>0</v>
      </c>
      <c r="O10" s="112" t="n">
        <f aca="false">L10+M10+N10</f>
        <v>0</v>
      </c>
      <c r="Q10" s="113" t="n">
        <f aca="false">RANK(O10,$O$7:$O$13)</f>
        <v>1</v>
      </c>
      <c r="R10" s="114" t="str">
        <f aca="false">J10</f>
        <v>ter</v>
      </c>
      <c r="S10" s="93"/>
    </row>
    <row r="11" customFormat="false" ht="16.5" hidden="false" customHeight="false" outlineLevel="0" collapsed="false">
      <c r="A11" s="93" t="str">
        <f aca="false">IF(G11=0,"",B11)</f>
        <v/>
      </c>
      <c r="B11" s="123" t="s">
        <v>34</v>
      </c>
      <c r="C11" s="124" t="str">
        <f aca="false">IF(Calendário!H8="","",Calendário!H8)</f>
        <v/>
      </c>
      <c r="D11" s="125"/>
      <c r="E11" s="125"/>
      <c r="F11" s="125"/>
      <c r="G11" s="125" t="n">
        <f aca="false">SUM(D11:F11)</f>
        <v>0</v>
      </c>
      <c r="H11" s="109"/>
      <c r="I11" s="109"/>
      <c r="J11" s="110" t="s">
        <v>35</v>
      </c>
      <c r="K11" s="111" t="n">
        <f aca="false">COUNTIF($A$7:$A$44,"qua")</f>
        <v>0</v>
      </c>
      <c r="L11" s="112" t="n">
        <f aca="false">SUMIF($A$7:$A$44,J11,$D$7:$D$44)</f>
        <v>0</v>
      </c>
      <c r="M11" s="112" t="n">
        <f aca="false">SUMIF($A$7:$A$44,J11,$E$7:$E$44)</f>
        <v>0</v>
      </c>
      <c r="N11" s="112" t="n">
        <f aca="false">SUMIF($A$7:$A$44,J11,$F$7:$F$44)</f>
        <v>0</v>
      </c>
      <c r="O11" s="112" t="n">
        <f aca="false">L11+M11+N11</f>
        <v>0</v>
      </c>
      <c r="Q11" s="113" t="n">
        <f aca="false">RANK(O11,$O$7:$O$13)</f>
        <v>1</v>
      </c>
      <c r="R11" s="114" t="str">
        <f aca="false">J11</f>
        <v>qua</v>
      </c>
      <c r="S11" s="93"/>
    </row>
    <row r="12" customFormat="false" ht="16.5" hidden="false" customHeight="false" outlineLevel="0" collapsed="false">
      <c r="A12" s="93" t="str">
        <f aca="false">IF(G12=0,"",B12)</f>
        <v/>
      </c>
      <c r="B12" s="123" t="s">
        <v>35</v>
      </c>
      <c r="C12" s="124" t="str">
        <f aca="false">IF(Calendário!H9="","",Calendário!H9)</f>
        <v/>
      </c>
      <c r="D12" s="126"/>
      <c r="E12" s="126"/>
      <c r="F12" s="126"/>
      <c r="G12" s="126" t="n">
        <f aca="false">SUM(D12:F12)</f>
        <v>0</v>
      </c>
      <c r="H12" s="109"/>
      <c r="I12" s="109"/>
      <c r="J12" s="110" t="s">
        <v>36</v>
      </c>
      <c r="K12" s="111" t="n">
        <f aca="false">COUNTIF($A$7:$A$44,"qui")</f>
        <v>0</v>
      </c>
      <c r="L12" s="112" t="n">
        <f aca="false">SUMIF($A$7:$A$44,J12,$D$7:$D$44)</f>
        <v>0</v>
      </c>
      <c r="M12" s="112" t="n">
        <f aca="false">SUMIF($A$7:$A$44,J12,$E$7:$E$44)</f>
        <v>0</v>
      </c>
      <c r="N12" s="112" t="n">
        <f aca="false">SUMIF($A$7:$A$44,J12,$F$7:$F$44)</f>
        <v>0</v>
      </c>
      <c r="O12" s="112" t="n">
        <f aca="false">L12+M12+N12</f>
        <v>0</v>
      </c>
      <c r="Q12" s="113" t="n">
        <f aca="false">RANK(O12,$O$7:$O$13)</f>
        <v>1</v>
      </c>
      <c r="R12" s="114" t="str">
        <f aca="false">J12</f>
        <v>qui</v>
      </c>
      <c r="S12" s="93"/>
    </row>
    <row r="13" customFormat="false" ht="16.5" hidden="false" customHeight="false" outlineLevel="0" collapsed="false">
      <c r="A13" s="93" t="str">
        <f aca="false">IF(G13=0,"",B13)</f>
        <v/>
      </c>
      <c r="B13" s="123" t="s">
        <v>36</v>
      </c>
      <c r="C13" s="124" t="n">
        <f aca="false">IF(Calendário!H10="","",Calendário!H10)</f>
        <v>1</v>
      </c>
      <c r="D13" s="126"/>
      <c r="E13" s="126"/>
      <c r="F13" s="126"/>
      <c r="G13" s="126" t="n">
        <f aca="false">SUM(D13:F13)</f>
        <v>0</v>
      </c>
      <c r="H13" s="109"/>
      <c r="I13" s="109"/>
      <c r="J13" s="110" t="s">
        <v>30</v>
      </c>
      <c r="K13" s="111" t="n">
        <f aca="false">COUNTIF($A$7:$A$44,"sex")</f>
        <v>0</v>
      </c>
      <c r="L13" s="112" t="n">
        <f aca="false">SUMIF($A$7:$A$44,J13,$D$7:$D$44)</f>
        <v>0</v>
      </c>
      <c r="M13" s="112" t="n">
        <f aca="false">SUMIF($A$7:$A$44,J13,$E$7:$E$44)</f>
        <v>0</v>
      </c>
      <c r="N13" s="112" t="n">
        <f aca="false">SUMIF($A$7:$A$44,J13,$F$7:$F$44)</f>
        <v>0</v>
      </c>
      <c r="O13" s="112" t="n">
        <f aca="false">L13+M13+N13</f>
        <v>0</v>
      </c>
      <c r="Q13" s="113" t="n">
        <f aca="false">RANK(O13,$O$7:$O$13)</f>
        <v>1</v>
      </c>
      <c r="R13" s="114" t="str">
        <f aca="false">J13</f>
        <v>sex</v>
      </c>
      <c r="S13" s="93"/>
    </row>
    <row r="14" customFormat="false" ht="16.5" hidden="false" customHeight="false" outlineLevel="0" collapsed="false">
      <c r="A14" s="93" t="str">
        <f aca="false">IF(G14=0,"",B14)</f>
        <v/>
      </c>
      <c r="B14" s="101" t="s">
        <v>30</v>
      </c>
      <c r="C14" s="127" t="n">
        <f aca="false">IF(Calendário!H11="","",Calendário!H11)</f>
        <v>2</v>
      </c>
      <c r="D14" s="128"/>
      <c r="E14" s="128"/>
      <c r="F14" s="128"/>
      <c r="G14" s="128" t="n">
        <f aca="false">SUM(D14:F14)</f>
        <v>0</v>
      </c>
      <c r="H14" s="109"/>
      <c r="I14" s="109"/>
      <c r="J14" s="109"/>
      <c r="K14" s="109"/>
      <c r="L14" s="109"/>
      <c r="M14" s="109"/>
      <c r="N14" s="109"/>
      <c r="O14" s="109"/>
    </row>
    <row r="15" s="95" customFormat="true" ht="16.5" hidden="false" customHeight="false" outlineLevel="0" collapsed="false">
      <c r="A15" s="93" t="str">
        <f aca="false">IF(G15=0,"",B15)</f>
        <v/>
      </c>
      <c r="B15" s="115" t="s">
        <v>31</v>
      </c>
      <c r="C15" s="116" t="n">
        <f aca="false">IF(Calendário!H12="","",Calendário!H12)</f>
        <v>3</v>
      </c>
      <c r="D15" s="117"/>
      <c r="E15" s="117"/>
      <c r="F15" s="117"/>
      <c r="G15" s="117" t="n">
        <f aca="false">SUM(D15:F15)</f>
        <v>0</v>
      </c>
      <c r="H15" s="118"/>
      <c r="I15" s="118"/>
      <c r="J15" s="118"/>
      <c r="K15" s="118"/>
      <c r="L15" s="118"/>
      <c r="M15" s="118"/>
      <c r="N15" s="118"/>
      <c r="O15" s="118"/>
    </row>
    <row r="16" s="95" customFormat="true" ht="16.5" hidden="false" customHeight="false" outlineLevel="0" collapsed="false">
      <c r="A16" s="93" t="str">
        <f aca="false">IF(G16=0,"",B16)</f>
        <v/>
      </c>
      <c r="B16" s="115" t="s">
        <v>32</v>
      </c>
      <c r="C16" s="116" t="n">
        <f aca="false">IF(Calendário!H13="","",Calendário!H13)</f>
        <v>4</v>
      </c>
      <c r="D16" s="117"/>
      <c r="E16" s="117"/>
      <c r="F16" s="117"/>
      <c r="G16" s="117" t="n">
        <f aca="false">SUM(D16:F16)</f>
        <v>0</v>
      </c>
      <c r="H16" s="118"/>
      <c r="I16" s="118"/>
      <c r="J16" s="118"/>
      <c r="K16" s="118"/>
      <c r="L16" s="118"/>
      <c r="M16" s="118"/>
      <c r="N16" s="118"/>
      <c r="O16" s="118"/>
    </row>
    <row r="17" customFormat="false" ht="16.5" hidden="false" customHeight="false" outlineLevel="0" collapsed="false">
      <c r="A17" s="93" t="str">
        <f aca="false">IF(G17=0,"",B17)</f>
        <v/>
      </c>
      <c r="B17" s="120" t="s">
        <v>33</v>
      </c>
      <c r="C17" s="129" t="n">
        <f aca="false">IF(Calendário!H14="","",Calendário!H14)</f>
        <v>5</v>
      </c>
      <c r="D17" s="130"/>
      <c r="E17" s="130"/>
      <c r="F17" s="130"/>
      <c r="G17" s="130" t="n">
        <f aca="false">SUM(D17:F17)</f>
        <v>0</v>
      </c>
      <c r="H17" s="109"/>
      <c r="I17" s="109"/>
      <c r="J17" s="109"/>
      <c r="K17" s="109"/>
      <c r="L17" s="109"/>
      <c r="M17" s="109"/>
      <c r="N17" s="109"/>
      <c r="O17" s="109"/>
    </row>
    <row r="18" customFormat="false" ht="16.5" hidden="false" customHeight="false" outlineLevel="0" collapsed="false">
      <c r="A18" s="93" t="str">
        <f aca="false">IF(G18=0,"",B18)</f>
        <v/>
      </c>
      <c r="B18" s="123" t="s">
        <v>34</v>
      </c>
      <c r="C18" s="131" t="n">
        <f aca="false">IF(Calendário!H15="","",Calendário!H15)</f>
        <v>6</v>
      </c>
      <c r="D18" s="130"/>
      <c r="E18" s="130"/>
      <c r="F18" s="130"/>
      <c r="G18" s="130" t="n">
        <f aca="false">SUM(D18:F18)</f>
        <v>0</v>
      </c>
      <c r="H18" s="109"/>
      <c r="I18" s="109"/>
      <c r="J18" s="100" t="s">
        <v>46</v>
      </c>
      <c r="K18" s="100"/>
      <c r="L18" s="100"/>
      <c r="M18" s="100"/>
      <c r="N18" s="100"/>
      <c r="O18" s="100"/>
    </row>
    <row r="19" customFormat="false" ht="16.5" hidden="false" customHeight="false" outlineLevel="0" collapsed="false">
      <c r="A19" s="93" t="str">
        <f aca="false">IF(G19=0,"",B19)</f>
        <v/>
      </c>
      <c r="B19" s="123" t="s">
        <v>35</v>
      </c>
      <c r="C19" s="132" t="n">
        <f aca="false">IF(Calendário!H16="","",Calendário!H16)</f>
        <v>7</v>
      </c>
      <c r="D19" s="133"/>
      <c r="E19" s="133"/>
      <c r="F19" s="133"/>
      <c r="G19" s="133" t="n">
        <f aca="false">SUM(D19:F19)</f>
        <v>0</v>
      </c>
      <c r="H19" s="109"/>
      <c r="I19" s="109"/>
      <c r="J19" s="100"/>
      <c r="K19" s="100"/>
      <c r="L19" s="100" t="str">
        <f aca="false">L6</f>
        <v>Manipulado</v>
      </c>
      <c r="M19" s="100" t="str">
        <f aca="false">M6</f>
        <v>Revenda</v>
      </c>
      <c r="N19" s="100" t="str">
        <f aca="false">N6</f>
        <v>Categoria 3</v>
      </c>
      <c r="O19" s="100" t="s">
        <v>37</v>
      </c>
    </row>
    <row r="20" customFormat="false" ht="16.5" hidden="false" customHeight="false" outlineLevel="0" collapsed="false">
      <c r="A20" s="93" t="str">
        <f aca="false">IF(G20=0,"",B20)</f>
        <v/>
      </c>
      <c r="B20" s="123" t="s">
        <v>36</v>
      </c>
      <c r="C20" s="121" t="n">
        <f aca="false">IF(Calendário!H17="","",Calendário!H17)</f>
        <v>8</v>
      </c>
      <c r="D20" s="126"/>
      <c r="E20" s="126"/>
      <c r="F20" s="126"/>
      <c r="G20" s="126" t="n">
        <f aca="false">SUM(D20:F20)</f>
        <v>0</v>
      </c>
      <c r="H20" s="109"/>
      <c r="I20" s="109"/>
      <c r="J20" s="110" t="s">
        <v>45</v>
      </c>
      <c r="K20" s="134" t="n">
        <v>23.5</v>
      </c>
      <c r="L20" s="112" t="n">
        <f aca="false">D45/$K$20</f>
        <v>0</v>
      </c>
      <c r="M20" s="112" t="n">
        <f aca="false">E45/$K$20</f>
        <v>0</v>
      </c>
      <c r="N20" s="112" t="n">
        <f aca="false">F45/$K$20</f>
        <v>0</v>
      </c>
      <c r="O20" s="112" t="n">
        <f aca="false">L20+M20+N20</f>
        <v>0</v>
      </c>
    </row>
    <row r="21" customFormat="false" ht="16.5" hidden="false" customHeight="false" outlineLevel="0" collapsed="false">
      <c r="A21" s="93" t="str">
        <f aca="false">IF(G21=0,"",B21)</f>
        <v/>
      </c>
      <c r="B21" s="101" t="s">
        <v>30</v>
      </c>
      <c r="C21" s="127" t="n">
        <f aca="false">IF(Calendário!H18="","",Calendário!H18)</f>
        <v>9</v>
      </c>
      <c r="D21" s="128"/>
      <c r="E21" s="128"/>
      <c r="F21" s="128"/>
      <c r="G21" s="128" t="n">
        <f aca="false">SUM(D21:F21)</f>
        <v>0</v>
      </c>
      <c r="H21" s="109"/>
      <c r="I21" s="109"/>
      <c r="J21" s="118"/>
      <c r="K21" s="118"/>
      <c r="L21" s="118"/>
      <c r="M21" s="118"/>
      <c r="N21" s="118"/>
      <c r="O21" s="118"/>
    </row>
    <row r="22" s="95" customFormat="true" ht="16.5" hidden="false" customHeight="false" outlineLevel="0" collapsed="false">
      <c r="A22" s="93" t="str">
        <f aca="false">IF(G22=0,"",B22)</f>
        <v/>
      </c>
      <c r="B22" s="115" t="s">
        <v>31</v>
      </c>
      <c r="C22" s="116" t="n">
        <f aca="false">IF(Calendário!H19="","",Calendário!H19)</f>
        <v>10</v>
      </c>
      <c r="D22" s="117"/>
      <c r="E22" s="117"/>
      <c r="F22" s="117"/>
      <c r="G22" s="117" t="n">
        <f aca="false">SUM(D22:F22)</f>
        <v>0</v>
      </c>
      <c r="H22" s="118"/>
      <c r="I22" s="118"/>
      <c r="J22" s="118"/>
      <c r="K22" s="118"/>
      <c r="L22" s="118"/>
      <c r="M22" s="118"/>
      <c r="N22" s="118"/>
      <c r="O22" s="118"/>
    </row>
    <row r="23" s="95" customFormat="true" ht="16.5" hidden="false" customHeight="false" outlineLevel="0" collapsed="false">
      <c r="A23" s="93" t="str">
        <f aca="false">IF(G23=0,"",B23)</f>
        <v/>
      </c>
      <c r="B23" s="115" t="s">
        <v>32</v>
      </c>
      <c r="C23" s="116" t="n">
        <f aca="false">IF(Calendário!H20="","",Calendário!H20)</f>
        <v>11</v>
      </c>
      <c r="D23" s="117"/>
      <c r="E23" s="117"/>
      <c r="F23" s="117"/>
      <c r="G23" s="117" t="n">
        <f aca="false">SUM(D23:F23)</f>
        <v>0</v>
      </c>
      <c r="H23" s="118"/>
      <c r="I23" s="118"/>
      <c r="J23" s="100" t="s">
        <v>47</v>
      </c>
      <c r="K23" s="100"/>
      <c r="L23" s="100"/>
      <c r="M23" s="100"/>
      <c r="N23" s="100"/>
      <c r="O23" s="100"/>
    </row>
    <row r="24" customFormat="false" ht="16.5" hidden="false" customHeight="false" outlineLevel="0" collapsed="false">
      <c r="A24" s="93" t="str">
        <f aca="false">IF(G24=0,"",B24)</f>
        <v/>
      </c>
      <c r="B24" s="120" t="s">
        <v>33</v>
      </c>
      <c r="C24" s="129" t="n">
        <f aca="false">IF(Calendário!H21="","",Calendário!H21)</f>
        <v>12</v>
      </c>
      <c r="D24" s="130"/>
      <c r="E24" s="130"/>
      <c r="F24" s="130"/>
      <c r="G24" s="130" t="n">
        <f aca="false">SUM(D24:F24)</f>
        <v>0</v>
      </c>
      <c r="H24" s="109"/>
      <c r="I24" s="109"/>
      <c r="J24" s="100"/>
      <c r="K24" s="100"/>
      <c r="L24" s="100" t="str">
        <f aca="false">L19</f>
        <v>Manipulado</v>
      </c>
      <c r="M24" s="100" t="str">
        <f aca="false">M19</f>
        <v>Revenda</v>
      </c>
      <c r="N24" s="100" t="str">
        <f aca="false">N19</f>
        <v>Categoria 3</v>
      </c>
      <c r="O24" s="100" t="s">
        <v>37</v>
      </c>
    </row>
    <row r="25" customFormat="false" ht="16.5" hidden="false" customHeight="false" outlineLevel="0" collapsed="false">
      <c r="A25" s="93" t="str">
        <f aca="false">IF(G25=0,"",B25)</f>
        <v/>
      </c>
      <c r="B25" s="123" t="s">
        <v>34</v>
      </c>
      <c r="C25" s="131" t="n">
        <f aca="false">IF(Calendário!H22="","",Calendário!H22)</f>
        <v>13</v>
      </c>
      <c r="D25" s="130"/>
      <c r="E25" s="130"/>
      <c r="F25" s="130"/>
      <c r="G25" s="130" t="n">
        <f aca="false">SUM(D25:F25)</f>
        <v>0</v>
      </c>
      <c r="H25" s="109"/>
      <c r="I25" s="109"/>
      <c r="J25" s="110" t="s">
        <v>48</v>
      </c>
      <c r="K25" s="111" t="n">
        <v>0</v>
      </c>
      <c r="L25" s="112" t="n">
        <f aca="false">IF(K25=0,0,L20/$K$25)</f>
        <v>0</v>
      </c>
      <c r="M25" s="112" t="n">
        <f aca="false">IF(K25=0,0,M20/$K$25)</f>
        <v>0</v>
      </c>
      <c r="N25" s="112" t="n">
        <f aca="false">IF(K25=0,0,N20/$K$25)</f>
        <v>0</v>
      </c>
      <c r="O25" s="112" t="n">
        <f aca="false">L25+M25+N25</f>
        <v>0</v>
      </c>
    </row>
    <row r="26" customFormat="false" ht="16.5" hidden="false" customHeight="false" outlineLevel="0" collapsed="false">
      <c r="A26" s="93" t="str">
        <f aca="false">IF(G26=0,"",B26)</f>
        <v/>
      </c>
      <c r="B26" s="123" t="s">
        <v>35</v>
      </c>
      <c r="C26" s="135" t="n">
        <f aca="false">IF(Calendário!H23="","",Calendário!H23)</f>
        <v>14</v>
      </c>
      <c r="D26" s="126"/>
      <c r="E26" s="126"/>
      <c r="F26" s="126"/>
      <c r="G26" s="126" t="n">
        <f aca="false">SUM(D26:F26)</f>
        <v>0</v>
      </c>
      <c r="H26" s="109"/>
      <c r="I26" s="109"/>
      <c r="J26" s="109"/>
      <c r="K26" s="109"/>
      <c r="L26" s="109"/>
      <c r="M26" s="109"/>
      <c r="N26" s="109"/>
      <c r="O26" s="109"/>
    </row>
    <row r="27" customFormat="false" ht="16.5" hidden="false" customHeight="false" outlineLevel="0" collapsed="false">
      <c r="A27" s="93" t="str">
        <f aca="false">IF(G27=0,"",B27)</f>
        <v/>
      </c>
      <c r="B27" s="123" t="s">
        <v>36</v>
      </c>
      <c r="C27" s="121" t="n">
        <f aca="false">IF(Calendário!H24="","",Calendário!H24)</f>
        <v>15</v>
      </c>
      <c r="D27" s="126"/>
      <c r="E27" s="126"/>
      <c r="F27" s="126"/>
      <c r="G27" s="126" t="n">
        <f aca="false">SUM(D27:F27)</f>
        <v>0</v>
      </c>
      <c r="H27" s="109"/>
      <c r="I27" s="109"/>
      <c r="J27" s="109"/>
      <c r="K27" s="109"/>
      <c r="L27" s="109"/>
      <c r="M27" s="109"/>
      <c r="N27" s="109"/>
      <c r="O27" s="109"/>
    </row>
    <row r="28" customFormat="false" ht="16.5" hidden="false" customHeight="false" outlineLevel="0" collapsed="false">
      <c r="A28" s="93" t="str">
        <f aca="false">IF(G28=0,"",B28)</f>
        <v/>
      </c>
      <c r="B28" s="101" t="s">
        <v>30</v>
      </c>
      <c r="C28" s="127" t="n">
        <f aca="false">IF(Calendário!H25="","",Calendário!H25)</f>
        <v>16</v>
      </c>
      <c r="D28" s="128"/>
      <c r="E28" s="128"/>
      <c r="F28" s="128"/>
      <c r="G28" s="128" t="n">
        <f aca="false">SUM(D28:F28)</f>
        <v>0</v>
      </c>
      <c r="H28" s="109"/>
      <c r="I28" s="109"/>
      <c r="J28" s="100" t="s">
        <v>49</v>
      </c>
      <c r="K28" s="100"/>
      <c r="L28" s="100"/>
      <c r="M28" s="100"/>
      <c r="N28" s="100"/>
      <c r="O28" s="100"/>
    </row>
    <row r="29" s="95" customFormat="true" ht="16.5" hidden="false" customHeight="false" outlineLevel="0" collapsed="false">
      <c r="A29" s="93" t="str">
        <f aca="false">IF(G29=0,"",B29)</f>
        <v/>
      </c>
      <c r="B29" s="115" t="s">
        <v>31</v>
      </c>
      <c r="C29" s="116" t="n">
        <f aca="false">IF(Calendário!H26="","",Calendário!H26)</f>
        <v>17</v>
      </c>
      <c r="D29" s="117"/>
      <c r="E29" s="117"/>
      <c r="F29" s="117"/>
      <c r="G29" s="117" t="n">
        <f aca="false">SUM(D29:F29)</f>
        <v>0</v>
      </c>
      <c r="H29" s="118"/>
      <c r="I29" s="118"/>
      <c r="J29" s="100"/>
      <c r="K29" s="100"/>
      <c r="L29" s="100" t="str">
        <f aca="false">L24</f>
        <v>Manipulado</v>
      </c>
      <c r="M29" s="100" t="str">
        <f aca="false">M24</f>
        <v>Revenda</v>
      </c>
      <c r="N29" s="100" t="str">
        <f aca="false">N24</f>
        <v>Categoria 3</v>
      </c>
      <c r="O29" s="100" t="s">
        <v>37</v>
      </c>
    </row>
    <row r="30" s="95" customFormat="true" ht="16.5" hidden="false" customHeight="false" outlineLevel="0" collapsed="false">
      <c r="A30" s="93" t="str">
        <f aca="false">IF(G30=0,"",B30)</f>
        <v/>
      </c>
      <c r="B30" s="115" t="s">
        <v>32</v>
      </c>
      <c r="C30" s="116" t="n">
        <f aca="false">IF(Calendário!H27="","",Calendário!H27)</f>
        <v>18</v>
      </c>
      <c r="D30" s="117"/>
      <c r="E30" s="117"/>
      <c r="F30" s="117"/>
      <c r="G30" s="117" t="n">
        <f aca="false">SUM(D30:F30)</f>
        <v>0</v>
      </c>
      <c r="H30" s="118"/>
      <c r="I30" s="118"/>
      <c r="J30" s="110" t="s">
        <v>48</v>
      </c>
      <c r="K30" s="111" t="n">
        <f aca="false">K25</f>
        <v>0</v>
      </c>
      <c r="L30" s="112" t="n">
        <f aca="false">IF(K25=0,0,D45/$K$30)</f>
        <v>0</v>
      </c>
      <c r="M30" s="112" t="n">
        <f aca="false">IF(K25=0,0,E45/$K$30)</f>
        <v>0</v>
      </c>
      <c r="N30" s="112" t="n">
        <f aca="false">IF(K25=0,0,F45/$K$30)</f>
        <v>0</v>
      </c>
      <c r="O30" s="112" t="n">
        <f aca="false">L30+M30+N30</f>
        <v>0</v>
      </c>
    </row>
    <row r="31" customFormat="false" ht="16.5" hidden="false" customHeight="false" outlineLevel="0" collapsed="false">
      <c r="A31" s="93" t="str">
        <f aca="false">IF(G31=0,"",B31)</f>
        <v/>
      </c>
      <c r="B31" s="120" t="s">
        <v>33</v>
      </c>
      <c r="C31" s="129" t="n">
        <f aca="false">IF(Calendário!H28="","",Calendário!H28)</f>
        <v>19</v>
      </c>
      <c r="D31" s="130"/>
      <c r="E31" s="130"/>
      <c r="F31" s="130"/>
      <c r="G31" s="130" t="n">
        <f aca="false">SUM(D31:F31)</f>
        <v>0</v>
      </c>
      <c r="H31" s="109"/>
      <c r="I31" s="109"/>
      <c r="J31" s="109"/>
      <c r="K31" s="109"/>
      <c r="L31" s="109"/>
      <c r="M31" s="109"/>
      <c r="N31" s="109"/>
      <c r="O31" s="109"/>
    </row>
    <row r="32" customFormat="false" ht="16.5" hidden="false" customHeight="false" outlineLevel="0" collapsed="false">
      <c r="A32" s="93" t="str">
        <f aca="false">IF(G32=0,"",B32)</f>
        <v/>
      </c>
      <c r="B32" s="123" t="s">
        <v>34</v>
      </c>
      <c r="C32" s="131" t="n">
        <f aca="false">IF(Calendário!H29="","",Calendário!H29)</f>
        <v>20</v>
      </c>
      <c r="D32" s="130"/>
      <c r="E32" s="130"/>
      <c r="F32" s="130"/>
      <c r="G32" s="130" t="n">
        <f aca="false">SUM(D32:F32)</f>
        <v>0</v>
      </c>
      <c r="H32" s="109"/>
      <c r="I32" s="109"/>
      <c r="J32" s="109"/>
      <c r="K32" s="109"/>
      <c r="L32" s="109"/>
      <c r="M32" s="109"/>
      <c r="N32" s="109"/>
      <c r="O32" s="109"/>
    </row>
    <row r="33" customFormat="false" ht="16.5" hidden="false" customHeight="false" outlineLevel="0" collapsed="false">
      <c r="A33" s="93" t="str">
        <f aca="false">IF(G33=0,"",B33)</f>
        <v/>
      </c>
      <c r="B33" s="123" t="s">
        <v>35</v>
      </c>
      <c r="C33" s="121" t="n">
        <f aca="false">IF(Calendário!H30="","",Calendário!H30)</f>
        <v>21</v>
      </c>
      <c r="D33" s="126"/>
      <c r="E33" s="126"/>
      <c r="F33" s="126"/>
      <c r="G33" s="126" t="n">
        <f aca="false">SUM(D33:F33)</f>
        <v>0</v>
      </c>
      <c r="H33" s="109"/>
      <c r="I33" s="109"/>
      <c r="J33" s="100" t="s">
        <v>50</v>
      </c>
      <c r="K33" s="100"/>
      <c r="L33" s="100"/>
      <c r="M33" s="100"/>
      <c r="N33" s="100"/>
      <c r="O33" s="100"/>
    </row>
    <row r="34" customFormat="false" ht="16.5" hidden="false" customHeight="false" outlineLevel="0" collapsed="false">
      <c r="A34" s="93" t="str">
        <f aca="false">IF(G34=0,"",B34)</f>
        <v/>
      </c>
      <c r="B34" s="123" t="s">
        <v>36</v>
      </c>
      <c r="C34" s="124" t="n">
        <f aca="false">IF(Calendário!H31="","",Calendário!H31)</f>
        <v>22</v>
      </c>
      <c r="D34" s="126"/>
      <c r="E34" s="126"/>
      <c r="F34" s="126"/>
      <c r="G34" s="126" t="n">
        <f aca="false">SUM(D34:F34)</f>
        <v>0</v>
      </c>
      <c r="H34" s="109"/>
      <c r="I34" s="109"/>
      <c r="J34" s="100"/>
      <c r="K34" s="100"/>
      <c r="L34" s="100" t="str">
        <f aca="false">L29</f>
        <v>Manipulado</v>
      </c>
      <c r="M34" s="100" t="str">
        <f aca="false">M29</f>
        <v>Revenda</v>
      </c>
      <c r="N34" s="100" t="str">
        <f aca="false">N29</f>
        <v>Categoria 3</v>
      </c>
      <c r="O34" s="100" t="s">
        <v>37</v>
      </c>
    </row>
    <row r="35" customFormat="false" ht="16.5" hidden="false" customHeight="false" outlineLevel="0" collapsed="false">
      <c r="A35" s="93" t="str">
        <f aca="false">IF(G35=0,"",B35)</f>
        <v/>
      </c>
      <c r="B35" s="101" t="s">
        <v>30</v>
      </c>
      <c r="C35" s="127" t="n">
        <f aca="false">IF(Calendário!H32="","",Calendário!H32)</f>
        <v>23</v>
      </c>
      <c r="D35" s="128"/>
      <c r="E35" s="128"/>
      <c r="F35" s="128"/>
      <c r="G35" s="128" t="n">
        <f aca="false">SUM(D35:F35)</f>
        <v>0</v>
      </c>
      <c r="H35" s="109"/>
      <c r="I35" s="109"/>
      <c r="J35" s="110" t="s">
        <v>51</v>
      </c>
      <c r="K35" s="110"/>
      <c r="L35" s="111" t="n">
        <v>0</v>
      </c>
      <c r="M35" s="111" t="n">
        <v>0</v>
      </c>
      <c r="N35" s="111" t="n">
        <v>0</v>
      </c>
      <c r="O35" s="111" t="n">
        <f aca="false">L35+M35+N35</f>
        <v>0</v>
      </c>
    </row>
    <row r="36" s="95" customFormat="true" ht="16.5" hidden="false" customHeight="false" outlineLevel="0" collapsed="false">
      <c r="A36" s="93" t="str">
        <f aca="false">IF(G36=0,"",B36)</f>
        <v/>
      </c>
      <c r="B36" s="115" t="s">
        <v>31</v>
      </c>
      <c r="C36" s="116" t="n">
        <f aca="false">IF(Calendário!H33="","",Calendário!H33)</f>
        <v>24</v>
      </c>
      <c r="D36" s="117"/>
      <c r="E36" s="117"/>
      <c r="F36" s="117"/>
      <c r="G36" s="117" t="n">
        <f aca="false">SUM(D36:F36)</f>
        <v>0</v>
      </c>
      <c r="H36" s="118"/>
      <c r="I36" s="118"/>
      <c r="J36" s="110" t="s">
        <v>52</v>
      </c>
      <c r="K36" s="110"/>
      <c r="L36" s="112" t="n">
        <f aca="false">IF(L35=0,0,D45/L35)</f>
        <v>0</v>
      </c>
      <c r="M36" s="112" t="n">
        <f aca="false">IF(M35=0,0,E45/M35)</f>
        <v>0</v>
      </c>
      <c r="N36" s="112" t="n">
        <f aca="false">IF(N35=0,0,F45/N35)</f>
        <v>0</v>
      </c>
      <c r="O36" s="112" t="n">
        <f aca="false">IF(O35=0,0,G45/O35)</f>
        <v>0</v>
      </c>
    </row>
    <row r="37" s="95" customFormat="true" ht="16.5" hidden="false" customHeight="false" outlineLevel="0" collapsed="false">
      <c r="A37" s="93" t="str">
        <f aca="false">IF(G37=0,"",B37)</f>
        <v/>
      </c>
      <c r="B37" s="115" t="s">
        <v>32</v>
      </c>
      <c r="C37" s="116" t="n">
        <f aca="false">IF(Calendário!H34="","",Calendário!H34)</f>
        <v>25</v>
      </c>
      <c r="D37" s="117"/>
      <c r="E37" s="117"/>
      <c r="F37" s="117"/>
      <c r="G37" s="117" t="n">
        <f aca="false">SUM(D37:F37)</f>
        <v>0</v>
      </c>
      <c r="H37" s="118"/>
      <c r="I37" s="118"/>
      <c r="J37" s="110" t="s">
        <v>53</v>
      </c>
      <c r="K37" s="110"/>
      <c r="L37" s="136" t="n">
        <f aca="false">IF(D45=0,0,D45/$G$45)</f>
        <v>0</v>
      </c>
      <c r="M37" s="136" t="n">
        <f aca="false">IF(E45=0,0,E45/$G$45)</f>
        <v>0</v>
      </c>
      <c r="N37" s="136" t="n">
        <f aca="false">IF(F45=0,0,F45/$G$45)</f>
        <v>0</v>
      </c>
      <c r="O37" s="136" t="n">
        <f aca="false">IF(G45=0,0,G45/$G$45)</f>
        <v>0</v>
      </c>
    </row>
    <row r="38" customFormat="false" ht="16.5" hidden="false" customHeight="false" outlineLevel="0" collapsed="false">
      <c r="A38" s="93" t="str">
        <f aca="false">IF(G38=0,"",B38)</f>
        <v/>
      </c>
      <c r="B38" s="120" t="s">
        <v>33</v>
      </c>
      <c r="C38" s="137" t="n">
        <f aca="false">IF(Calendário!H35="","",Calendário!H35)</f>
        <v>26</v>
      </c>
      <c r="D38" s="122"/>
      <c r="E38" s="122"/>
      <c r="F38" s="122"/>
      <c r="G38" s="122" t="n">
        <f aca="false">SUM(D38:F38)</f>
        <v>0</v>
      </c>
      <c r="H38" s="109"/>
      <c r="I38" s="109"/>
      <c r="J38" s="110" t="s">
        <v>54</v>
      </c>
      <c r="K38" s="111" t="n">
        <v>70</v>
      </c>
      <c r="L38" s="112" t="n">
        <f aca="false">D45/$K$38</f>
        <v>0</v>
      </c>
      <c r="M38" s="112" t="n">
        <f aca="false">E45/$K$38</f>
        <v>0</v>
      </c>
      <c r="N38" s="112" t="n">
        <f aca="false">F45/$K$38</f>
        <v>0</v>
      </c>
      <c r="O38" s="112" t="n">
        <f aca="false">L38+M38+N38</f>
        <v>0</v>
      </c>
      <c r="P38" s="93"/>
      <c r="Q38" s="93"/>
      <c r="R38" s="93"/>
    </row>
    <row r="39" customFormat="false" ht="16.5" hidden="false" customHeight="false" outlineLevel="0" collapsed="false">
      <c r="A39" s="93" t="str">
        <f aca="false">IF(G39=0,"",B39)</f>
        <v/>
      </c>
      <c r="B39" s="123" t="s">
        <v>34</v>
      </c>
      <c r="C39" s="121" t="n">
        <f aca="false">IF(Calendário!H36="","",Calendário!H36)</f>
        <v>27</v>
      </c>
      <c r="D39" s="122"/>
      <c r="E39" s="122"/>
      <c r="F39" s="122"/>
      <c r="G39" s="122" t="n">
        <f aca="false">SUM(D39:F39)</f>
        <v>0</v>
      </c>
      <c r="H39" s="109"/>
      <c r="I39" s="109"/>
      <c r="J39" s="109"/>
      <c r="K39" s="109"/>
      <c r="L39" s="109"/>
      <c r="M39" s="109"/>
      <c r="N39" s="109"/>
      <c r="O39" s="109"/>
      <c r="P39" s="93"/>
      <c r="Q39" s="93"/>
      <c r="R39" s="93"/>
    </row>
    <row r="40" customFormat="false" ht="16.5" hidden="false" customHeight="false" outlineLevel="0" collapsed="false">
      <c r="A40" s="93" t="str">
        <f aca="false">IF(G40=0,"",B40)</f>
        <v/>
      </c>
      <c r="B40" s="123" t="s">
        <v>35</v>
      </c>
      <c r="C40" s="121" t="n">
        <f aca="false">IF(Calendário!H37="","",Calendário!H37)</f>
        <v>28</v>
      </c>
      <c r="D40" s="126"/>
      <c r="E40" s="126"/>
      <c r="F40" s="126"/>
      <c r="G40" s="126" t="n">
        <f aca="false">SUM(D40:F40)</f>
        <v>0</v>
      </c>
      <c r="H40" s="109"/>
      <c r="I40" s="109"/>
      <c r="J40" s="100" t="s">
        <v>55</v>
      </c>
      <c r="K40" s="100"/>
      <c r="L40" s="100"/>
      <c r="M40" s="100"/>
      <c r="N40" s="100"/>
      <c r="O40" s="100"/>
      <c r="P40" s="93" t="str">
        <f aca="false">VLOOKUP(Q40,P42:Q45,2,FALSE())</f>
        <v>1a Semana</v>
      </c>
      <c r="Q40" s="93" t="n">
        <v>1</v>
      </c>
      <c r="R40" s="93"/>
    </row>
    <row r="41" customFormat="false" ht="16.5" hidden="false" customHeight="false" outlineLevel="0" collapsed="false">
      <c r="A41" s="93" t="str">
        <f aca="false">IF(G41=0,"",B41)</f>
        <v/>
      </c>
      <c r="B41" s="123" t="s">
        <v>36</v>
      </c>
      <c r="C41" s="124" t="n">
        <f aca="false">IF(Calendário!H38="","",Calendário!H38)</f>
        <v>29</v>
      </c>
      <c r="D41" s="126"/>
      <c r="E41" s="126"/>
      <c r="F41" s="126"/>
      <c r="G41" s="126" t="n">
        <f aca="false">SUM(D41:F41)</f>
        <v>0</v>
      </c>
      <c r="H41" s="109"/>
      <c r="I41" s="109"/>
      <c r="J41" s="138" t="s">
        <v>56</v>
      </c>
      <c r="K41" s="138"/>
      <c r="L41" s="100" t="str">
        <f aca="false">L34</f>
        <v>Manipulado</v>
      </c>
      <c r="M41" s="100" t="str">
        <f aca="false">M34</f>
        <v>Revenda</v>
      </c>
      <c r="N41" s="100" t="str">
        <f aca="false">N34</f>
        <v>Categoria 3</v>
      </c>
      <c r="O41" s="100" t="str">
        <f aca="false">O34</f>
        <v>Total</v>
      </c>
      <c r="P41" s="93"/>
      <c r="Q41" s="93"/>
      <c r="R41" s="93"/>
      <c r="S41" s="139"/>
      <c r="T41" s="139"/>
      <c r="U41" s="139"/>
      <c r="V41" s="139"/>
    </row>
    <row r="42" customFormat="false" ht="16.5" hidden="false" customHeight="false" outlineLevel="0" collapsed="false">
      <c r="A42" s="93" t="str">
        <f aca="false">IF(G42=0,"",B42)</f>
        <v/>
      </c>
      <c r="B42" s="101" t="s">
        <v>30</v>
      </c>
      <c r="C42" s="124" t="n">
        <f aca="false">IF(Calendário!H39="","",Calendário!H39)</f>
        <v>30</v>
      </c>
      <c r="D42" s="126"/>
      <c r="E42" s="126"/>
      <c r="F42" s="128"/>
      <c r="G42" s="128" t="n">
        <f aca="false">SUM(D42:F42)</f>
        <v>0</v>
      </c>
      <c r="H42" s="109"/>
      <c r="I42" s="109"/>
      <c r="J42" s="110" t="s">
        <v>57</v>
      </c>
      <c r="K42" s="110"/>
      <c r="L42" s="111" t="e">
        <f aca="false">RANK(R42,$R$42:$R$45)</f>
        <v>#DIV/0!</v>
      </c>
      <c r="M42" s="111" t="e">
        <f aca="false">RANK(S42,$S$42:$S$45)</f>
        <v>#DIV/0!</v>
      </c>
      <c r="N42" s="111" t="e">
        <f aca="false">RANK(T42,$T$42:$T$45)</f>
        <v>#DIV/0!</v>
      </c>
      <c r="O42" s="111" t="n">
        <f aca="false">RANK(U42,$U$42:$U$45)</f>
        <v>1</v>
      </c>
      <c r="P42" s="114" t="n">
        <f aca="false">O42</f>
        <v>1</v>
      </c>
      <c r="Q42" s="140" t="str">
        <f aca="false">J42</f>
        <v>1a Semana</v>
      </c>
      <c r="R42" s="141" t="e">
        <f aca="false">AVERAGE(D7:D16)</f>
        <v>#DIV/0!</v>
      </c>
      <c r="S42" s="141" t="e">
        <f aca="false">AVERAGE(E7:E16)</f>
        <v>#DIV/0!</v>
      </c>
      <c r="T42" s="141" t="e">
        <f aca="false">AVERAGE(F7:F16)</f>
        <v>#DIV/0!</v>
      </c>
      <c r="U42" s="141" t="n">
        <f aca="false">AVERAGE(G7:G16)</f>
        <v>0</v>
      </c>
      <c r="V42" s="141"/>
    </row>
    <row r="43" s="95" customFormat="true" ht="16.5" hidden="false" customHeight="false" outlineLevel="0" collapsed="false">
      <c r="A43" s="93" t="str">
        <f aca="false">IF(G43=0,"",B43)</f>
        <v/>
      </c>
      <c r="B43" s="115" t="s">
        <v>31</v>
      </c>
      <c r="C43" s="115" t="str">
        <f aca="false">IF(Calendário!H40="","",Calendário!H40)</f>
        <v/>
      </c>
      <c r="D43" s="142"/>
      <c r="E43" s="142"/>
      <c r="F43" s="142"/>
      <c r="G43" s="142" t="n">
        <f aca="false">SUM(D43:F43)</f>
        <v>0</v>
      </c>
      <c r="H43" s="118"/>
      <c r="I43" s="118"/>
      <c r="J43" s="110" t="s">
        <v>58</v>
      </c>
      <c r="K43" s="110"/>
      <c r="L43" s="111" t="e">
        <f aca="false">RANK(R43,$R$42:$R$45)</f>
        <v>#DIV/0!</v>
      </c>
      <c r="M43" s="111" t="e">
        <f aca="false">RANK(S43,$S$42:$S$45)</f>
        <v>#DIV/0!</v>
      </c>
      <c r="N43" s="111" t="e">
        <f aca="false">RANK(T43,$T$42:$T$45)</f>
        <v>#DIV/0!</v>
      </c>
      <c r="O43" s="111" t="n">
        <f aca="false">RANK(U43,$U$42:$U$45)</f>
        <v>1</v>
      </c>
      <c r="P43" s="114" t="n">
        <f aca="false">O43</f>
        <v>1</v>
      </c>
      <c r="Q43" s="140" t="str">
        <f aca="false">J43</f>
        <v>2a Semana</v>
      </c>
      <c r="R43" s="141" t="e">
        <f aca="false">AVERAGE(D17:D23)</f>
        <v>#DIV/0!</v>
      </c>
      <c r="S43" s="141" t="e">
        <f aca="false">AVERAGE(E17:E23)</f>
        <v>#DIV/0!</v>
      </c>
      <c r="T43" s="141" t="e">
        <f aca="false">AVERAGE(F17:F23)</f>
        <v>#DIV/0!</v>
      </c>
      <c r="U43" s="141" t="n">
        <f aca="false">AVERAGE(G17:G23)</f>
        <v>0</v>
      </c>
      <c r="V43" s="141"/>
    </row>
    <row r="44" s="95" customFormat="true" ht="16.5" hidden="false" customHeight="false" outlineLevel="0" collapsed="false">
      <c r="A44" s="93" t="str">
        <f aca="false">IF(G44=0,"",B44)</f>
        <v/>
      </c>
      <c r="B44" s="115" t="s">
        <v>32</v>
      </c>
      <c r="C44" s="115" t="str">
        <f aca="false">IF(Calendário!H41="","",Calendário!H41)</f>
        <v/>
      </c>
      <c r="D44" s="142"/>
      <c r="E44" s="142"/>
      <c r="F44" s="142"/>
      <c r="G44" s="142" t="n">
        <f aca="false">SUM(D44:F44)</f>
        <v>0</v>
      </c>
      <c r="H44" s="118"/>
      <c r="I44" s="118"/>
      <c r="J44" s="110" t="s">
        <v>59</v>
      </c>
      <c r="K44" s="110"/>
      <c r="L44" s="111" t="e">
        <f aca="false">RANK(R44,$R$42:$R$45)</f>
        <v>#DIV/0!</v>
      </c>
      <c r="M44" s="111" t="e">
        <f aca="false">RANK(S44,$S$42:$S$45)</f>
        <v>#DIV/0!</v>
      </c>
      <c r="N44" s="111" t="e">
        <f aca="false">RANK(T44,$T$42:$T$45)</f>
        <v>#DIV/0!</v>
      </c>
      <c r="O44" s="111" t="n">
        <f aca="false">RANK(U44,$U$42:$U$45)</f>
        <v>1</v>
      </c>
      <c r="P44" s="114" t="n">
        <f aca="false">O44</f>
        <v>1</v>
      </c>
      <c r="Q44" s="140" t="str">
        <f aca="false">J44</f>
        <v>3a Semana</v>
      </c>
      <c r="R44" s="141" t="e">
        <f aca="false">AVERAGE(D24:D30)</f>
        <v>#DIV/0!</v>
      </c>
      <c r="S44" s="141" t="e">
        <f aca="false">AVERAGE(E24:E30)</f>
        <v>#DIV/0!</v>
      </c>
      <c r="T44" s="141" t="e">
        <f aca="false">AVERAGE(F24:F30)</f>
        <v>#DIV/0!</v>
      </c>
      <c r="U44" s="141" t="n">
        <f aca="false">AVERAGE(G24:G30)</f>
        <v>0</v>
      </c>
      <c r="V44" s="141"/>
    </row>
    <row r="45" s="146" customFormat="true" ht="16.5" hidden="false" customHeight="false" outlineLevel="0" collapsed="false">
      <c r="A45" s="114"/>
      <c r="B45" s="143" t="s">
        <v>17</v>
      </c>
      <c r="C45" s="144"/>
      <c r="D45" s="145" t="n">
        <f aca="false">SUM(D7:D44)</f>
        <v>0</v>
      </c>
      <c r="E45" s="145" t="n">
        <f aca="false">SUM(E7:E44)</f>
        <v>0</v>
      </c>
      <c r="F45" s="145" t="n">
        <f aca="false">SUM(F7:F44)</f>
        <v>0</v>
      </c>
      <c r="G45" s="145" t="n">
        <f aca="false">SUM(G7:G44)</f>
        <v>0</v>
      </c>
      <c r="H45" s="97"/>
      <c r="I45" s="97"/>
      <c r="J45" s="110" t="s">
        <v>60</v>
      </c>
      <c r="K45" s="110"/>
      <c r="L45" s="111" t="e">
        <f aca="false">RANK(R45,$R$42:$R$45)</f>
        <v>#DIV/0!</v>
      </c>
      <c r="M45" s="111" t="e">
        <f aca="false">RANK(S45,$S$42:$S$45)</f>
        <v>#DIV/0!</v>
      </c>
      <c r="N45" s="111" t="e">
        <f aca="false">RANK(T45,$T$42:$T$45)</f>
        <v>#DIV/0!</v>
      </c>
      <c r="O45" s="111" t="n">
        <f aca="false">RANK(U45,$U$42:$U$45)</f>
        <v>1</v>
      </c>
      <c r="P45" s="114" t="n">
        <f aca="false">O45</f>
        <v>1</v>
      </c>
      <c r="Q45" s="140" t="str">
        <f aca="false">J45</f>
        <v>4a Semana</v>
      </c>
      <c r="R45" s="141" t="e">
        <f aca="false">AVERAGE(D31:D44)</f>
        <v>#DIV/0!</v>
      </c>
      <c r="S45" s="141" t="e">
        <f aca="false">AVERAGE(E31:E44)</f>
        <v>#DIV/0!</v>
      </c>
      <c r="T45" s="141" t="e">
        <f aca="false">AVERAGE(F31:F44)</f>
        <v>#DIV/0!</v>
      </c>
      <c r="U45" s="141" t="n">
        <f aca="false">AVERAGE(G31:G44)</f>
        <v>0</v>
      </c>
      <c r="V45" s="141"/>
    </row>
    <row r="46" customFormat="false" ht="16.5" hidden="false" customHeight="false" outlineLevel="0" collapsed="false">
      <c r="A46" s="93"/>
      <c r="B46" s="35"/>
      <c r="D46" s="147"/>
      <c r="E46" s="147"/>
      <c r="F46" s="147"/>
      <c r="G46" s="147"/>
      <c r="P46" s="93"/>
      <c r="Q46" s="93"/>
      <c r="R46" s="93"/>
      <c r="S46" s="139"/>
      <c r="T46" s="139"/>
      <c r="U46" s="139"/>
      <c r="V46" s="139"/>
    </row>
    <row r="47" customFormat="false" ht="16.5" hidden="false" customHeight="false" outlineLevel="0" collapsed="false">
      <c r="A47" s="93"/>
      <c r="B47" s="35"/>
      <c r="D47" s="147"/>
      <c r="E47" s="147"/>
      <c r="F47" s="147"/>
      <c r="G47" s="147"/>
    </row>
    <row r="48" customFormat="false" ht="16.5" hidden="false" customHeight="false" outlineLevel="0" collapsed="false">
      <c r="A48" s="93"/>
      <c r="B48" s="35"/>
      <c r="D48" s="147"/>
      <c r="E48" s="147"/>
      <c r="F48" s="147"/>
      <c r="G48" s="147"/>
    </row>
    <row r="49" customFormat="false" ht="16.5" hidden="false" customHeight="false" outlineLevel="0" collapsed="false">
      <c r="A49" s="93"/>
      <c r="B49" s="35"/>
      <c r="D49" s="147"/>
      <c r="E49" s="147"/>
      <c r="F49" s="147"/>
      <c r="G49" s="147"/>
    </row>
    <row r="50" customFormat="false" ht="16.5" hidden="false" customHeight="false" outlineLevel="0" collapsed="false">
      <c r="A50" s="93"/>
      <c r="B50" s="35"/>
      <c r="D50" s="147"/>
      <c r="E50" s="147"/>
      <c r="F50" s="147"/>
      <c r="G50" s="147"/>
    </row>
    <row r="51" customFormat="false" ht="16.5" hidden="false" customHeight="false" outlineLevel="0" collapsed="false">
      <c r="A51" s="93"/>
      <c r="B51" s="35"/>
      <c r="D51" s="147"/>
      <c r="E51" s="147"/>
      <c r="F51" s="147"/>
      <c r="G51" s="147"/>
    </row>
    <row r="52" customFormat="false" ht="16.5" hidden="false" customHeight="false" outlineLevel="0" collapsed="false">
      <c r="A52" s="93"/>
      <c r="B52" s="35"/>
      <c r="D52" s="147"/>
      <c r="E52" s="147"/>
      <c r="F52" s="147"/>
      <c r="G52" s="147"/>
    </row>
    <row r="53" customFormat="false" ht="16.5" hidden="false" customHeight="false" outlineLevel="0" collapsed="false">
      <c r="A53" s="93"/>
      <c r="B53" s="35"/>
      <c r="D53" s="147"/>
      <c r="E53" s="147"/>
      <c r="F53" s="147"/>
      <c r="G53" s="147"/>
    </row>
    <row r="54" customFormat="false" ht="16.5" hidden="false" customHeight="false" outlineLevel="0" collapsed="false">
      <c r="A54" s="93"/>
      <c r="B54" s="35"/>
      <c r="D54" s="147"/>
      <c r="E54" s="147"/>
      <c r="F54" s="147"/>
      <c r="G54" s="147"/>
    </row>
    <row r="55" customFormat="false" ht="16.5" hidden="false" customHeight="false" outlineLevel="0" collapsed="false">
      <c r="A55" s="93"/>
      <c r="B55" s="35"/>
      <c r="D55" s="147"/>
      <c r="E55" s="147"/>
      <c r="F55" s="147"/>
      <c r="G55" s="147"/>
    </row>
    <row r="56" customFormat="false" ht="16.5" hidden="false" customHeight="false" outlineLevel="0" collapsed="false">
      <c r="A56" s="93"/>
      <c r="B56" s="35"/>
      <c r="D56" s="147"/>
      <c r="E56" s="147"/>
      <c r="F56" s="147"/>
      <c r="G56" s="147"/>
    </row>
    <row r="57" customFormat="false" ht="16.5" hidden="false" customHeight="false" outlineLevel="0" collapsed="false">
      <c r="A57" s="93"/>
      <c r="B57" s="35"/>
      <c r="D57" s="147"/>
      <c r="E57" s="147"/>
      <c r="F57" s="147"/>
      <c r="G57" s="147"/>
    </row>
    <row r="58" customFormat="false" ht="16.5" hidden="false" customHeight="false" outlineLevel="0" collapsed="false">
      <c r="A58" s="93"/>
      <c r="B58" s="35"/>
      <c r="D58" s="147"/>
      <c r="E58" s="147"/>
      <c r="F58" s="147"/>
      <c r="G58" s="147"/>
    </row>
    <row r="59" customFormat="false" ht="16.5" hidden="false" customHeight="false" outlineLevel="0" collapsed="false">
      <c r="A59" s="93"/>
      <c r="B59" s="35"/>
      <c r="D59" s="147"/>
      <c r="E59" s="147"/>
      <c r="F59" s="147"/>
      <c r="G59" s="147"/>
    </row>
    <row r="60" customFormat="false" ht="16.5" hidden="false" customHeight="false" outlineLevel="0" collapsed="false">
      <c r="A60" s="93"/>
      <c r="B60" s="35"/>
      <c r="D60" s="147"/>
      <c r="E60" s="147"/>
      <c r="F60" s="147"/>
      <c r="G60" s="147"/>
    </row>
    <row r="61" customFormat="false" ht="16.5" hidden="false" customHeight="false" outlineLevel="0" collapsed="false">
      <c r="A61" s="93"/>
      <c r="B61" s="35"/>
      <c r="D61" s="147"/>
      <c r="E61" s="147"/>
      <c r="F61" s="147"/>
      <c r="G61" s="147"/>
    </row>
    <row r="62" customFormat="false" ht="16.5" hidden="false" customHeight="false" outlineLevel="0" collapsed="false">
      <c r="A62" s="93"/>
      <c r="B62" s="35"/>
      <c r="D62" s="147"/>
      <c r="E62" s="147"/>
      <c r="F62" s="147"/>
      <c r="G62" s="147"/>
    </row>
    <row r="63" customFormat="false" ht="16.5" hidden="false" customHeight="false" outlineLevel="0" collapsed="false">
      <c r="A63" s="93"/>
      <c r="B63" s="35"/>
      <c r="D63" s="147"/>
      <c r="E63" s="147"/>
      <c r="F63" s="147"/>
      <c r="G63" s="147"/>
    </row>
    <row r="64" customFormat="false" ht="16.5" hidden="false" customHeight="false" outlineLevel="0" collapsed="false">
      <c r="A64" s="93"/>
      <c r="B64" s="35"/>
      <c r="D64" s="147"/>
      <c r="E64" s="147"/>
      <c r="F64" s="147"/>
      <c r="G64" s="147"/>
    </row>
    <row r="65" customFormat="false" ht="16.5" hidden="false" customHeight="false" outlineLevel="0" collapsed="false">
      <c r="A65" s="93"/>
      <c r="B65" s="35"/>
      <c r="D65" s="147"/>
      <c r="E65" s="147"/>
      <c r="F65" s="147"/>
      <c r="G65" s="147"/>
    </row>
    <row r="66" customFormat="false" ht="16.5" hidden="false" customHeight="false" outlineLevel="0" collapsed="false">
      <c r="A66" s="93"/>
      <c r="B66" s="35"/>
      <c r="D66" s="147"/>
      <c r="E66" s="147"/>
      <c r="F66" s="147"/>
      <c r="G66" s="147"/>
    </row>
    <row r="67" customFormat="false" ht="16.5" hidden="false" customHeight="false" outlineLevel="0" collapsed="false">
      <c r="A67" s="93"/>
      <c r="B67" s="35"/>
      <c r="D67" s="147"/>
      <c r="E67" s="147"/>
      <c r="F67" s="147"/>
      <c r="G67" s="147"/>
    </row>
    <row r="68" customFormat="false" ht="16.5" hidden="false" customHeight="false" outlineLevel="0" collapsed="false">
      <c r="A68" s="93"/>
      <c r="B68" s="35"/>
      <c r="D68" s="147"/>
      <c r="E68" s="147"/>
      <c r="F68" s="147"/>
      <c r="G68" s="147"/>
    </row>
    <row r="69" customFormat="false" ht="16.5" hidden="false" customHeight="false" outlineLevel="0" collapsed="false">
      <c r="A69" s="93"/>
      <c r="B69" s="35"/>
      <c r="D69" s="147"/>
      <c r="E69" s="147"/>
      <c r="F69" s="147"/>
      <c r="G69" s="147"/>
    </row>
    <row r="70" customFormat="false" ht="16.5" hidden="false" customHeight="false" outlineLevel="0" collapsed="false">
      <c r="A70" s="93"/>
      <c r="B70" s="35"/>
      <c r="D70" s="147"/>
      <c r="E70" s="147"/>
      <c r="F70" s="147"/>
      <c r="G70" s="147"/>
    </row>
    <row r="71" customFormat="false" ht="16.5" hidden="false" customHeight="false" outlineLevel="0" collapsed="false">
      <c r="A71" s="93"/>
      <c r="B71" s="35"/>
      <c r="D71" s="147"/>
      <c r="E71" s="147"/>
      <c r="F71" s="147"/>
      <c r="G71" s="147"/>
    </row>
    <row r="72" customFormat="false" ht="16.5" hidden="false" customHeight="false" outlineLevel="0" collapsed="false">
      <c r="A72" s="93"/>
      <c r="B72" s="35"/>
      <c r="D72" s="147"/>
      <c r="E72" s="147"/>
      <c r="F72" s="147"/>
      <c r="G72" s="147"/>
    </row>
    <row r="73" customFormat="false" ht="16.5" hidden="false" customHeight="false" outlineLevel="0" collapsed="false">
      <c r="A73" s="93"/>
      <c r="B73" s="35"/>
      <c r="D73" s="147"/>
      <c r="E73" s="147"/>
      <c r="F73" s="147"/>
      <c r="G73" s="147"/>
    </row>
    <row r="74" customFormat="false" ht="16.5" hidden="false" customHeight="false" outlineLevel="0" collapsed="false">
      <c r="A74" s="93"/>
      <c r="B74" s="35"/>
      <c r="D74" s="147"/>
      <c r="E74" s="147"/>
      <c r="F74" s="147"/>
      <c r="G74" s="147"/>
    </row>
    <row r="75" customFormat="false" ht="16.5" hidden="false" customHeight="false" outlineLevel="0" collapsed="false">
      <c r="A75" s="93"/>
      <c r="B75" s="35"/>
      <c r="D75" s="147"/>
      <c r="E75" s="147"/>
      <c r="F75" s="147"/>
      <c r="G75" s="147"/>
    </row>
    <row r="76" customFormat="false" ht="16.5" hidden="false" customHeight="false" outlineLevel="0" collapsed="false">
      <c r="A76" s="93"/>
      <c r="B76" s="35"/>
      <c r="D76" s="147"/>
      <c r="E76" s="147"/>
      <c r="F76" s="147"/>
      <c r="G76" s="147"/>
    </row>
    <row r="77" customFormat="false" ht="16.5" hidden="false" customHeight="false" outlineLevel="0" collapsed="false">
      <c r="A77" s="93"/>
      <c r="B77" s="35"/>
      <c r="D77" s="147"/>
      <c r="E77" s="147"/>
      <c r="F77" s="147"/>
      <c r="G77" s="147"/>
    </row>
    <row r="78" customFormat="false" ht="16.5" hidden="false" customHeight="false" outlineLevel="0" collapsed="false">
      <c r="A78" s="93"/>
      <c r="B78" s="35"/>
      <c r="D78" s="147"/>
      <c r="E78" s="147"/>
      <c r="F78" s="147"/>
      <c r="G78" s="147"/>
    </row>
    <row r="79" customFormat="false" ht="16.5" hidden="false" customHeight="false" outlineLevel="0" collapsed="false">
      <c r="A79" s="93"/>
      <c r="B79" s="35"/>
      <c r="D79" s="147"/>
      <c r="E79" s="147"/>
      <c r="F79" s="147"/>
      <c r="G79" s="147"/>
    </row>
    <row r="80" customFormat="false" ht="16.5" hidden="false" customHeight="false" outlineLevel="0" collapsed="false">
      <c r="A80" s="93"/>
      <c r="B80" s="35"/>
      <c r="D80" s="147"/>
      <c r="E80" s="147"/>
      <c r="F80" s="147"/>
      <c r="G80" s="147"/>
    </row>
    <row r="81" customFormat="false" ht="16.5" hidden="false" customHeight="false" outlineLevel="0" collapsed="false">
      <c r="A81" s="93"/>
      <c r="B81" s="35"/>
      <c r="D81" s="147"/>
      <c r="E81" s="147"/>
      <c r="F81" s="147"/>
      <c r="G81" s="147"/>
    </row>
    <row r="82" customFormat="false" ht="16.5" hidden="false" customHeight="false" outlineLevel="0" collapsed="false">
      <c r="A82" s="93"/>
      <c r="B82" s="35"/>
      <c r="D82" s="147"/>
      <c r="E82" s="147"/>
      <c r="F82" s="147"/>
      <c r="G82" s="147"/>
    </row>
    <row r="83" customFormat="false" ht="16.5" hidden="false" customHeight="false" outlineLevel="0" collapsed="false">
      <c r="A83" s="93"/>
      <c r="B83" s="35"/>
      <c r="D83" s="147"/>
      <c r="E83" s="147"/>
      <c r="F83" s="147"/>
      <c r="G83" s="147"/>
    </row>
    <row r="84" customFormat="false" ht="16.5" hidden="false" customHeight="false" outlineLevel="0" collapsed="false">
      <c r="A84" s="93"/>
      <c r="B84" s="35"/>
      <c r="D84" s="147"/>
      <c r="E84" s="147"/>
      <c r="F84" s="147"/>
      <c r="G84" s="147"/>
    </row>
    <row r="85" customFormat="false" ht="16.5" hidden="false" customHeight="false" outlineLevel="0" collapsed="false">
      <c r="A85" s="93"/>
      <c r="B85" s="35"/>
      <c r="D85" s="147"/>
      <c r="E85" s="147"/>
      <c r="F85" s="147"/>
      <c r="G85" s="147"/>
    </row>
    <row r="86" customFormat="false" ht="16.5" hidden="false" customHeight="false" outlineLevel="0" collapsed="false">
      <c r="A86" s="93"/>
      <c r="B86" s="35"/>
      <c r="D86" s="147"/>
      <c r="E86" s="147"/>
      <c r="F86" s="147"/>
      <c r="G86" s="147"/>
    </row>
    <row r="87" customFormat="false" ht="16.5" hidden="false" customHeight="false" outlineLevel="0" collapsed="false">
      <c r="A87" s="93"/>
      <c r="B87" s="35"/>
      <c r="D87" s="147"/>
      <c r="E87" s="147"/>
      <c r="F87" s="147"/>
      <c r="G87" s="147"/>
    </row>
    <row r="88" customFormat="false" ht="16.5" hidden="false" customHeight="false" outlineLevel="0" collapsed="false">
      <c r="A88" s="93"/>
      <c r="B88" s="35"/>
      <c r="D88" s="147"/>
      <c r="E88" s="147"/>
      <c r="F88" s="147"/>
      <c r="G88" s="147"/>
    </row>
    <row r="89" customFormat="false" ht="16.5" hidden="false" customHeight="false" outlineLevel="0" collapsed="false">
      <c r="A89" s="93"/>
      <c r="B89" s="35"/>
      <c r="D89" s="147"/>
      <c r="E89" s="147"/>
      <c r="F89" s="147"/>
      <c r="G89" s="147"/>
    </row>
    <row r="90" customFormat="false" ht="16.5" hidden="false" customHeight="false" outlineLevel="0" collapsed="false">
      <c r="A90" s="93"/>
      <c r="B90" s="35"/>
      <c r="D90" s="147"/>
      <c r="E90" s="147"/>
      <c r="F90" s="147"/>
      <c r="G90" s="147"/>
    </row>
    <row r="91" customFormat="false" ht="16.5" hidden="false" customHeight="false" outlineLevel="0" collapsed="false">
      <c r="A91" s="93"/>
      <c r="B91" s="35"/>
      <c r="D91" s="147"/>
      <c r="E91" s="147"/>
      <c r="F91" s="147"/>
      <c r="G91" s="147"/>
    </row>
    <row r="92" customFormat="false" ht="16.5" hidden="false" customHeight="false" outlineLevel="0" collapsed="false">
      <c r="A92" s="93"/>
      <c r="B92" s="35"/>
      <c r="D92" s="147"/>
      <c r="E92" s="147"/>
      <c r="F92" s="147"/>
      <c r="G92" s="147"/>
    </row>
    <row r="93" customFormat="false" ht="16.5" hidden="false" customHeight="false" outlineLevel="0" collapsed="false">
      <c r="A93" s="93"/>
      <c r="B93" s="35"/>
      <c r="D93" s="147"/>
      <c r="E93" s="147"/>
      <c r="F93" s="147"/>
      <c r="G93" s="147"/>
    </row>
    <row r="94" customFormat="false" ht="16.5" hidden="false" customHeight="false" outlineLevel="0" collapsed="false">
      <c r="A94" s="93"/>
      <c r="B94" s="35"/>
      <c r="D94" s="147"/>
      <c r="E94" s="147"/>
      <c r="F94" s="147"/>
      <c r="G94" s="147"/>
    </row>
    <row r="95" customFormat="false" ht="16.5" hidden="false" customHeight="false" outlineLevel="0" collapsed="false">
      <c r="A95" s="93"/>
      <c r="B95" s="35"/>
      <c r="D95" s="147"/>
      <c r="E95" s="147"/>
      <c r="F95" s="147"/>
      <c r="G95" s="147"/>
    </row>
    <row r="96" customFormat="false" ht="16.5" hidden="false" customHeight="false" outlineLevel="0" collapsed="false">
      <c r="A96" s="93"/>
      <c r="B96" s="35"/>
      <c r="D96" s="147"/>
      <c r="E96" s="147"/>
      <c r="F96" s="147"/>
      <c r="G96" s="147"/>
    </row>
    <row r="97" customFormat="false" ht="16.5" hidden="false" customHeight="false" outlineLevel="0" collapsed="false">
      <c r="A97" s="93"/>
      <c r="B97" s="35"/>
      <c r="D97" s="147"/>
      <c r="E97" s="147"/>
      <c r="F97" s="147"/>
      <c r="G97" s="147"/>
    </row>
    <row r="98" customFormat="false" ht="16.5" hidden="false" customHeight="false" outlineLevel="0" collapsed="false">
      <c r="A98" s="93"/>
      <c r="B98" s="35"/>
      <c r="D98" s="147"/>
      <c r="E98" s="147"/>
      <c r="F98" s="147"/>
      <c r="G98" s="147"/>
    </row>
    <row r="99" customFormat="false" ht="16.5" hidden="false" customHeight="false" outlineLevel="0" collapsed="false">
      <c r="A99" s="93"/>
      <c r="B99" s="35"/>
      <c r="D99" s="147"/>
      <c r="E99" s="147"/>
      <c r="F99" s="147"/>
      <c r="G99" s="147"/>
    </row>
    <row r="100" customFormat="false" ht="16.5" hidden="false" customHeight="false" outlineLevel="0" collapsed="false">
      <c r="A100" s="93"/>
      <c r="B100" s="35"/>
      <c r="D100" s="147"/>
      <c r="E100" s="147"/>
      <c r="F100" s="147"/>
      <c r="G100" s="147"/>
    </row>
    <row r="101" customFormat="false" ht="16.5" hidden="false" customHeight="false" outlineLevel="0" collapsed="false">
      <c r="A101" s="93"/>
      <c r="B101" s="35"/>
      <c r="D101" s="147"/>
      <c r="E101" s="147"/>
      <c r="F101" s="147"/>
      <c r="G101" s="147"/>
    </row>
    <row r="102" customFormat="false" ht="16.5" hidden="false" customHeight="false" outlineLevel="0" collapsed="false">
      <c r="A102" s="93"/>
      <c r="B102" s="35"/>
      <c r="D102" s="147"/>
      <c r="E102" s="147"/>
      <c r="F102" s="147"/>
      <c r="G102" s="147"/>
    </row>
    <row r="103" customFormat="false" ht="16.5" hidden="false" customHeight="false" outlineLevel="0" collapsed="false">
      <c r="A103" s="93"/>
      <c r="B103" s="35"/>
      <c r="D103" s="147"/>
      <c r="E103" s="147"/>
      <c r="F103" s="147"/>
      <c r="G103" s="147"/>
    </row>
    <row r="104" customFormat="false" ht="16.5" hidden="false" customHeight="false" outlineLevel="0" collapsed="false">
      <c r="A104" s="93"/>
      <c r="B104" s="35"/>
      <c r="D104" s="147"/>
      <c r="E104" s="147"/>
      <c r="F104" s="147"/>
      <c r="G104" s="147"/>
    </row>
    <row r="105" customFormat="false" ht="16.5" hidden="false" customHeight="false" outlineLevel="0" collapsed="false">
      <c r="A105" s="93"/>
      <c r="B105" s="35"/>
      <c r="D105" s="147"/>
      <c r="E105" s="147"/>
      <c r="F105" s="147"/>
      <c r="G105" s="147"/>
    </row>
    <row r="106" customFormat="false" ht="16.5" hidden="false" customHeight="false" outlineLevel="0" collapsed="false">
      <c r="A106" s="93"/>
      <c r="B106" s="35"/>
      <c r="D106" s="147"/>
      <c r="E106" s="147"/>
      <c r="F106" s="147"/>
      <c r="G106" s="147"/>
    </row>
    <row r="107" customFormat="false" ht="16.5" hidden="false" customHeight="false" outlineLevel="0" collapsed="false">
      <c r="A107" s="93"/>
      <c r="B107" s="35"/>
      <c r="D107" s="147"/>
      <c r="E107" s="147"/>
      <c r="F107" s="147"/>
      <c r="G107" s="147"/>
    </row>
    <row r="108" customFormat="false" ht="16.5" hidden="false" customHeight="false" outlineLevel="0" collapsed="false">
      <c r="A108" s="93"/>
      <c r="B108" s="35"/>
      <c r="D108" s="147"/>
      <c r="E108" s="147"/>
      <c r="F108" s="147"/>
      <c r="G108" s="147"/>
    </row>
    <row r="109" customFormat="false" ht="16.5" hidden="false" customHeight="false" outlineLevel="0" collapsed="false">
      <c r="A109" s="93"/>
      <c r="B109" s="35"/>
      <c r="D109" s="147"/>
      <c r="E109" s="147"/>
      <c r="F109" s="147"/>
      <c r="G109" s="147"/>
    </row>
    <row r="110" customFormat="false" ht="16.5" hidden="false" customHeight="false" outlineLevel="0" collapsed="false">
      <c r="A110" s="93"/>
      <c r="B110" s="35"/>
      <c r="D110" s="147"/>
      <c r="E110" s="147"/>
      <c r="F110" s="147"/>
      <c r="G110" s="147"/>
    </row>
    <row r="111" customFormat="false" ht="16.5" hidden="false" customHeight="false" outlineLevel="0" collapsed="false">
      <c r="A111" s="93"/>
      <c r="B111" s="35"/>
      <c r="D111" s="147"/>
      <c r="E111" s="147"/>
      <c r="F111" s="147"/>
      <c r="G111" s="147"/>
    </row>
    <row r="112" customFormat="false" ht="16.5" hidden="false" customHeight="false" outlineLevel="0" collapsed="false">
      <c r="A112" s="93"/>
      <c r="B112" s="35"/>
      <c r="D112" s="147"/>
      <c r="E112" s="147"/>
      <c r="F112" s="147"/>
      <c r="G112" s="147"/>
    </row>
    <row r="113" customFormat="false" ht="16.5" hidden="false" customHeight="false" outlineLevel="0" collapsed="false">
      <c r="A113" s="93"/>
      <c r="B113" s="35"/>
      <c r="D113" s="147"/>
      <c r="E113" s="147"/>
      <c r="F113" s="147"/>
      <c r="G113" s="147"/>
    </row>
    <row r="114" customFormat="false" ht="16.5" hidden="false" customHeight="false" outlineLevel="0" collapsed="false">
      <c r="A114" s="93"/>
      <c r="B114" s="35"/>
      <c r="D114" s="147"/>
      <c r="E114" s="147"/>
      <c r="F114" s="147"/>
      <c r="G114" s="147"/>
    </row>
    <row r="115" customFormat="false" ht="16.5" hidden="false" customHeight="false" outlineLevel="0" collapsed="false">
      <c r="A115" s="93"/>
      <c r="B115" s="35"/>
      <c r="D115" s="147"/>
      <c r="E115" s="147"/>
      <c r="F115" s="147"/>
      <c r="G115" s="147"/>
    </row>
    <row r="116" customFormat="false" ht="16.5" hidden="false" customHeight="false" outlineLevel="0" collapsed="false">
      <c r="A116" s="93"/>
      <c r="B116" s="35"/>
      <c r="D116" s="147"/>
      <c r="E116" s="147"/>
      <c r="F116" s="147"/>
      <c r="G116" s="147"/>
    </row>
    <row r="117" customFormat="false" ht="16.5" hidden="false" customHeight="false" outlineLevel="0" collapsed="false">
      <c r="A117" s="93"/>
      <c r="B117" s="35"/>
      <c r="D117" s="147"/>
      <c r="E117" s="147"/>
      <c r="F117" s="147"/>
      <c r="G117" s="147"/>
    </row>
    <row r="118" customFormat="false" ht="16.5" hidden="false" customHeight="false" outlineLevel="0" collapsed="false">
      <c r="A118" s="93"/>
      <c r="B118" s="35"/>
      <c r="D118" s="147"/>
      <c r="E118" s="147"/>
      <c r="F118" s="147"/>
      <c r="G118" s="147"/>
    </row>
    <row r="119" customFormat="false" ht="16.5" hidden="false" customHeight="false" outlineLevel="0" collapsed="false">
      <c r="A119" s="93"/>
      <c r="B119" s="35"/>
      <c r="D119" s="147"/>
      <c r="E119" s="147"/>
      <c r="F119" s="147"/>
      <c r="G119" s="147"/>
    </row>
    <row r="120" customFormat="false" ht="16.5" hidden="false" customHeight="false" outlineLevel="0" collapsed="false">
      <c r="A120" s="93"/>
      <c r="B120" s="35"/>
      <c r="D120" s="147"/>
      <c r="E120" s="147"/>
      <c r="F120" s="147"/>
      <c r="G120" s="147"/>
    </row>
    <row r="121" customFormat="false" ht="16.5" hidden="false" customHeight="false" outlineLevel="0" collapsed="false">
      <c r="A121" s="93"/>
      <c r="B121" s="35"/>
      <c r="D121" s="147"/>
      <c r="E121" s="147"/>
      <c r="F121" s="147"/>
      <c r="G121" s="147"/>
    </row>
    <row r="122" customFormat="false" ht="16.5" hidden="false" customHeight="false" outlineLevel="0" collapsed="false">
      <c r="A122" s="93"/>
      <c r="B122" s="35"/>
      <c r="D122" s="147"/>
      <c r="E122" s="147"/>
      <c r="F122" s="147"/>
      <c r="G122" s="147"/>
    </row>
    <row r="123" customFormat="false" ht="16.5" hidden="false" customHeight="false" outlineLevel="0" collapsed="false">
      <c r="A123" s="93"/>
      <c r="B123" s="35"/>
      <c r="D123" s="147"/>
      <c r="E123" s="147"/>
      <c r="F123" s="147"/>
      <c r="G123" s="147"/>
    </row>
    <row r="124" customFormat="false" ht="16.5" hidden="false" customHeight="false" outlineLevel="0" collapsed="false">
      <c r="A124" s="93"/>
      <c r="B124" s="35"/>
      <c r="D124" s="147"/>
      <c r="E124" s="147"/>
      <c r="F124" s="147"/>
      <c r="G124" s="147"/>
    </row>
    <row r="125" customFormat="false" ht="16.5" hidden="false" customHeight="false" outlineLevel="0" collapsed="false">
      <c r="A125" s="93"/>
      <c r="B125" s="35"/>
      <c r="D125" s="147"/>
      <c r="E125" s="147"/>
      <c r="F125" s="147"/>
      <c r="G125" s="147"/>
    </row>
    <row r="126" customFormat="false" ht="16.5" hidden="false" customHeight="false" outlineLevel="0" collapsed="false">
      <c r="A126" s="93"/>
      <c r="B126" s="35"/>
      <c r="D126" s="147"/>
      <c r="E126" s="147"/>
      <c r="F126" s="147"/>
      <c r="G126" s="147"/>
    </row>
    <row r="127" customFormat="false" ht="16.5" hidden="false" customHeight="false" outlineLevel="0" collapsed="false">
      <c r="A127" s="93"/>
      <c r="B127" s="35"/>
      <c r="D127" s="147"/>
      <c r="E127" s="147"/>
      <c r="F127" s="147"/>
      <c r="G127" s="147"/>
    </row>
    <row r="128" customFormat="false" ht="16.5" hidden="false" customHeight="false" outlineLevel="0" collapsed="false">
      <c r="A128" s="93"/>
      <c r="B128" s="35"/>
      <c r="D128" s="147"/>
      <c r="E128" s="147"/>
      <c r="F128" s="147"/>
      <c r="G128" s="147"/>
    </row>
    <row r="129" customFormat="false" ht="16.5" hidden="false" customHeight="false" outlineLevel="0" collapsed="false">
      <c r="A129" s="93"/>
      <c r="B129" s="35"/>
      <c r="D129" s="147"/>
      <c r="E129" s="147"/>
      <c r="F129" s="147"/>
      <c r="G129" s="147"/>
    </row>
    <row r="130" customFormat="false" ht="16.5" hidden="false" customHeight="false" outlineLevel="0" collapsed="false">
      <c r="A130" s="93"/>
      <c r="B130" s="35"/>
      <c r="D130" s="147"/>
      <c r="E130" s="147"/>
      <c r="F130" s="147"/>
      <c r="G130" s="147"/>
    </row>
    <row r="131" customFormat="false" ht="16.5" hidden="false" customHeight="false" outlineLevel="0" collapsed="false">
      <c r="A131" s="93"/>
      <c r="B131" s="35"/>
      <c r="D131" s="147"/>
      <c r="E131" s="147"/>
      <c r="F131" s="147"/>
      <c r="G131" s="147"/>
    </row>
    <row r="132" customFormat="false" ht="16.5" hidden="false" customHeight="false" outlineLevel="0" collapsed="false">
      <c r="A132" s="93"/>
      <c r="B132" s="35"/>
      <c r="D132" s="147"/>
      <c r="E132" s="147"/>
      <c r="F132" s="147"/>
      <c r="G132" s="147"/>
    </row>
    <row r="133" customFormat="false" ht="16.5" hidden="false" customHeight="false" outlineLevel="0" collapsed="false">
      <c r="A133" s="93"/>
      <c r="B133" s="35"/>
      <c r="D133" s="147"/>
      <c r="E133" s="147"/>
      <c r="F133" s="147"/>
      <c r="G133" s="147"/>
    </row>
    <row r="134" customFormat="false" ht="16.5" hidden="false" customHeight="false" outlineLevel="0" collapsed="false">
      <c r="A134" s="93"/>
      <c r="B134" s="35"/>
      <c r="D134" s="147"/>
      <c r="E134" s="147"/>
      <c r="F134" s="147"/>
      <c r="G134" s="147"/>
    </row>
    <row r="135" customFormat="false" ht="16.5" hidden="false" customHeight="false" outlineLevel="0" collapsed="false">
      <c r="A135" s="93"/>
      <c r="B135" s="35"/>
      <c r="D135" s="147"/>
      <c r="E135" s="147"/>
      <c r="F135" s="147"/>
      <c r="G135" s="147"/>
    </row>
    <row r="136" customFormat="false" ht="16.5" hidden="false" customHeight="false" outlineLevel="0" collapsed="false">
      <c r="A136" s="93"/>
      <c r="B136" s="35"/>
      <c r="D136" s="147"/>
      <c r="E136" s="147"/>
      <c r="F136" s="147"/>
      <c r="G136" s="147"/>
    </row>
    <row r="137" customFormat="false" ht="16.5" hidden="false" customHeight="false" outlineLevel="0" collapsed="false">
      <c r="A137" s="93"/>
      <c r="B137" s="35"/>
      <c r="D137" s="147"/>
      <c r="E137" s="147"/>
      <c r="F137" s="147"/>
      <c r="G137" s="147"/>
    </row>
    <row r="138" customFormat="false" ht="16.5" hidden="false" customHeight="false" outlineLevel="0" collapsed="false">
      <c r="A138" s="93"/>
      <c r="B138" s="35"/>
      <c r="D138" s="147"/>
      <c r="E138" s="147"/>
      <c r="F138" s="147"/>
      <c r="G138" s="147"/>
    </row>
    <row r="139" customFormat="false" ht="16.5" hidden="false" customHeight="false" outlineLevel="0" collapsed="false">
      <c r="A139" s="93"/>
      <c r="B139" s="35"/>
      <c r="D139" s="147"/>
      <c r="E139" s="147"/>
      <c r="F139" s="147"/>
      <c r="G139" s="147"/>
    </row>
    <row r="140" customFormat="false" ht="16.5" hidden="false" customHeight="false" outlineLevel="0" collapsed="false">
      <c r="A140" s="93"/>
      <c r="B140" s="35"/>
      <c r="D140" s="147"/>
      <c r="E140" s="147"/>
      <c r="F140" s="147"/>
      <c r="G140" s="147"/>
    </row>
    <row r="141" customFormat="false" ht="16.5" hidden="false" customHeight="false" outlineLevel="0" collapsed="false">
      <c r="A141" s="93"/>
      <c r="B141" s="35"/>
      <c r="D141" s="147"/>
      <c r="E141" s="147"/>
      <c r="F141" s="147"/>
      <c r="G141" s="147"/>
    </row>
    <row r="142" customFormat="false" ht="16.5" hidden="false" customHeight="false" outlineLevel="0" collapsed="false">
      <c r="A142" s="93"/>
      <c r="B142" s="35"/>
      <c r="D142" s="147"/>
      <c r="E142" s="147"/>
      <c r="F142" s="147"/>
      <c r="G142" s="147"/>
    </row>
    <row r="143" customFormat="false" ht="16.5" hidden="false" customHeight="false" outlineLevel="0" collapsed="false">
      <c r="A143" s="93"/>
      <c r="B143" s="35"/>
      <c r="D143" s="147"/>
      <c r="E143" s="147"/>
      <c r="F143" s="147"/>
      <c r="G143" s="147"/>
    </row>
    <row r="144" customFormat="false" ht="16.5" hidden="false" customHeight="false" outlineLevel="0" collapsed="false">
      <c r="A144" s="93"/>
      <c r="B144" s="35"/>
      <c r="D144" s="147"/>
      <c r="E144" s="147"/>
      <c r="F144" s="147"/>
      <c r="G144" s="147"/>
    </row>
    <row r="145" customFormat="false" ht="16.5" hidden="false" customHeight="false" outlineLevel="0" collapsed="false">
      <c r="A145" s="93"/>
      <c r="B145" s="35"/>
      <c r="D145" s="147"/>
      <c r="E145" s="147"/>
      <c r="F145" s="147"/>
      <c r="G145" s="147"/>
    </row>
    <row r="146" customFormat="false" ht="16.5" hidden="false" customHeight="false" outlineLevel="0" collapsed="false">
      <c r="A146" s="93"/>
      <c r="B146" s="35"/>
      <c r="D146" s="147"/>
      <c r="E146" s="147"/>
      <c r="F146" s="147"/>
      <c r="G146" s="147"/>
    </row>
    <row r="147" customFormat="false" ht="16.5" hidden="false" customHeight="false" outlineLevel="0" collapsed="false">
      <c r="A147" s="93"/>
      <c r="B147" s="35"/>
      <c r="D147" s="147"/>
      <c r="E147" s="147"/>
      <c r="F147" s="147"/>
      <c r="G147" s="147"/>
    </row>
    <row r="148" customFormat="false" ht="16.5" hidden="false" customHeight="false" outlineLevel="0" collapsed="false">
      <c r="A148" s="93"/>
      <c r="B148" s="35"/>
      <c r="D148" s="147"/>
      <c r="E148" s="147"/>
      <c r="F148" s="147"/>
      <c r="G148" s="147"/>
    </row>
    <row r="149" customFormat="false" ht="16.5" hidden="false" customHeight="false" outlineLevel="0" collapsed="false">
      <c r="A149" s="93"/>
      <c r="B149" s="35"/>
      <c r="D149" s="147"/>
      <c r="E149" s="147"/>
      <c r="F149" s="147"/>
      <c r="G149" s="147"/>
    </row>
    <row r="150" customFormat="false" ht="16.5" hidden="false" customHeight="false" outlineLevel="0" collapsed="false">
      <c r="A150" s="93"/>
      <c r="B150" s="35"/>
      <c r="D150" s="147"/>
      <c r="E150" s="147"/>
      <c r="F150" s="147"/>
      <c r="G150" s="147"/>
    </row>
    <row r="151" customFormat="false" ht="16.5" hidden="false" customHeight="false" outlineLevel="0" collapsed="false">
      <c r="A151" s="93"/>
      <c r="B151" s="35"/>
      <c r="D151" s="147"/>
      <c r="E151" s="147"/>
      <c r="F151" s="147"/>
      <c r="G151" s="147"/>
    </row>
    <row r="152" customFormat="false" ht="16.5" hidden="false" customHeight="false" outlineLevel="0" collapsed="false">
      <c r="A152" s="93"/>
      <c r="B152" s="35"/>
      <c r="D152" s="147"/>
      <c r="E152" s="147"/>
      <c r="F152" s="147"/>
      <c r="G152" s="147"/>
    </row>
    <row r="153" customFormat="false" ht="16.5" hidden="false" customHeight="false" outlineLevel="0" collapsed="false">
      <c r="A153" s="93"/>
      <c r="B153" s="35"/>
      <c r="D153" s="147"/>
      <c r="E153" s="147"/>
      <c r="F153" s="147"/>
      <c r="G153" s="147"/>
    </row>
    <row r="154" customFormat="false" ht="16.5" hidden="false" customHeight="false" outlineLevel="0" collapsed="false">
      <c r="A154" s="93"/>
      <c r="B154" s="35"/>
      <c r="D154" s="147"/>
      <c r="E154" s="147"/>
      <c r="F154" s="147"/>
      <c r="G154" s="147"/>
    </row>
    <row r="155" customFormat="false" ht="16.5" hidden="false" customHeight="false" outlineLevel="0" collapsed="false">
      <c r="A155" s="93"/>
      <c r="B155" s="35"/>
      <c r="D155" s="147"/>
      <c r="E155" s="147"/>
      <c r="F155" s="147"/>
      <c r="G155" s="147"/>
    </row>
    <row r="156" customFormat="false" ht="16.5" hidden="false" customHeight="false" outlineLevel="0" collapsed="false">
      <c r="A156" s="93"/>
      <c r="B156" s="35"/>
      <c r="D156" s="147"/>
      <c r="E156" s="147"/>
      <c r="F156" s="147"/>
      <c r="G156" s="147"/>
    </row>
    <row r="157" customFormat="false" ht="16.5" hidden="false" customHeight="false" outlineLevel="0" collapsed="false">
      <c r="A157" s="93"/>
      <c r="B157" s="35"/>
      <c r="D157" s="147"/>
      <c r="E157" s="147"/>
      <c r="F157" s="147"/>
      <c r="G157" s="147"/>
    </row>
    <row r="158" customFormat="false" ht="16.5" hidden="false" customHeight="false" outlineLevel="0" collapsed="false">
      <c r="A158" s="93"/>
      <c r="B158" s="35"/>
      <c r="D158" s="147"/>
      <c r="E158" s="147"/>
      <c r="F158" s="147"/>
      <c r="G158" s="147"/>
    </row>
    <row r="159" customFormat="false" ht="16.5" hidden="false" customHeight="false" outlineLevel="0" collapsed="false">
      <c r="A159" s="93"/>
      <c r="B159" s="35"/>
      <c r="D159" s="147"/>
      <c r="E159" s="147"/>
      <c r="F159" s="147"/>
      <c r="G159" s="147"/>
    </row>
    <row r="160" customFormat="false" ht="16.5" hidden="false" customHeight="false" outlineLevel="0" collapsed="false">
      <c r="A160" s="93"/>
      <c r="B160" s="35"/>
      <c r="D160" s="147"/>
      <c r="E160" s="147"/>
      <c r="F160" s="147"/>
      <c r="G160" s="147"/>
    </row>
    <row r="161" customFormat="false" ht="16.5" hidden="false" customHeight="false" outlineLevel="0" collapsed="false">
      <c r="A161" s="93"/>
      <c r="B161" s="35"/>
      <c r="D161" s="147"/>
      <c r="E161" s="147"/>
      <c r="F161" s="147"/>
      <c r="G161" s="147"/>
    </row>
    <row r="162" customFormat="false" ht="16.5" hidden="false" customHeight="false" outlineLevel="0" collapsed="false">
      <c r="A162" s="93"/>
      <c r="B162" s="35"/>
      <c r="D162" s="147"/>
      <c r="E162" s="147"/>
      <c r="F162" s="147"/>
      <c r="G162" s="147"/>
    </row>
    <row r="163" customFormat="false" ht="16.5" hidden="false" customHeight="false" outlineLevel="0" collapsed="false">
      <c r="A163" s="93"/>
      <c r="B163" s="35"/>
      <c r="D163" s="147"/>
      <c r="E163" s="147"/>
      <c r="F163" s="147"/>
      <c r="G163" s="147"/>
    </row>
    <row r="164" customFormat="false" ht="16.5" hidden="false" customHeight="false" outlineLevel="0" collapsed="false">
      <c r="A164" s="93"/>
      <c r="B164" s="35"/>
      <c r="D164" s="147"/>
      <c r="E164" s="147"/>
      <c r="F164" s="147"/>
      <c r="G164" s="147"/>
    </row>
    <row r="165" customFormat="false" ht="16.5" hidden="false" customHeight="false" outlineLevel="0" collapsed="false">
      <c r="A165" s="93"/>
      <c r="B165" s="35"/>
      <c r="D165" s="147"/>
      <c r="E165" s="147"/>
      <c r="F165" s="147"/>
      <c r="G165" s="147"/>
    </row>
    <row r="166" customFormat="false" ht="16.5" hidden="false" customHeight="false" outlineLevel="0" collapsed="false">
      <c r="A166" s="93"/>
      <c r="B166" s="35"/>
      <c r="D166" s="147"/>
      <c r="E166" s="147"/>
      <c r="F166" s="147"/>
      <c r="G166" s="147"/>
    </row>
  </sheetData>
  <mergeCells count="15">
    <mergeCell ref="D5:G5"/>
    <mergeCell ref="J5:O5"/>
    <mergeCell ref="J18:O18"/>
    <mergeCell ref="J23:O23"/>
    <mergeCell ref="J28:O28"/>
    <mergeCell ref="J33:O33"/>
    <mergeCell ref="J35:K35"/>
    <mergeCell ref="J36:K36"/>
    <mergeCell ref="J37:K37"/>
    <mergeCell ref="J40:O40"/>
    <mergeCell ref="J41:K41"/>
    <mergeCell ref="J42:K42"/>
    <mergeCell ref="J43:K43"/>
    <mergeCell ref="J44:K44"/>
    <mergeCell ref="J45:K45"/>
  </mergeCells>
  <conditionalFormatting sqref="D7:D44 F7:G44">
    <cfRule type="cellIs" priority="2" operator="equal" aboveAverage="0" equalAverage="0" bottom="0" percent="0" rank="0" text="" dxfId="38">
      <formula>MAX(D$7:D$44)</formula>
    </cfRule>
    <cfRule type="cellIs" priority="3" operator="equal" aboveAverage="0" equalAverage="0" bottom="0" percent="0" rank="0" text="" dxfId="39">
      <formula>MIN(D$7:D$44)</formula>
    </cfRule>
  </conditionalFormatting>
  <conditionalFormatting sqref="E7:E44">
    <cfRule type="cellIs" priority="4" operator="equal" aboveAverage="0" equalAverage="0" bottom="0" percent="0" rank="0" text="" dxfId="40">
      <formula>MAX(E$7:E$44)</formula>
    </cfRule>
    <cfRule type="cellIs" priority="5" operator="equal" aboveAverage="0" equalAverage="0" bottom="0" percent="0" rank="0" text="" dxfId="41">
      <formula>MIN(E$7:E$44)</formula>
    </cfRule>
  </conditionalFormatting>
  <hyperlinks>
    <hyperlink ref="B2" location="MENU!A1" display="MENU"/>
  </hyperlinks>
  <printOptions headings="false" gridLines="false" gridLinesSet="true" horizontalCentered="false" verticalCentered="false"/>
  <pageMargins left="0.196527777777778" right="0.196527777777778" top="0.433333333333333" bottom="0.275694444444444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78abb8-95d7-492f-80c4-17e781ba39fa" xsi:nil="true"/>
    <lcf76f155ced4ddcb4097134ff3c332f xmlns="cd903127-c46d-4b6e-b022-fade230749c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C0B326B2A15E499B00DA49FA1C796A" ma:contentTypeVersion="14" ma:contentTypeDescription="Crie um novo documento." ma:contentTypeScope="" ma:versionID="ca1fdfb73833912ec7a017d8bbd93628">
  <xsd:schema xmlns:xsd="http://www.w3.org/2001/XMLSchema" xmlns:xs="http://www.w3.org/2001/XMLSchema" xmlns:p="http://schemas.microsoft.com/office/2006/metadata/properties" xmlns:ns2="cd903127-c46d-4b6e-b022-fade230749cb" xmlns:ns3="a978abb8-95d7-492f-80c4-17e781ba39fa" targetNamespace="http://schemas.microsoft.com/office/2006/metadata/properties" ma:root="true" ma:fieldsID="8b59de2a92086aa8228c22e49eccad9e" ns2:_="" ns3:_="">
    <xsd:import namespace="cd903127-c46d-4b6e-b022-fade230749cb"/>
    <xsd:import namespace="a978abb8-95d7-492f-80c4-17e781ba39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03127-c46d-4b6e-b022-fade230749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85007677-bea6-4a00-a896-74cc782a57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8abb8-95d7-492f-80c4-17e781ba3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c94efa1-8b42-4520-b409-7ee2b6cc0de3}" ma:internalName="TaxCatchAll" ma:showField="CatchAllData" ma:web="a978abb8-95d7-492f-80c4-17e781ba39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15C4C5-B74B-4445-85E1-A6B4A50FB260}">
  <ds:schemaRefs>
    <ds:schemaRef ds:uri="http://schemas.microsoft.com/office/2006/metadata/properties"/>
    <ds:schemaRef ds:uri="http://schemas.microsoft.com/office/infopath/2007/PartnerControls"/>
    <ds:schemaRef ds:uri="a978abb8-95d7-492f-80c4-17e781ba39fa"/>
    <ds:schemaRef ds:uri="cd903127-c46d-4b6e-b022-fade230749cb"/>
  </ds:schemaRefs>
</ds:datastoreItem>
</file>

<file path=customXml/itemProps2.xml><?xml version="1.0" encoding="utf-8"?>
<ds:datastoreItem xmlns:ds="http://schemas.openxmlformats.org/officeDocument/2006/customXml" ds:itemID="{172ABC96-4DE7-4C9B-9218-E720A333C9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03127-c46d-4b6e-b022-fade230749cb"/>
    <ds:schemaRef ds:uri="a978abb8-95d7-492f-80c4-17e781ba39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FC03A3-212E-4E16-9E12-A10625C096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LibreOffice/7.1.8.1$Linux_X86_64 LibreOffice_project/10$Build-1</Application>
  <AppVersion>15.0000</AppVersion>
  <DocSecurity>1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2023-01-30T15:30:41Z</dcterms:created>
  <dc:creator>Windows</dc:creator>
  <dc:description/>
  <dc:language>pt-BR</dc:language>
  <cp:lastModifiedBy/>
  <dcterms:modified xsi:type="dcterms:W3CDTF">2025-05-24T01:31:10Z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0x010100A3C0B326B2A15E499B00DA49FA1C796A</vt:lpwstr>
  </property>
</Properties>
</file>