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Cursos\DIO\Bootcamp Santander - Excel com Inteligência Artificial\trabalhos\"/>
    </mc:Choice>
  </mc:AlternateContent>
  <xr:revisionPtr revIDLastSave="0" documentId="8_{74DBA440-C777-4C75-AEA1-E37E3D393C5F}" xr6:coauthVersionLast="47" xr6:coauthVersionMax="47" xr10:uidLastSave="{00000000-0000-0000-0000-000000000000}"/>
  <bookViews>
    <workbookView xWindow="-20610" yWindow="4530" windowWidth="20730" windowHeight="11760" xr2:uid="{3E6711F0-19A1-4F55-931E-420CC530A293}"/>
  </bookViews>
  <sheets>
    <sheet name="Planilha1" sheetId="1" r:id="rId1"/>
    <sheet name="Planilha2" sheetId="2" r:id="rId2"/>
  </sheets>
  <definedNames>
    <definedName name="aporte">Planilha1!$D$9</definedName>
    <definedName name="patrimonio">Planilha1!$D$12</definedName>
    <definedName name="qtd_anos">Planilha1!$D$10</definedName>
    <definedName name="rendimento_carteira">Planilha1!$D$5</definedName>
    <definedName name="salario">Planilha1!$D$4</definedName>
    <definedName name="sugestao_investimento">Planilha1!$D$6</definedName>
    <definedName name="taxa_mensal">Planilha1!$D$11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C28" i="1"/>
  <c r="C29" i="1"/>
  <c r="D29" i="1" s="1"/>
  <c r="C30" i="1"/>
  <c r="D30" i="1" s="1"/>
  <c r="C31" i="1"/>
  <c r="D31" i="1" s="1"/>
  <c r="C26" i="1"/>
  <c r="D26" i="1" s="1"/>
  <c r="A16" i="2"/>
  <c r="A17" i="2"/>
  <c r="A18" i="2"/>
  <c r="A19" i="2"/>
  <c r="A20" i="2"/>
  <c r="A10" i="2"/>
  <c r="A11" i="2"/>
  <c r="A12" i="2"/>
  <c r="A13" i="2"/>
  <c r="A14" i="2"/>
  <c r="A4" i="2"/>
  <c r="A5" i="2"/>
  <c r="A6" i="2"/>
  <c r="A7" i="2"/>
  <c r="A8" i="2"/>
  <c r="A9" i="2"/>
  <c r="A15" i="2"/>
  <c r="A3" i="2"/>
  <c r="C23" i="1"/>
  <c r="D12" i="1"/>
  <c r="D13" i="1" s="1"/>
  <c r="D6" i="1"/>
  <c r="C17" i="1"/>
  <c r="D17" i="1" s="1"/>
  <c r="C18" i="1"/>
  <c r="D18" i="1" s="1"/>
  <c r="C19" i="1"/>
  <c r="D19" i="1" s="1"/>
  <c r="C20" i="1"/>
  <c r="D20" i="1" s="1"/>
  <c r="C16" i="1"/>
  <c r="D16" i="1" s="1"/>
  <c r="D28" i="1" l="1"/>
  <c r="D27" i="1"/>
  <c r="D32" i="1"/>
</calcChain>
</file>

<file path=xl/sharedStrings.xml><?xml version="1.0" encoding="utf-8"?>
<sst xmlns="http://schemas.openxmlformats.org/spreadsheetml/2006/main" count="69" uniqueCount="33">
  <si>
    <t>INVESTIMENTO MENSAL</t>
  </si>
  <si>
    <t>Quanto investir por mês?</t>
  </si>
  <si>
    <t>Por Quantos anos?</t>
  </si>
  <si>
    <t>Taxa de rendimento mensal?</t>
  </si>
  <si>
    <t>Dividendos mensais?</t>
  </si>
  <si>
    <t>Patrimônio acumulado?</t>
  </si>
  <si>
    <t>Quanto em 2 anos?</t>
  </si>
  <si>
    <t>Quanto em 5 anos?</t>
  </si>
  <si>
    <t>Quanto em 10 anos?</t>
  </si>
  <si>
    <t>Quanto em 20 anos?</t>
  </si>
  <si>
    <t>Quanto em 30 anos?</t>
  </si>
  <si>
    <t>Dividendo</t>
  </si>
  <si>
    <t>Salário</t>
  </si>
  <si>
    <t>Rendimento carteira</t>
  </si>
  <si>
    <t>CONFIGURAÇÕES</t>
  </si>
  <si>
    <t>CENÁRIOS</t>
  </si>
  <si>
    <t>PERFIL</t>
  </si>
  <si>
    <t>Moderado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</si>
  <si>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</si>
  <si>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</si>
  <si>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</si>
  <si>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</si>
  <si>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</si>
  <si>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</si>
  <si>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</si>
  <si>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</si>
  <si>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</si>
  <si>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</si>
  <si>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</si>
  <si>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</si>
  <si>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%</t>
  </si>
  <si>
    <t>CHAVE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</si>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</sst>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24"/>
      <color theme="0"/>
      <name val="Segoe UI Semibold"/>
      <family val="2"/>
    </font>
    <font>
      <b/>
      <sz val="12"/>
      <color theme="5"/>
      <name val="Segoe UI"/>
      <family val="2"/>
    </font>
    <font>
      <b/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2" fillId="0" borderId="8" xfId="0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8" fontId="2" fillId="2" borderId="8" xfId="0" applyNumberFormat="1" applyFont="1" applyFill="1" applyBorder="1" applyAlignment="1">
      <alignment horizontal="center"/>
    </xf>
    <xf numFmtId="8" fontId="2" fillId="2" borderId="10" xfId="0" applyNumberFormat="1" applyFont="1" applyFill="1" applyBorder="1" applyAlignment="1">
      <alignment horizontal="center"/>
    </xf>
    <xf numFmtId="0" fontId="3" fillId="0" borderId="0" xfId="0" applyFont="1"/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5" borderId="8" xfId="1" applyNumberFormat="1" applyFon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165" fontId="2" fillId="6" borderId="14" xfId="0" applyNumberFormat="1" applyFont="1" applyFill="1" applyBorder="1" applyAlignment="1">
      <alignment horizontal="center"/>
    </xf>
    <xf numFmtId="165" fontId="0" fillId="6" borderId="15" xfId="0" applyNumberFormat="1" applyFill="1" applyBorder="1" applyAlignment="1">
      <alignment horizontal="center"/>
    </xf>
    <xf numFmtId="165" fontId="2" fillId="6" borderId="16" xfId="0" applyNumberFormat="1" applyFon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2" fillId="6" borderId="17" xfId="0" applyNumberFormat="1" applyFon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7" fillId="6" borderId="18" xfId="0" applyFont="1" applyFill="1" applyBorder="1" applyAlignment="1">
      <alignment horizontal="left" indent="2"/>
    </xf>
    <xf numFmtId="0" fontId="7" fillId="6" borderId="19" xfId="0" applyFont="1" applyFill="1" applyBorder="1" applyAlignment="1">
      <alignment horizontal="left" indent="2"/>
    </xf>
    <xf numFmtId="0" fontId="7" fillId="6" borderId="20" xfId="0" applyFont="1" applyFill="1" applyBorder="1" applyAlignment="1">
      <alignment horizontal="left" indent="2"/>
    </xf>
    <xf numFmtId="0" fontId="7" fillId="6" borderId="21" xfId="0" applyFont="1" applyFill="1" applyBorder="1" applyAlignment="1">
      <alignment horizontal="left" indent="2"/>
    </xf>
    <xf numFmtId="0" fontId="7" fillId="6" borderId="22" xfId="0" applyFont="1" applyFill="1" applyBorder="1" applyAlignment="1">
      <alignment horizontal="left" indent="2"/>
    </xf>
    <xf numFmtId="0" fontId="7" fillId="6" borderId="23" xfId="0" applyFont="1" applyFill="1" applyBorder="1" applyAlignment="1">
      <alignment horizontal="left" indent="2"/>
    </xf>
    <xf numFmtId="0" fontId="7" fillId="6" borderId="13" xfId="0" applyFont="1" applyFill="1" applyBorder="1" applyAlignment="1">
      <alignment horizontal="left" indent="2"/>
    </xf>
    <xf numFmtId="0" fontId="7" fillId="6" borderId="7" xfId="0" applyFont="1" applyFill="1" applyBorder="1" applyAlignment="1">
      <alignment horizontal="left" indent="2"/>
    </xf>
    <xf numFmtId="0" fontId="7" fillId="6" borderId="9" xfId="0" applyFont="1" applyFill="1" applyBorder="1" applyAlignment="1">
      <alignment horizontal="left" indent="2"/>
    </xf>
    <xf numFmtId="0" fontId="9" fillId="4" borderId="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left" indent="2"/>
    </xf>
    <xf numFmtId="0" fontId="8" fillId="2" borderId="21" xfId="0" applyFont="1" applyFill="1" applyBorder="1" applyAlignment="1">
      <alignment horizontal="left" indent="2"/>
    </xf>
    <xf numFmtId="0" fontId="8" fillId="2" borderId="22" xfId="0" applyFont="1" applyFill="1" applyBorder="1" applyAlignment="1">
      <alignment horizontal="left" indent="2"/>
    </xf>
    <xf numFmtId="0" fontId="8" fillId="2" borderId="23" xfId="0" applyFont="1" applyFill="1" applyBorder="1" applyAlignment="1">
      <alignment horizontal="left" indent="2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center"/>
    </xf>
    <xf numFmtId="0" fontId="10" fillId="7" borderId="1" xfId="0" applyFont="1" applyFill="1" applyBorder="1" applyAlignment="1">
      <alignment horizontal="left"/>
    </xf>
    <xf numFmtId="0" fontId="11" fillId="7" borderId="11" xfId="0" applyFont="1" applyFill="1" applyBorder="1" applyAlignment="1">
      <alignment horizontal="center"/>
    </xf>
    <xf numFmtId="0" fontId="0" fillId="7" borderId="2" xfId="0" applyFill="1" applyBorder="1"/>
    <xf numFmtId="0" fontId="8" fillId="6" borderId="5" xfId="0" applyFont="1" applyFill="1" applyBorder="1" applyAlignment="1">
      <alignment horizontal="left"/>
    </xf>
    <xf numFmtId="165" fontId="8" fillId="6" borderId="12" xfId="0" applyNumberFormat="1" applyFont="1" applyFill="1" applyBorder="1" applyAlignment="1">
      <alignment horizontal="center"/>
    </xf>
    <xf numFmtId="165" fontId="7" fillId="6" borderId="6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8" borderId="5" xfId="0" applyFill="1" applyBorder="1"/>
    <xf numFmtId="0" fontId="0" fillId="8" borderId="12" xfId="0" applyFill="1" applyBorder="1"/>
    <xf numFmtId="165" fontId="2" fillId="8" borderId="6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Planilha1!$C$25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Planilha1!$B$26:$B$31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Planilha1!$C$26:$C$31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1-452A-9808-2D8A70A8A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32</xdr:row>
      <xdr:rowOff>9525</xdr:rowOff>
    </xdr:from>
    <xdr:to>
      <xdr:col>4</xdr:col>
      <xdr:colOff>0</xdr:colOff>
      <xdr:row>48</xdr:row>
      <xdr:rowOff>4763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6476D7-551F-2F39-51BB-DA76E16F8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9791-021C-41EE-93D6-0A3BB68B9731}">
  <dimension ref="A2:F58"/>
  <sheetViews>
    <sheetView showGridLines="0" tabSelected="1" topLeftCell="A30" workbookViewId="0">
      <selection activeCell="G43" sqref="G43"/>
    </sheetView>
  </sheetViews>
  <sheetFormatPr defaultColWidth="0" defaultRowHeight="15" x14ac:dyDescent="0.25"/>
  <cols>
    <col min="1" max="1" width="3" bestFit="1" customWidth="1"/>
    <col min="2" max="2" width="40.140625" bestFit="1" customWidth="1"/>
    <col min="3" max="3" width="36.7109375" customWidth="1"/>
    <col min="4" max="4" width="12.85546875" bestFit="1" customWidth="1"/>
    <col min="5" max="5" width="5.42578125" customWidth="1"/>
    <col min="6" max="6" width="1" customWidth="1"/>
    <col min="7" max="7" width="3.28515625" customWidth="1"/>
    <col min="8" max="8" width="2.5703125" customWidth="1"/>
    <col min="9" max="16384" width="9.140625" hidden="1"/>
  </cols>
  <sheetData>
    <row r="2" spans="1:4" ht="15.75" thickBot="1" x14ac:dyDescent="0.3"/>
    <row r="3" spans="1:4" ht="37.5" x14ac:dyDescent="0.25">
      <c r="B3" s="28" t="s">
        <v>14</v>
      </c>
      <c r="C3" s="29"/>
      <c r="D3" s="18"/>
    </row>
    <row r="4" spans="1:4" ht="17.25" x14ac:dyDescent="0.3">
      <c r="B4" s="19" t="s">
        <v>12</v>
      </c>
      <c r="C4" s="20"/>
      <c r="D4" s="10">
        <v>2000</v>
      </c>
    </row>
    <row r="5" spans="1:4" ht="17.25" x14ac:dyDescent="0.3">
      <c r="B5" s="21" t="s">
        <v>13</v>
      </c>
      <c r="C5" s="22"/>
      <c r="D5" s="9">
        <v>6.0000000000000001E-3</v>
      </c>
    </row>
    <row r="6" spans="1:4" ht="18" thickBot="1" x14ac:dyDescent="0.35">
      <c r="B6" s="23" t="s">
        <v>32</v>
      </c>
      <c r="C6" s="24"/>
      <c r="D6" s="11">
        <f>D4*30%</f>
        <v>600</v>
      </c>
    </row>
    <row r="7" spans="1:4" ht="15.75" thickBot="1" x14ac:dyDescent="0.3"/>
    <row r="8" spans="1:4" ht="37.5" x14ac:dyDescent="0.25">
      <c r="B8" s="30" t="s">
        <v>0</v>
      </c>
      <c r="C8" s="31"/>
      <c r="D8" s="7"/>
    </row>
    <row r="9" spans="1:4" ht="17.25" x14ac:dyDescent="0.3">
      <c r="B9" s="19" t="s">
        <v>1</v>
      </c>
      <c r="C9" s="20"/>
      <c r="D9" s="10">
        <v>200</v>
      </c>
    </row>
    <row r="10" spans="1:4" ht="17.25" x14ac:dyDescent="0.3">
      <c r="B10" s="21" t="s">
        <v>2</v>
      </c>
      <c r="C10" s="22"/>
      <c r="D10" s="2">
        <v>5</v>
      </c>
    </row>
    <row r="11" spans="1:4" ht="17.25" x14ac:dyDescent="0.3">
      <c r="B11" s="21" t="s">
        <v>3</v>
      </c>
      <c r="C11" s="22"/>
      <c r="D11" s="3">
        <v>1.0789999999999999E-2</v>
      </c>
    </row>
    <row r="12" spans="1:4" ht="17.25" x14ac:dyDescent="0.3">
      <c r="B12" s="32" t="s">
        <v>5</v>
      </c>
      <c r="C12" s="33"/>
      <c r="D12" s="4">
        <f>FV(taxa_mensal,qtd_anos*12,aporte)*-1</f>
        <v>16755.382799697527</v>
      </c>
    </row>
    <row r="13" spans="1:4" ht="18" thickBot="1" x14ac:dyDescent="0.35">
      <c r="B13" s="34" t="s">
        <v>4</v>
      </c>
      <c r="C13" s="35"/>
      <c r="D13" s="5">
        <f>patrimonio*rendimento_carteira</f>
        <v>100.53229679818516</v>
      </c>
    </row>
    <row r="14" spans="1:4" ht="15.75" thickBot="1" x14ac:dyDescent="0.3">
      <c r="B14" s="1"/>
      <c r="C14" s="1"/>
    </row>
    <row r="15" spans="1:4" ht="37.5" x14ac:dyDescent="0.25">
      <c r="B15" s="30" t="s">
        <v>15</v>
      </c>
      <c r="C15" s="31"/>
      <c r="D15" s="7" t="s">
        <v>11</v>
      </c>
    </row>
    <row r="16" spans="1:4" ht="17.25" x14ac:dyDescent="0.3">
      <c r="A16" s="6">
        <v>2</v>
      </c>
      <c r="B16" s="25" t="s">
        <v>6</v>
      </c>
      <c r="C16" s="12">
        <f>FV($D$11,$A16*12,$D$9)*-1</f>
        <v>5445.5254595290435</v>
      </c>
      <c r="D16" s="13">
        <f>C16*rendimento_carteira</f>
        <v>32.673152757174265</v>
      </c>
    </row>
    <row r="17" spans="1:4" ht="17.25" x14ac:dyDescent="0.3">
      <c r="A17" s="6">
        <v>5</v>
      </c>
      <c r="B17" s="26" t="s">
        <v>7</v>
      </c>
      <c r="C17" s="14">
        <f>FV($D$11,$A17*12,$D$9)*-1</f>
        <v>16755.382799697527</v>
      </c>
      <c r="D17" s="15">
        <f>C17*rendimento_carteira</f>
        <v>100.53229679818516</v>
      </c>
    </row>
    <row r="18" spans="1:4" ht="17.25" x14ac:dyDescent="0.3">
      <c r="A18" s="6">
        <v>10</v>
      </c>
      <c r="B18" s="26" t="s">
        <v>8</v>
      </c>
      <c r="C18" s="14">
        <f>FV($D$11,$A18*12,$D$9)*-1</f>
        <v>48656.842506034438</v>
      </c>
      <c r="D18" s="15">
        <f>C18*rendimento_carteira</f>
        <v>291.94105503620665</v>
      </c>
    </row>
    <row r="19" spans="1:4" ht="17.25" x14ac:dyDescent="0.3">
      <c r="A19" s="6">
        <v>20</v>
      </c>
      <c r="B19" s="26" t="s">
        <v>9</v>
      </c>
      <c r="C19" s="14">
        <f>FV($D$11,$A19*12,$D$9)*-1</f>
        <v>225039.68001941612</v>
      </c>
      <c r="D19" s="15">
        <f>C19*rendimento_carteira</f>
        <v>1350.2380801164968</v>
      </c>
    </row>
    <row r="20" spans="1:4" ht="18" thickBot="1" x14ac:dyDescent="0.35">
      <c r="A20" s="6">
        <v>30</v>
      </c>
      <c r="B20" s="27" t="s">
        <v>10</v>
      </c>
      <c r="C20" s="16">
        <f>FV($D$11,$A20*12,$D$9)*-1</f>
        <v>864433.93100094295</v>
      </c>
      <c r="D20" s="17">
        <f>C20*rendimento_carteira</f>
        <v>5186.6035860056581</v>
      </c>
    </row>
    <row r="21" spans="1:4" ht="15.75" thickBot="1" x14ac:dyDescent="0.3"/>
    <row r="22" spans="1:4" ht="17.25" x14ac:dyDescent="0.3">
      <c r="B22" s="43" t="s">
        <v>16</v>
      </c>
      <c r="C22" s="44" t="s">
        <v>18</v>
      </c>
      <c r="D22" s="45"/>
    </row>
    <row r="23" spans="1:4" ht="18" thickBot="1" x14ac:dyDescent="0.35">
      <c r="B23" s="46" t="s">
        <v>19</v>
      </c>
      <c r="C23" s="47">
        <f>aporte</f>
        <v>200</v>
      </c>
      <c r="D23" s="48"/>
    </row>
    <row r="24" spans="1:4" ht="15.75" thickBot="1" x14ac:dyDescent="0.3"/>
    <row r="25" spans="1:4" ht="17.25" x14ac:dyDescent="0.3">
      <c r="B25" s="49" t="s">
        <v>20</v>
      </c>
      <c r="C25" s="50" t="s">
        <v>21</v>
      </c>
      <c r="D25" s="51" t="s">
        <v>22</v>
      </c>
    </row>
    <row r="26" spans="1:4" x14ac:dyDescent="0.25">
      <c r="B26" s="52" t="s">
        <v>23</v>
      </c>
      <c r="C26" s="53">
        <f>VLOOKUP($C$22&amp;"-"&amp;B26,Planilha2!A:D,4,0)</f>
        <v>0.5</v>
      </c>
      <c r="D26" s="54">
        <f>C26*$C$23</f>
        <v>100</v>
      </c>
    </row>
    <row r="27" spans="1:4" x14ac:dyDescent="0.25">
      <c r="B27" s="52" t="s">
        <v>24</v>
      </c>
      <c r="C27" s="53">
        <f>VLOOKUP($C$22&amp;"-"&amp;B27,Planilha2!A:D,4,0)</f>
        <v>0.1</v>
      </c>
      <c r="D27" s="54">
        <f t="shared" ref="D27:D31" si="0">C27*$C$23</f>
        <v>20</v>
      </c>
    </row>
    <row r="28" spans="1:4" x14ac:dyDescent="0.25">
      <c r="B28" s="52" t="s">
        <v>25</v>
      </c>
      <c r="C28" s="53">
        <f>VLOOKUP($C$22&amp;"-"&amp;B28,Planilha2!A:D,4,0)</f>
        <v>0.05</v>
      </c>
      <c r="D28" s="54">
        <f t="shared" si="0"/>
        <v>10</v>
      </c>
    </row>
    <row r="29" spans="1:4" x14ac:dyDescent="0.25">
      <c r="B29" s="52" t="s">
        <v>26</v>
      </c>
      <c r="C29" s="53">
        <f>VLOOKUP($C$22&amp;"-"&amp;B29,Planilha2!A:D,4,0)</f>
        <v>0.05</v>
      </c>
      <c r="D29" s="54">
        <f t="shared" si="0"/>
        <v>10</v>
      </c>
    </row>
    <row r="30" spans="1:4" x14ac:dyDescent="0.25">
      <c r="B30" s="52" t="s">
        <v>27</v>
      </c>
      <c r="C30" s="53">
        <f>VLOOKUP($C$22&amp;"-"&amp;B30,Planilha2!A:D,4,0)</f>
        <v>0.2</v>
      </c>
      <c r="D30" s="54">
        <f t="shared" si="0"/>
        <v>40</v>
      </c>
    </row>
    <row r="31" spans="1:4" x14ac:dyDescent="0.25">
      <c r="B31" s="52" t="s">
        <v>28</v>
      </c>
      <c r="C31" s="53">
        <f>VLOOKUP($C$22&amp;"-"&amp;B31,Planilha2!A:D,4,0)</f>
        <v>0.1</v>
      </c>
      <c r="D31" s="54">
        <f t="shared" si="0"/>
        <v>20</v>
      </c>
    </row>
    <row r="32" spans="1:4" ht="15.75" thickBot="1" x14ac:dyDescent="0.3">
      <c r="B32" s="55"/>
      <c r="C32" s="56"/>
      <c r="D32" s="57">
        <f>SUM(D26:D31)</f>
        <v>200</v>
      </c>
    </row>
    <row r="33" spans="4:4" x14ac:dyDescent="0.25">
      <c r="D33" s="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</sheetData>
  <mergeCells count="11">
    <mergeCell ref="B15:C15"/>
    <mergeCell ref="B13:C13"/>
    <mergeCell ref="B12:C12"/>
    <mergeCell ref="B11:C11"/>
    <mergeCell ref="B10:C10"/>
    <mergeCell ref="B9:C9"/>
    <mergeCell ref="B3:C3"/>
    <mergeCell ref="B4:C4"/>
    <mergeCell ref="B5:C5"/>
    <mergeCell ref="B6:C6"/>
    <mergeCell ref="B8:C8"/>
  </mergeCells>
  <dataValidations count="1">
    <dataValidation type="list" allowBlank="1" showInputMessage="1" showErrorMessage="1" sqref="C22" xr:uid="{83CF1FA9-4BC0-4E17-BCF4-FEF23870944A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4C61-1420-4C66-B73D-9307DD32CBF3}">
  <dimension ref="A2:D20"/>
  <sheetViews>
    <sheetView workbookViewId="0">
      <selection activeCell="D9" sqref="D9:D14"/>
    </sheetView>
  </sheetViews>
  <sheetFormatPr defaultRowHeight="15" x14ac:dyDescent="0.25"/>
  <cols>
    <col min="1" max="1" width="18.5703125" bestFit="1" customWidth="1"/>
    <col min="2" max="2" width="12.140625" bestFit="1" customWidth="1"/>
    <col min="3" max="3" width="19" bestFit="1" customWidth="1"/>
    <col min="4" max="4" width="9.140625" style="8"/>
  </cols>
  <sheetData>
    <row r="2" spans="1:4" ht="15.75" thickBot="1" x14ac:dyDescent="0.3">
      <c r="A2" s="39" t="s">
        <v>31</v>
      </c>
      <c r="B2" s="40" t="s">
        <v>16</v>
      </c>
      <c r="C2" s="40" t="s">
        <v>20</v>
      </c>
      <c r="D2" s="40" t="s">
        <v>30</v>
      </c>
    </row>
    <row r="3" spans="1:4" x14ac:dyDescent="0.25">
      <c r="A3" s="1" t="str">
        <f>B3&amp;"-"&amp;C3</f>
        <v>Conservador-PAPEL</v>
      </c>
      <c r="B3" s="38" t="s">
        <v>29</v>
      </c>
      <c r="C3" s="38" t="s">
        <v>23</v>
      </c>
      <c r="D3" s="36">
        <v>0.3</v>
      </c>
    </row>
    <row r="4" spans="1:4" x14ac:dyDescent="0.25">
      <c r="A4" s="1" t="str">
        <f t="shared" ref="A4:A8" si="0">B4&amp;"-"&amp;C4</f>
        <v>Conservador-TIJOLO</v>
      </c>
      <c r="B4" s="38" t="s">
        <v>29</v>
      </c>
      <c r="C4" s="38" t="s">
        <v>24</v>
      </c>
      <c r="D4" s="36">
        <v>0.5</v>
      </c>
    </row>
    <row r="5" spans="1:4" x14ac:dyDescent="0.25">
      <c r="A5" s="1" t="str">
        <f t="shared" si="0"/>
        <v>Conservador-HÍBRIDOS</v>
      </c>
      <c r="B5" s="38" t="s">
        <v>29</v>
      </c>
      <c r="C5" s="38" t="s">
        <v>25</v>
      </c>
      <c r="D5" s="36">
        <v>0.1</v>
      </c>
    </row>
    <row r="6" spans="1:4" x14ac:dyDescent="0.25">
      <c r="A6" s="1" t="str">
        <f t="shared" si="0"/>
        <v>Conservador-FOFs</v>
      </c>
      <c r="B6" s="38" t="s">
        <v>29</v>
      </c>
      <c r="C6" s="38" t="s">
        <v>26</v>
      </c>
      <c r="D6" s="36">
        <v>0.1</v>
      </c>
    </row>
    <row r="7" spans="1:4" x14ac:dyDescent="0.25">
      <c r="A7" s="1" t="str">
        <f t="shared" si="0"/>
        <v>Conservador-DESENVOLVIMENTO</v>
      </c>
      <c r="B7" s="38" t="s">
        <v>29</v>
      </c>
      <c r="C7" s="38" t="s">
        <v>27</v>
      </c>
      <c r="D7" s="36">
        <v>0</v>
      </c>
    </row>
    <row r="8" spans="1:4" ht="15.75" thickBot="1" x14ac:dyDescent="0.3">
      <c r="A8" s="39" t="str">
        <f t="shared" si="0"/>
        <v>Conservador-HOTELARIAS</v>
      </c>
      <c r="B8" s="40" t="s">
        <v>29</v>
      </c>
      <c r="C8" s="40" t="s">
        <v>28</v>
      </c>
      <c r="D8" s="42">
        <v>0</v>
      </c>
    </row>
    <row r="9" spans="1:4" x14ac:dyDescent="0.25">
      <c r="A9" s="1" t="str">
        <f t="shared" ref="A9:A14" si="1">B9&amp;"-"&amp;C9</f>
        <v>Moderado-PAPEL</v>
      </c>
      <c r="B9" s="37" t="s">
        <v>17</v>
      </c>
      <c r="C9" s="8" t="s">
        <v>23</v>
      </c>
      <c r="D9" s="36">
        <v>0.32</v>
      </c>
    </row>
    <row r="10" spans="1:4" x14ac:dyDescent="0.25">
      <c r="A10" s="1" t="str">
        <f t="shared" si="1"/>
        <v>Moderado-TIJOLO</v>
      </c>
      <c r="B10" s="37" t="s">
        <v>17</v>
      </c>
      <c r="C10" s="8" t="s">
        <v>24</v>
      </c>
      <c r="D10" s="36">
        <v>0.35</v>
      </c>
    </row>
    <row r="11" spans="1:4" x14ac:dyDescent="0.25">
      <c r="A11" s="1" t="str">
        <f t="shared" si="1"/>
        <v>Moderado-HÍBRIDOS</v>
      </c>
      <c r="B11" s="37" t="s">
        <v>17</v>
      </c>
      <c r="C11" s="8" t="s">
        <v>25</v>
      </c>
      <c r="D11" s="36">
        <v>0.08</v>
      </c>
    </row>
    <row r="12" spans="1:4" x14ac:dyDescent="0.25">
      <c r="A12" s="1" t="str">
        <f t="shared" si="1"/>
        <v>Moderado-FOFs</v>
      </c>
      <c r="B12" s="37" t="s">
        <v>17</v>
      </c>
      <c r="C12" s="8" t="s">
        <v>26</v>
      </c>
      <c r="D12" s="36">
        <v>0.05</v>
      </c>
    </row>
    <row r="13" spans="1:4" x14ac:dyDescent="0.25">
      <c r="A13" s="1" t="str">
        <f t="shared" si="1"/>
        <v>Moderado-DESENVOLVIMENTO</v>
      </c>
      <c r="B13" s="37" t="s">
        <v>17</v>
      </c>
      <c r="C13" s="8" t="s">
        <v>27</v>
      </c>
      <c r="D13" s="36">
        <v>0.1</v>
      </c>
    </row>
    <row r="14" spans="1:4" ht="15.75" thickBot="1" x14ac:dyDescent="0.3">
      <c r="A14" s="39" t="str">
        <f t="shared" si="1"/>
        <v>Moderado-HOTELARIAS</v>
      </c>
      <c r="B14" s="41" t="s">
        <v>17</v>
      </c>
      <c r="C14" s="40" t="s">
        <v>28</v>
      </c>
      <c r="D14" s="42">
        <v>0.1</v>
      </c>
    </row>
    <row r="15" spans="1:4" x14ac:dyDescent="0.25">
      <c r="A15" s="1" t="str">
        <f t="shared" ref="A15:A20" si="2">B15&amp;"-"&amp;C15</f>
        <v>Agressivo-PAPEL</v>
      </c>
      <c r="B15" s="37" t="s">
        <v>18</v>
      </c>
      <c r="C15" s="8" t="s">
        <v>23</v>
      </c>
      <c r="D15" s="36">
        <v>0.5</v>
      </c>
    </row>
    <row r="16" spans="1:4" x14ac:dyDescent="0.25">
      <c r="A16" s="1" t="str">
        <f t="shared" si="2"/>
        <v>Agressivo-TIJOLO</v>
      </c>
      <c r="B16" s="37" t="s">
        <v>18</v>
      </c>
      <c r="C16" s="8" t="s">
        <v>24</v>
      </c>
      <c r="D16" s="36">
        <v>0.1</v>
      </c>
    </row>
    <row r="17" spans="1:4" x14ac:dyDescent="0.25">
      <c r="A17" s="1" t="str">
        <f t="shared" si="2"/>
        <v>Agressivo-HÍBRIDOS</v>
      </c>
      <c r="B17" s="37" t="s">
        <v>18</v>
      </c>
      <c r="C17" s="8" t="s">
        <v>25</v>
      </c>
      <c r="D17" s="36">
        <v>0.05</v>
      </c>
    </row>
    <row r="18" spans="1:4" x14ac:dyDescent="0.25">
      <c r="A18" s="1" t="str">
        <f t="shared" si="2"/>
        <v>Agressivo-FOFs</v>
      </c>
      <c r="B18" s="37" t="s">
        <v>18</v>
      </c>
      <c r="C18" s="8" t="s">
        <v>26</v>
      </c>
      <c r="D18" s="36">
        <v>0.05</v>
      </c>
    </row>
    <row r="19" spans="1:4" x14ac:dyDescent="0.25">
      <c r="A19" s="1" t="str">
        <f t="shared" si="2"/>
        <v>Agressivo-DESENVOLVIMENTO</v>
      </c>
      <c r="B19" s="37" t="s">
        <v>18</v>
      </c>
      <c r="C19" s="8" t="s">
        <v>27</v>
      </c>
      <c r="D19" s="36">
        <v>0.2</v>
      </c>
    </row>
    <row r="20" spans="1:4" x14ac:dyDescent="0.25">
      <c r="A20" s="1" t="str">
        <f t="shared" si="2"/>
        <v>Agressivo-HOTELARIAS</v>
      </c>
      <c r="B20" s="37" t="s">
        <v>18</v>
      </c>
      <c r="C20" s="8" t="s">
        <v>28</v>
      </c>
      <c r="D20" s="36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PC-EGH</dc:creator>
  <cp:lastModifiedBy>PC-EGH</cp:lastModifiedBy>
  <dcterms:created xsi:type="dcterms:W3CDTF">2025-05-25T15:17:06Z</dcterms:created>
  <dcterms:modified xsi:type="dcterms:W3CDTF">2025-05-26T01:16:33Z</dcterms:modified>
</cp:coreProperties>
</file>