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30" windowWidth="21015" windowHeight="9690" activeTab="1"/>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Recursos'!$A$1:$H$182</definedName>
    <definedName name="_xlnm.Print_Area" localSheetId="1">'Presupuesto Detallado'!$A$1:$J$145</definedName>
    <definedName name="_xlnm.Print_Titles" localSheetId="0">'Por Recursos'!$1:$6</definedName>
    <definedName name="_xlnm.Print_Titles" localSheetId="1">'Presupuesto Detallado'!$1:$6</definedName>
  </definedNames>
  <calcPr calcId="144525"/>
</workbook>
</file>

<file path=xl/calcChain.xml><?xml version="1.0" encoding="utf-8"?>
<calcChain xmlns="http://schemas.openxmlformats.org/spreadsheetml/2006/main">
  <c r="G4" i="1" l="1"/>
  <c r="H10" i="1" l="1"/>
  <c r="I10" i="1" s="1"/>
  <c r="I7" i="1" s="1"/>
  <c r="H4" i="1"/>
  <c r="I4" i="1" s="1"/>
  <c r="I11" i="1"/>
  <c r="I12" i="1"/>
  <c r="I13" i="1"/>
  <c r="I14" i="1"/>
  <c r="I15" i="1"/>
  <c r="I16" i="1"/>
  <c r="I17" i="1"/>
  <c r="I18" i="1"/>
  <c r="F27" i="5"/>
  <c r="F26" i="5"/>
  <c r="F25" i="5"/>
  <c r="F23" i="5"/>
  <c r="F22" i="5"/>
  <c r="F20" i="5"/>
  <c r="F19" i="5"/>
  <c r="F17" i="5"/>
  <c r="F16" i="5"/>
  <c r="F15" i="5"/>
  <c r="F13" i="5"/>
  <c r="F12" i="5"/>
  <c r="F10" i="5"/>
  <c r="F9" i="5"/>
  <c r="E27" i="5"/>
  <c r="E26" i="5"/>
  <c r="E25" i="5"/>
  <c r="E23" i="5"/>
  <c r="E22" i="5"/>
  <c r="E20" i="5"/>
  <c r="E19" i="5"/>
  <c r="E17" i="5"/>
  <c r="E16" i="5"/>
  <c r="E15" i="5"/>
  <c r="E13" i="5"/>
  <c r="E12" i="5"/>
  <c r="E9" i="5"/>
  <c r="E10" i="5"/>
  <c r="I8" i="1" l="1"/>
  <c r="I9" i="1"/>
  <c r="G22" i="5"/>
  <c r="G10" i="5"/>
  <c r="G19" i="5"/>
  <c r="G16" i="5"/>
  <c r="G13" i="5"/>
  <c r="G25" i="5"/>
  <c r="G23" i="5"/>
  <c r="G9" i="5"/>
  <c r="G15" i="5"/>
  <c r="G20" i="5"/>
  <c r="G26" i="5"/>
  <c r="G12" i="5"/>
  <c r="G17" i="5"/>
  <c r="G21" i="5" l="1"/>
  <c r="G18" i="5"/>
  <c r="G14" i="5"/>
  <c r="G11" i="5"/>
  <c r="G8" i="5"/>
  <c r="G2" i="5"/>
  <c r="G7" i="5" l="1"/>
  <c r="G27" i="5" l="1"/>
  <c r="G24" i="5" s="1"/>
  <c r="E4" i="5" s="1"/>
  <c r="F4" i="5" l="1"/>
  <c r="G4" i="5" s="1"/>
</calcChain>
</file>

<file path=xl/sharedStrings.xml><?xml version="1.0" encoding="utf-8"?>
<sst xmlns="http://schemas.openxmlformats.org/spreadsheetml/2006/main" count="188" uniqueCount="86">
  <si>
    <t>Columna</t>
  </si>
  <si>
    <t>Instrucciones</t>
  </si>
  <si>
    <t>Elaborado por: pmoinformatica.com</t>
  </si>
  <si>
    <t>Presupuesto de Proyecto</t>
  </si>
  <si>
    <t>[Nombre de la Compañía / Logo]</t>
  </si>
  <si>
    <t>Líder del Proyecto: [Nombre]</t>
  </si>
  <si>
    <t>Fecha de Inicio: [dd/mm/aaaa]</t>
  </si>
  <si>
    <t>Elemento</t>
  </si>
  <si>
    <t>Unidades</t>
  </si>
  <si>
    <t>Tasa</t>
  </si>
  <si>
    <t>Presupuesto</t>
  </si>
  <si>
    <t>Código</t>
  </si>
  <si>
    <t>Labor (Personal)</t>
  </si>
  <si>
    <t>[Personal 1]</t>
  </si>
  <si>
    <t>[Personal 2]</t>
  </si>
  <si>
    <t>[Consultor 1]</t>
  </si>
  <si>
    <t>[Consultor 2]</t>
  </si>
  <si>
    <t>Consultoría</t>
  </si>
  <si>
    <t>[Material 1]</t>
  </si>
  <si>
    <t>[Material 2]</t>
  </si>
  <si>
    <t>[Material 3]</t>
  </si>
  <si>
    <t>Materiales</t>
  </si>
  <si>
    <t>[Item de Viaje 1]</t>
  </si>
  <si>
    <t>Viajes</t>
  </si>
  <si>
    <t>[Item de Viaje 2]</t>
  </si>
  <si>
    <t>[Item de Licencia 1]</t>
  </si>
  <si>
    <t>[Item de Licencia 2]</t>
  </si>
  <si>
    <t>Licencias</t>
  </si>
  <si>
    <t>Gastos Indirectos</t>
  </si>
  <si>
    <t>[Item de Gastos Indirectos 1]</t>
  </si>
  <si>
    <t>[Item de Gastos Indirectos 2]</t>
  </si>
  <si>
    <t>[Item de Gastos Indirectos 3]</t>
  </si>
  <si>
    <t>1.1</t>
  </si>
  <si>
    <t>1.1.1</t>
  </si>
  <si>
    <t>Total</t>
  </si>
  <si>
    <t>Reservas</t>
  </si>
  <si>
    <t>% Reserva de Contingencia</t>
  </si>
  <si>
    <t>Costos Indirectos</t>
  </si>
  <si>
    <t>Categoría</t>
  </si>
  <si>
    <t>Recurso</t>
  </si>
  <si>
    <t>Tipo de Recurso</t>
  </si>
  <si>
    <t>Tipo de Unidades</t>
  </si>
  <si>
    <t>Horas / Jornadas</t>
  </si>
  <si>
    <t>Cantidad</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</si>
  <si>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</si>
  <si>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</si>
  <si>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</si>
  <si>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</si>
  <si>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</si>
  <si>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</si>
  <si>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</si>
  <si>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</si>
  <si>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</si>
  <si>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</si>
  <si>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</si>
  <si>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</si>
  <si>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</si>
  <si>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</si>
  <si>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</si>
  <si>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</si>
  <si>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</si>
  <si>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</si>
  <si>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</si>
  <si>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</si>
  <si>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</si>
  <si>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</si>
  <si>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</si>
  <si>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</si>
  <si>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Claudio Escandor</t>
  </si>
  <si>
    <t>Eduardo Obreque</t>
  </si>
  <si>
    <t>CEM Y CEL</t>
  </si>
  <si>
    <t>Elaborado por: Eduardo Obreque</t>
  </si>
  <si>
    <t>Líder del Proyecto:Eduardo Obreque</t>
  </si>
  <si>
    <t>Inicio del Proyecto</t>
  </si>
  <si>
    <t>Documentacion</t>
  </si>
  <si>
    <t>Plan de Pruebas</t>
  </si>
  <si>
    <t>Plan de Proyecto</t>
  </si>
  <si>
    <t>Jordan Cid</t>
  </si>
  <si>
    <t>Fecha de Inicio: [11/03/2019]</t>
  </si>
  <si>
    <t>EDT</t>
  </si>
  <si>
    <t>Control y Seguimiento</t>
  </si>
  <si>
    <t>Plan de Riesgos</t>
  </si>
  <si>
    <t>Acta Constitucion de Proyecto</t>
  </si>
  <si>
    <t>ERS</t>
  </si>
  <si>
    <t>Cronograma</t>
  </si>
  <si>
    <t>Especificacion de Roles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</si>
</sst>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2">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164" fontId="0" fillId="3" borderId="0" xfId="0" applyNumberForma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7"/>
  <sheetViews>
    <sheetView view="pageBreakPreview" zoomScale="130" zoomScaleSheetLayoutView="130" workbookViewId="0">
      <selection activeCell="E7" sqref="E7"/>
    </sheetView>
  </sheetViews>
  <sheetFormatPr baseColWidth="10"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6" t="s">
        <v>3</v>
      </c>
      <c r="F1" s="4" t="s">
        <v>4</v>
      </c>
    </row>
    <row r="2" spans="2:7" ht="18.75" x14ac:dyDescent="0.3">
      <c r="B2" s="7" t="s">
        <v>2</v>
      </c>
      <c r="E2" s="1" t="s">
        <v>36</v>
      </c>
      <c r="G2" s="21">
        <f>'Presupuesto Detallado'!I2</f>
        <v>0.3</v>
      </c>
    </row>
    <row r="3" spans="2:7" ht="15.75" x14ac:dyDescent="0.25">
      <c r="B3" s="8" t="s">
        <v>5</v>
      </c>
      <c r="D3" s="3"/>
      <c r="E3" s="10" t="s">
        <v>10</v>
      </c>
      <c r="F3" s="10" t="s">
        <v>35</v>
      </c>
      <c r="G3" s="10" t="s">
        <v>34</v>
      </c>
    </row>
    <row r="4" spans="2:7" ht="15.75" x14ac:dyDescent="0.25">
      <c r="B4" s="8" t="s">
        <v>6</v>
      </c>
      <c r="D4" s="5" t="s">
        <v>34</v>
      </c>
      <c r="E4" s="22">
        <f>G7+G24</f>
        <v>0</v>
      </c>
      <c r="F4" s="22">
        <f>E4*G2</f>
        <v>0</v>
      </c>
      <c r="G4" s="22">
        <f>SUM(E4:F4)</f>
        <v>0</v>
      </c>
    </row>
    <row r="6" spans="2:7" ht="15.75" x14ac:dyDescent="0.25">
      <c r="B6" s="10" t="s">
        <v>38</v>
      </c>
      <c r="C6" s="10" t="s">
        <v>39</v>
      </c>
      <c r="D6" s="10"/>
      <c r="E6" s="10" t="s">
        <v>41</v>
      </c>
      <c r="F6" s="10" t="s">
        <v>9</v>
      </c>
      <c r="G6" s="10" t="s">
        <v>10</v>
      </c>
    </row>
    <row r="7" spans="2:7" x14ac:dyDescent="0.25">
      <c r="B7" s="11" t="s">
        <v>45</v>
      </c>
      <c r="C7" s="11"/>
      <c r="D7" s="11"/>
      <c r="E7" s="11"/>
      <c r="F7" s="11"/>
      <c r="G7" s="25">
        <f>G8+G11+G14+G18+G21</f>
        <v>0</v>
      </c>
    </row>
    <row r="8" spans="2:7" x14ac:dyDescent="0.25">
      <c r="B8" s="15" t="s">
        <v>12</v>
      </c>
      <c r="C8" s="16"/>
      <c r="D8" s="16"/>
      <c r="E8" s="16"/>
      <c r="F8" s="16"/>
      <c r="G8" s="18">
        <f>SUM(G9:G10)</f>
        <v>0</v>
      </c>
    </row>
    <row r="9" spans="2:7" x14ac:dyDescent="0.25">
      <c r="B9" s="17"/>
      <c r="C9" s="16" t="s">
        <v>13</v>
      </c>
      <c r="D9" s="16"/>
      <c r="E9" s="16" t="str">
        <f>VLOOKUP(C9,Datos!$B$8:$E$21,3,)</f>
        <v>Horas / Jornadas</v>
      </c>
      <c r="F9" s="23">
        <f>VLOOKUP(C9,Datos!$B$8:$E$21,4,)</f>
        <v>1</v>
      </c>
      <c r="G9" s="24">
        <f>SUMIFS('Presupuesto Detallado'!I$7:I$18,'Presupuesto Detallado'!F$7:F$18,'Por Recursos'!$C9)</f>
        <v>0</v>
      </c>
    </row>
    <row r="10" spans="2:7" x14ac:dyDescent="0.25">
      <c r="B10" s="16"/>
      <c r="C10" s="16" t="s">
        <v>14</v>
      </c>
      <c r="D10" s="16"/>
      <c r="E10" s="16" t="str">
        <f>VLOOKUP(C10,Datos!$B$8:$E$21,3,)</f>
        <v>Horas / Jornadas</v>
      </c>
      <c r="F10" s="23">
        <f>VLOOKUP(C10,Datos!$B$8:$E$21,4,)</f>
        <v>1</v>
      </c>
      <c r="G10" s="24">
        <f>SUMIFS('Presupuesto Detallado'!I$7:I$18,'Presupuesto Detallado'!F$7:F$18,'Por Recursos'!$C10)</f>
        <v>0</v>
      </c>
    </row>
    <row r="11" spans="2:7" x14ac:dyDescent="0.25">
      <c r="B11" s="15" t="s">
        <v>17</v>
      </c>
      <c r="C11" s="16"/>
      <c r="D11" s="16"/>
      <c r="E11" s="16"/>
      <c r="F11" s="18"/>
      <c r="G11" s="18">
        <f>SUM(G12:G13)</f>
        <v>0</v>
      </c>
    </row>
    <row r="12" spans="2:7" x14ac:dyDescent="0.25">
      <c r="B12" s="16"/>
      <c r="C12" s="16" t="s">
        <v>15</v>
      </c>
      <c r="D12" s="16"/>
      <c r="E12" s="16" t="str">
        <f>VLOOKUP(C12,Datos!$B$8:$E$21,3,)</f>
        <v>Horas / Jornadas</v>
      </c>
      <c r="F12" s="23">
        <f>VLOOKUP(C12,Datos!$B$8:$E$21,4,)</f>
        <v>1</v>
      </c>
      <c r="G12" s="24">
        <f>SUMIFS('Presupuesto Detallado'!I$7:I$18,'Presupuesto Detallado'!F$7:F$18,'Por Recursos'!$C12)</f>
        <v>0</v>
      </c>
    </row>
    <row r="13" spans="2:7" x14ac:dyDescent="0.25">
      <c r="B13" s="16"/>
      <c r="C13" s="16" t="s">
        <v>16</v>
      </c>
      <c r="D13" s="16"/>
      <c r="E13" s="16" t="str">
        <f>VLOOKUP(C13,Datos!$B$8:$E$21,3,)</f>
        <v>Horas / Jornadas</v>
      </c>
      <c r="F13" s="23">
        <f>VLOOKUP(C13,Datos!$B$8:$E$21,4,)</f>
        <v>1</v>
      </c>
      <c r="G13" s="24">
        <f>SUMIFS('Presupuesto Detallado'!I$7:I$18,'Presupuesto Detallado'!F$7:F$18,'Por Recursos'!$C13)</f>
        <v>0</v>
      </c>
    </row>
    <row r="14" spans="2:7" x14ac:dyDescent="0.25">
      <c r="B14" s="15" t="s">
        <v>21</v>
      </c>
      <c r="C14" s="16"/>
      <c r="D14" s="16"/>
      <c r="E14" s="16"/>
      <c r="F14" s="18"/>
      <c r="G14" s="18">
        <f>SUM(G15:G17)</f>
        <v>0</v>
      </c>
    </row>
    <row r="15" spans="2:7" x14ac:dyDescent="0.25">
      <c r="B15" s="16"/>
      <c r="C15" s="16" t="s">
        <v>18</v>
      </c>
      <c r="D15" s="16"/>
      <c r="E15" s="16" t="str">
        <f>VLOOKUP(C15,Datos!$B$8:$E$21,3,)</f>
        <v>Cantidad</v>
      </c>
      <c r="F15" s="23">
        <f>VLOOKUP(C15,Datos!$B$8:$E$21,4,)</f>
        <v>1</v>
      </c>
      <c r="G15" s="24">
        <f>SUMIFS('Presupuesto Detallado'!I$7:I$18,'Presupuesto Detallado'!F$7:F$18,'Por Recursos'!$C15)</f>
        <v>0</v>
      </c>
    </row>
    <row r="16" spans="2:7" x14ac:dyDescent="0.25">
      <c r="B16" s="16"/>
      <c r="C16" s="16" t="s">
        <v>19</v>
      </c>
      <c r="D16" s="16"/>
      <c r="E16" s="16" t="str">
        <f>VLOOKUP(C16,Datos!$B$8:$E$21,3,)</f>
        <v>Cantidad</v>
      </c>
      <c r="F16" s="23">
        <f>VLOOKUP(C16,Datos!$B$8:$E$21,4,)</f>
        <v>1</v>
      </c>
      <c r="G16" s="24">
        <f>SUMIFS('Presupuesto Detallado'!I$7:I$18,'Presupuesto Detallado'!F$7:F$18,'Por Recursos'!$C16)</f>
        <v>0</v>
      </c>
    </row>
    <row r="17" spans="2:7" x14ac:dyDescent="0.25">
      <c r="B17" s="16"/>
      <c r="C17" s="16" t="s">
        <v>20</v>
      </c>
      <c r="D17" s="16"/>
      <c r="E17" s="16" t="str">
        <f>VLOOKUP(C17,Datos!$B$8:$E$21,3,)</f>
        <v>Cantidad</v>
      </c>
      <c r="F17" s="23">
        <f>VLOOKUP(C17,Datos!$B$8:$E$21,4,)</f>
        <v>1</v>
      </c>
      <c r="G17" s="24">
        <f>SUMIFS('Presupuesto Detallado'!I$7:I$18,'Presupuesto Detallado'!F$7:F$18,'Por Recursos'!$C17)</f>
        <v>0</v>
      </c>
    </row>
    <row r="18" spans="2:7" x14ac:dyDescent="0.25">
      <c r="B18" s="15" t="s">
        <v>27</v>
      </c>
      <c r="C18" s="16"/>
      <c r="D18" s="16"/>
      <c r="E18" s="16"/>
      <c r="F18" s="18"/>
      <c r="G18" s="18">
        <f>SUM(G19:G20)</f>
        <v>0</v>
      </c>
    </row>
    <row r="19" spans="2:7" x14ac:dyDescent="0.25">
      <c r="B19" s="16"/>
      <c r="C19" s="16" t="s">
        <v>25</v>
      </c>
      <c r="D19" s="16"/>
      <c r="E19" s="16" t="str">
        <f>VLOOKUP(C19,Datos!$B$8:$E$21,3,)</f>
        <v>Cantidad</v>
      </c>
      <c r="F19" s="23">
        <f>VLOOKUP(C19,Datos!$B$8:$E$21,4,)</f>
        <v>1</v>
      </c>
      <c r="G19" s="24">
        <f>SUMIFS('Presupuesto Detallado'!I$7:I$18,'Presupuesto Detallado'!F$7:F$18,'Por Recursos'!$C19)</f>
        <v>0</v>
      </c>
    </row>
    <row r="20" spans="2:7" x14ac:dyDescent="0.25">
      <c r="B20" s="16"/>
      <c r="C20" s="16" t="s">
        <v>26</v>
      </c>
      <c r="D20" s="16"/>
      <c r="E20" s="16" t="str">
        <f>VLOOKUP(C20,Datos!$B$8:$E$21,3,)</f>
        <v>Cantidad</v>
      </c>
      <c r="F20" s="23">
        <f>VLOOKUP(C20,Datos!$B$8:$E$21,4,)</f>
        <v>1</v>
      </c>
      <c r="G20" s="24">
        <f>SUMIFS('Presupuesto Detallado'!I$7:I$18,'Presupuesto Detallado'!F$7:F$18,'Por Recursos'!$C20)</f>
        <v>0</v>
      </c>
    </row>
    <row r="21" spans="2:7" x14ac:dyDescent="0.25">
      <c r="B21" s="15" t="s">
        <v>23</v>
      </c>
      <c r="C21" s="13"/>
      <c r="D21" s="13"/>
      <c r="E21" s="16"/>
      <c r="F21" s="18"/>
      <c r="G21" s="18">
        <f>SUM(G22:G23)</f>
        <v>0</v>
      </c>
    </row>
    <row r="22" spans="2:7" x14ac:dyDescent="0.25">
      <c r="B22" s="14"/>
      <c r="C22" s="16" t="s">
        <v>22</v>
      </c>
      <c r="D22" s="16"/>
      <c r="E22" s="16" t="str">
        <f>VLOOKUP(C22,Datos!$B$8:$E$21,3,)</f>
        <v>Cantidad</v>
      </c>
      <c r="F22" s="23">
        <f>VLOOKUP(C22,Datos!$B$8:$E$21,4,)</f>
        <v>1</v>
      </c>
      <c r="G22" s="24">
        <f>SUMIFS('Presupuesto Detallado'!I$7:I$18,'Presupuesto Detallado'!F$7:F$18,'Por Recursos'!$C22)</f>
        <v>0</v>
      </c>
    </row>
    <row r="23" spans="2:7" x14ac:dyDescent="0.25">
      <c r="B23" s="17"/>
      <c r="C23" s="16" t="s">
        <v>24</v>
      </c>
      <c r="D23" s="16"/>
      <c r="E23" s="16" t="str">
        <f>VLOOKUP(C23,Datos!$B$8:$E$21,3,)</f>
        <v>Cantidad</v>
      </c>
      <c r="F23" s="23">
        <f>VLOOKUP(C23,Datos!$B$8:$E$21,4,)</f>
        <v>1</v>
      </c>
      <c r="G23" s="24">
        <f>SUMIFS('Presupuesto Detallado'!I$7:I$18,'Presupuesto Detallado'!F$7:F$18,'Por Recursos'!$C23)</f>
        <v>0</v>
      </c>
    </row>
    <row r="24" spans="2:7" x14ac:dyDescent="0.25">
      <c r="B24" s="11" t="s">
        <v>37</v>
      </c>
      <c r="C24" s="11"/>
      <c r="D24" s="11"/>
      <c r="E24" s="11"/>
      <c r="F24" s="11"/>
      <c r="G24" s="25">
        <f>SUM(G25:G27)</f>
        <v>0</v>
      </c>
    </row>
    <row r="25" spans="2:7" x14ac:dyDescent="0.25">
      <c r="B25" s="16"/>
      <c r="C25" s="13" t="s">
        <v>29</v>
      </c>
      <c r="D25" s="13"/>
      <c r="E25" s="16" t="str">
        <f>VLOOKUP(C25,Datos!$B$8:$E$21,3,)</f>
        <v>NA</v>
      </c>
      <c r="F25" s="23">
        <f>VLOOKUP(C25,Datos!$B$8:$E$21,4,)</f>
        <v>1</v>
      </c>
      <c r="G25" s="24">
        <f>SUMIFS('Presupuesto Detallado'!I$7:I$18,'Presupuesto Detallado'!F$7:F$18,'Por Recursos'!$C25)</f>
        <v>0</v>
      </c>
    </row>
    <row r="26" spans="2:7" x14ac:dyDescent="0.25">
      <c r="B26" s="16"/>
      <c r="C26" s="13" t="s">
        <v>30</v>
      </c>
      <c r="D26" s="13"/>
      <c r="E26" s="16" t="str">
        <f>VLOOKUP(C26,Datos!$B$8:$E$21,3,)</f>
        <v>NA</v>
      </c>
      <c r="F26" s="23">
        <f>VLOOKUP(C26,Datos!$B$8:$E$21,4,)</f>
        <v>1</v>
      </c>
      <c r="G26" s="24">
        <f>SUMIFS('Presupuesto Detallado'!I$7:I$18,'Presupuesto Detallado'!F$7:F$18,'Por Recursos'!$C26)</f>
        <v>0</v>
      </c>
    </row>
    <row r="27" spans="2:7" x14ac:dyDescent="0.25">
      <c r="B27" s="16"/>
      <c r="C27" s="13" t="s">
        <v>31</v>
      </c>
      <c r="D27" s="13"/>
      <c r="E27" s="16" t="str">
        <f>VLOOKUP(C27,Datos!$B$8:$E$21,3,)</f>
        <v>NA</v>
      </c>
      <c r="F27" s="23">
        <f>VLOOKUP(C27,Datos!$B$8:$E$21,4,)</f>
        <v>1</v>
      </c>
      <c r="G27" s="24">
        <f>SUMIFS('Presupuesto Detallado'!I$7:I$18,'Presupuesto Detallado'!F$7:F$18,'Por Recursos'!$C27)</f>
        <v>0</v>
      </c>
    </row>
  </sheetData>
  <pageMargins left="0.70866141732283472" right="0.70866141732283472" top="0.74803149606299213" bottom="0.74803149606299213" header="0.31496062992125984" footer="0.31496062992125984"/>
  <pageSetup scale="9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18"/>
  <sheetViews>
    <sheetView tabSelected="1" view="pageBreakPreview" zoomScale="115" zoomScaleSheetLayoutView="115" workbookViewId="0">
      <selection activeCell="G4" sqref="G4"/>
    </sheetView>
  </sheetViews>
  <sheetFormatPr baseColWidth="10" defaultRowHeight="15" x14ac:dyDescent="0.25"/>
  <cols>
    <col min="1" max="1" width="1.42578125" style="1" customWidth="1"/>
    <col min="2" max="2" width="7.85546875" style="1" customWidth="1"/>
    <col min="3" max="3" width="16.42578125" style="1" customWidth="1"/>
    <col min="4" max="4" width="27" style="1" customWidth="1"/>
    <col min="5" max="5" width="30.42578125" style="1" customWidth="1"/>
    <col min="6" max="6" width="16.140625" style="1" customWidth="1"/>
    <col min="7" max="7" width="18.140625" style="1" customWidth="1"/>
    <col min="8" max="8" width="19.28515625" style="1" customWidth="1"/>
    <col min="9" max="9" width="16.85546875" style="1" customWidth="1"/>
    <col min="10" max="10" width="11.42578125" style="1" customWidth="1"/>
    <col min="11" max="11" width="12.28515625" style="1" bestFit="1" customWidth="1"/>
    <col min="12" max="12" width="2.140625" style="1" customWidth="1"/>
    <col min="13" max="16384" width="11.42578125" style="1"/>
  </cols>
  <sheetData>
    <row r="1" spans="2:9" ht="26.25" x14ac:dyDescent="0.4">
      <c r="B1" s="6" t="s">
        <v>3</v>
      </c>
      <c r="G1" s="4" t="s">
        <v>70</v>
      </c>
    </row>
    <row r="2" spans="2:9" ht="18.75" x14ac:dyDescent="0.3">
      <c r="B2" s="7" t="s">
        <v>71</v>
      </c>
      <c r="G2" s="1" t="s">
        <v>36</v>
      </c>
      <c r="I2" s="21">
        <v>0.3</v>
      </c>
    </row>
    <row r="3" spans="2:9" ht="15.75" customHeight="1" x14ac:dyDescent="0.25">
      <c r="B3" s="8" t="s">
        <v>72</v>
      </c>
      <c r="E3" s="3"/>
      <c r="F3" s="3"/>
      <c r="G3" s="10" t="s">
        <v>10</v>
      </c>
      <c r="H3" s="10" t="s">
        <v>35</v>
      </c>
      <c r="I3" s="10" t="s">
        <v>34</v>
      </c>
    </row>
    <row r="4" spans="2:9" ht="15" customHeight="1" x14ac:dyDescent="0.25">
      <c r="B4" s="8" t="s">
        <v>78</v>
      </c>
      <c r="E4" s="5" t="s">
        <v>34</v>
      </c>
      <c r="F4" s="5"/>
      <c r="G4" s="22">
        <f>30000000</f>
        <v>30000000</v>
      </c>
      <c r="H4" s="22">
        <f>G4*I2</f>
        <v>9000000</v>
      </c>
      <c r="I4" s="22">
        <f>SUM(G4:H4)</f>
        <v>39000000</v>
      </c>
    </row>
    <row r="6" spans="2:9" ht="15.75" x14ac:dyDescent="0.25">
      <c r="B6" s="9" t="s">
        <v>11</v>
      </c>
      <c r="C6" s="10" t="s">
        <v>67</v>
      </c>
      <c r="D6" s="10" t="s">
        <v>7</v>
      </c>
      <c r="E6" s="10" t="s">
        <v>40</v>
      </c>
      <c r="F6" s="10" t="s">
        <v>41</v>
      </c>
      <c r="G6" s="10" t="s">
        <v>8</v>
      </c>
      <c r="H6" s="10" t="s">
        <v>9</v>
      </c>
      <c r="I6" s="10" t="s">
        <v>10</v>
      </c>
    </row>
    <row r="7" spans="2:9" ht="15" customHeight="1" x14ac:dyDescent="0.25">
      <c r="B7" s="11">
        <v>1</v>
      </c>
      <c r="C7" s="11" t="s">
        <v>70</v>
      </c>
      <c r="D7" s="12"/>
      <c r="E7" s="12"/>
      <c r="F7" s="12"/>
      <c r="G7" s="26"/>
      <c r="H7" s="12"/>
      <c r="I7" s="20">
        <f>SUM(I10:I18)</f>
        <v>100008</v>
      </c>
    </row>
    <row r="8" spans="2:9" x14ac:dyDescent="0.25">
      <c r="B8" s="13" t="s">
        <v>32</v>
      </c>
      <c r="C8" s="15" t="s">
        <v>73</v>
      </c>
      <c r="D8" s="16"/>
      <c r="E8" s="16"/>
      <c r="F8" s="16"/>
      <c r="G8" s="23"/>
      <c r="H8" s="16"/>
      <c r="I8" s="19">
        <f>SUM(I10:I18)</f>
        <v>100008</v>
      </c>
    </row>
    <row r="9" spans="2:9" x14ac:dyDescent="0.25">
      <c r="B9" s="13" t="s">
        <v>33</v>
      </c>
      <c r="C9" s="17" t="s">
        <v>74</v>
      </c>
      <c r="D9" s="16"/>
      <c r="E9" s="16"/>
      <c r="F9" s="16"/>
      <c r="G9" s="23"/>
      <c r="H9" s="16"/>
      <c r="I9" s="19">
        <f>SUM(I10:I18)</f>
        <v>100008</v>
      </c>
    </row>
    <row r="10" spans="2:9" x14ac:dyDescent="0.25">
      <c r="B10" s="13"/>
      <c r="C10" s="16"/>
      <c r="D10" s="16" t="s">
        <v>68</v>
      </c>
      <c r="E10" s="18" t="s">
        <v>75</v>
      </c>
      <c r="F10" s="18" t="s">
        <v>42</v>
      </c>
      <c r="G10" s="23">
        <v>4</v>
      </c>
      <c r="H10" s="18">
        <f>4167</f>
        <v>4167</v>
      </c>
      <c r="I10" s="19">
        <f>G10*H10</f>
        <v>16668</v>
      </c>
    </row>
    <row r="11" spans="2:9" x14ac:dyDescent="0.25">
      <c r="B11" s="13"/>
      <c r="C11" s="16"/>
      <c r="D11" s="16" t="s">
        <v>68</v>
      </c>
      <c r="E11" s="18" t="s">
        <v>76</v>
      </c>
      <c r="F11" s="18" t="s">
        <v>42</v>
      </c>
      <c r="G11" s="23">
        <v>3</v>
      </c>
      <c r="H11" s="18">
        <v>4167</v>
      </c>
      <c r="I11" s="19">
        <f t="shared" ref="I11:I18" si="0">G11*H11</f>
        <v>12501</v>
      </c>
    </row>
    <row r="12" spans="2:9" x14ac:dyDescent="0.25">
      <c r="B12" s="13"/>
      <c r="C12" s="16"/>
      <c r="D12" s="16" t="s">
        <v>77</v>
      </c>
      <c r="E12" s="18" t="s">
        <v>79</v>
      </c>
      <c r="F12" s="18" t="s">
        <v>42</v>
      </c>
      <c r="G12" s="23">
        <v>3</v>
      </c>
      <c r="H12" s="18">
        <v>4167</v>
      </c>
      <c r="I12" s="19">
        <f t="shared" si="0"/>
        <v>12501</v>
      </c>
    </row>
    <row r="13" spans="2:9" x14ac:dyDescent="0.25">
      <c r="B13" s="13"/>
      <c r="C13" s="16"/>
      <c r="D13" s="16" t="s">
        <v>77</v>
      </c>
      <c r="E13" s="18" t="s">
        <v>80</v>
      </c>
      <c r="F13" s="18" t="s">
        <v>42</v>
      </c>
      <c r="G13" s="23">
        <v>2</v>
      </c>
      <c r="H13" s="18">
        <v>4167</v>
      </c>
      <c r="I13" s="19">
        <f t="shared" si="0"/>
        <v>8334</v>
      </c>
    </row>
    <row r="14" spans="2:9" x14ac:dyDescent="0.25">
      <c r="B14" s="13"/>
      <c r="C14" s="16"/>
      <c r="D14" s="16" t="s">
        <v>77</v>
      </c>
      <c r="E14" s="18" t="s">
        <v>81</v>
      </c>
      <c r="F14" s="18" t="s">
        <v>42</v>
      </c>
      <c r="G14" s="23">
        <v>4</v>
      </c>
      <c r="H14" s="18">
        <v>4167</v>
      </c>
      <c r="I14" s="19">
        <f t="shared" si="0"/>
        <v>16668</v>
      </c>
    </row>
    <row r="15" spans="2:9" x14ac:dyDescent="0.25">
      <c r="B15" s="13"/>
      <c r="C15" s="16"/>
      <c r="D15" s="16" t="s">
        <v>69</v>
      </c>
      <c r="E15" s="18" t="s">
        <v>82</v>
      </c>
      <c r="F15" s="18" t="s">
        <v>42</v>
      </c>
      <c r="G15" s="23">
        <v>2</v>
      </c>
      <c r="H15" s="18">
        <v>4167</v>
      </c>
      <c r="I15" s="19">
        <f t="shared" si="0"/>
        <v>8334</v>
      </c>
    </row>
    <row r="16" spans="2:9" x14ac:dyDescent="0.25">
      <c r="B16" s="13"/>
      <c r="C16" s="16"/>
      <c r="D16" s="16" t="s">
        <v>69</v>
      </c>
      <c r="E16" s="18" t="s">
        <v>83</v>
      </c>
      <c r="F16" s="18" t="s">
        <v>42</v>
      </c>
      <c r="G16" s="23">
        <v>4</v>
      </c>
      <c r="H16" s="18">
        <v>4167</v>
      </c>
      <c r="I16" s="19">
        <f t="shared" si="0"/>
        <v>16668</v>
      </c>
    </row>
    <row r="17" spans="2:9" x14ac:dyDescent="0.25">
      <c r="B17" s="13"/>
      <c r="C17" s="16"/>
      <c r="D17" s="16" t="s">
        <v>69</v>
      </c>
      <c r="E17" s="18" t="s">
        <v>84</v>
      </c>
      <c r="F17" s="18" t="s">
        <v>42</v>
      </c>
      <c r="G17" s="23">
        <v>1</v>
      </c>
      <c r="H17" s="18">
        <v>4167</v>
      </c>
      <c r="I17" s="19">
        <f t="shared" si="0"/>
        <v>4167</v>
      </c>
    </row>
    <row r="18" spans="2:9" x14ac:dyDescent="0.25">
      <c r="B18" s="13"/>
      <c r="C18" s="16"/>
      <c r="D18" s="16" t="s">
        <v>69</v>
      </c>
      <c r="E18" s="18" t="s">
        <v>85</v>
      </c>
      <c r="F18" s="18" t="s">
        <v>42</v>
      </c>
      <c r="G18" s="23">
        <v>1</v>
      </c>
      <c r="H18" s="18">
        <v>4167</v>
      </c>
      <c r="I18" s="19">
        <f t="shared" si="0"/>
        <v>4167</v>
      </c>
    </row>
  </sheetData>
  <pageMargins left="0.23622047244094491" right="0.23622047244094491" top="0.74803149606299213" bottom="0.74803149606299213" header="0.31496062992125984" footer="0.31496062992125984"/>
  <pageSetup scale="6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zoomScaleSheetLayoutView="115" workbookViewId="0">
      <selection activeCell="D30" sqref="D30"/>
    </sheetView>
  </sheetViews>
  <sheetFormatPr baseColWidth="10" defaultRowHeight="15" x14ac:dyDescent="0.25"/>
  <cols>
    <col min="1" max="1" width="1.42578125" style="1" customWidth="1"/>
    <col min="2" max="2" width="27.140625" style="1" customWidth="1"/>
    <col min="3" max="3" width="22.5703125" style="1" customWidth="1"/>
    <col min="4" max="4" width="25.140625" style="1" customWidth="1"/>
    <col min="5" max="5" width="6"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3</v>
      </c>
      <c r="D1" s="4" t="s">
        <v>4</v>
      </c>
    </row>
    <row r="2" spans="2:6" ht="18.75" x14ac:dyDescent="0.3">
      <c r="B2" s="7" t="s">
        <v>2</v>
      </c>
    </row>
    <row r="3" spans="2:6" ht="15.75" x14ac:dyDescent="0.25">
      <c r="B3" s="8" t="s">
        <v>5</v>
      </c>
      <c r="E3" s="3"/>
      <c r="F3" s="3"/>
    </row>
    <row r="4" spans="2:6" ht="15.75" x14ac:dyDescent="0.25">
      <c r="B4" s="8" t="s">
        <v>6</v>
      </c>
      <c r="E4" s="3"/>
      <c r="F4" s="5"/>
    </row>
    <row r="6" spans="2:6" ht="15.75" x14ac:dyDescent="0.25">
      <c r="B6" s="10" t="s">
        <v>7</v>
      </c>
      <c r="C6" s="10" t="s">
        <v>40</v>
      </c>
      <c r="D6" s="10" t="s">
        <v>41</v>
      </c>
      <c r="E6" s="10" t="s">
        <v>9</v>
      </c>
    </row>
    <row r="7" spans="2:6" x14ac:dyDescent="0.25">
      <c r="B7" s="12"/>
      <c r="C7" s="12"/>
      <c r="D7" s="12"/>
      <c r="E7" s="12"/>
    </row>
    <row r="8" spans="2:6" x14ac:dyDescent="0.25">
      <c r="B8" s="16" t="s">
        <v>13</v>
      </c>
      <c r="C8" s="16" t="s">
        <v>12</v>
      </c>
      <c r="D8" s="16" t="s">
        <v>42</v>
      </c>
      <c r="E8" s="18">
        <v>1</v>
      </c>
    </row>
    <row r="9" spans="2:6" x14ac:dyDescent="0.25">
      <c r="B9" s="16" t="s">
        <v>14</v>
      </c>
      <c r="C9" s="16" t="s">
        <v>12</v>
      </c>
      <c r="D9" s="16" t="s">
        <v>42</v>
      </c>
      <c r="E9" s="18">
        <v>1</v>
      </c>
    </row>
    <row r="10" spans="2:6" x14ac:dyDescent="0.25">
      <c r="B10" s="16" t="s">
        <v>15</v>
      </c>
      <c r="C10" s="16" t="s">
        <v>17</v>
      </c>
      <c r="D10" s="16" t="s">
        <v>42</v>
      </c>
      <c r="E10" s="18">
        <v>1</v>
      </c>
    </row>
    <row r="11" spans="2:6" x14ac:dyDescent="0.25">
      <c r="B11" s="16" t="s">
        <v>16</v>
      </c>
      <c r="C11" s="16" t="s">
        <v>17</v>
      </c>
      <c r="D11" s="16" t="s">
        <v>42</v>
      </c>
      <c r="E11" s="18">
        <v>1</v>
      </c>
    </row>
    <row r="12" spans="2:6" x14ac:dyDescent="0.25">
      <c r="B12" s="16" t="s">
        <v>18</v>
      </c>
      <c r="C12" s="16" t="s">
        <v>21</v>
      </c>
      <c r="D12" s="16" t="s">
        <v>43</v>
      </c>
      <c r="E12" s="18">
        <v>1</v>
      </c>
    </row>
    <row r="13" spans="2:6" x14ac:dyDescent="0.25">
      <c r="B13" s="16" t="s">
        <v>19</v>
      </c>
      <c r="C13" s="16" t="s">
        <v>21</v>
      </c>
      <c r="D13" s="16" t="s">
        <v>43</v>
      </c>
      <c r="E13" s="18">
        <v>1</v>
      </c>
    </row>
    <row r="14" spans="2:6" x14ac:dyDescent="0.25">
      <c r="B14" s="16" t="s">
        <v>20</v>
      </c>
      <c r="C14" s="16" t="s">
        <v>21</v>
      </c>
      <c r="D14" s="16" t="s">
        <v>43</v>
      </c>
      <c r="E14" s="18">
        <v>1</v>
      </c>
    </row>
    <row r="15" spans="2:6" x14ac:dyDescent="0.25">
      <c r="B15" s="16" t="s">
        <v>25</v>
      </c>
      <c r="C15" s="16" t="s">
        <v>27</v>
      </c>
      <c r="D15" s="16" t="s">
        <v>43</v>
      </c>
      <c r="E15" s="18">
        <v>1</v>
      </c>
    </row>
    <row r="16" spans="2:6" x14ac:dyDescent="0.25">
      <c r="B16" s="16" t="s">
        <v>26</v>
      </c>
      <c r="C16" s="16" t="s">
        <v>27</v>
      </c>
      <c r="D16" s="16" t="s">
        <v>43</v>
      </c>
      <c r="E16" s="18">
        <v>1</v>
      </c>
    </row>
    <row r="17" spans="2:5" x14ac:dyDescent="0.25">
      <c r="B17" s="16" t="s">
        <v>22</v>
      </c>
      <c r="C17" s="16" t="s">
        <v>23</v>
      </c>
      <c r="D17" s="16" t="s">
        <v>43</v>
      </c>
      <c r="E17" s="18">
        <v>1</v>
      </c>
    </row>
    <row r="18" spans="2:5" x14ac:dyDescent="0.25">
      <c r="B18" s="16" t="s">
        <v>24</v>
      </c>
      <c r="C18" s="16" t="s">
        <v>23</v>
      </c>
      <c r="D18" s="16" t="s">
        <v>43</v>
      </c>
      <c r="E18" s="18">
        <v>1</v>
      </c>
    </row>
    <row r="19" spans="2:5" x14ac:dyDescent="0.25">
      <c r="B19" s="13" t="s">
        <v>29</v>
      </c>
      <c r="C19" s="13" t="s">
        <v>28</v>
      </c>
      <c r="D19" s="13" t="s">
        <v>44</v>
      </c>
      <c r="E19" s="18">
        <v>1</v>
      </c>
    </row>
    <row r="20" spans="2:5" x14ac:dyDescent="0.25">
      <c r="B20" s="13" t="s">
        <v>30</v>
      </c>
      <c r="C20" s="13" t="s">
        <v>28</v>
      </c>
      <c r="D20" s="13" t="s">
        <v>44</v>
      </c>
      <c r="E20" s="18">
        <v>1</v>
      </c>
    </row>
    <row r="21" spans="2:5" x14ac:dyDescent="0.25">
      <c r="B21" s="13" t="s">
        <v>31</v>
      </c>
      <c r="C21" s="13" t="s">
        <v>28</v>
      </c>
      <c r="D21" s="13" t="s">
        <v>44</v>
      </c>
      <c r="E21" s="1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4"/>
  <sheetViews>
    <sheetView view="pageBreakPreview" zoomScaleSheetLayoutView="100" workbookViewId="0">
      <selection activeCell="B19" sqref="B19"/>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5" s="1" customFormat="1" ht="26.25" x14ac:dyDescent="0.4">
      <c r="B1" s="6" t="s">
        <v>3</v>
      </c>
      <c r="D1" s="4"/>
    </row>
    <row r="2" spans="2:5" s="1" customFormat="1" ht="18.75" x14ac:dyDescent="0.3">
      <c r="B2" s="7" t="s">
        <v>2</v>
      </c>
    </row>
    <row r="4" spans="2:5" ht="15.75" x14ac:dyDescent="0.25">
      <c r="B4" s="27" t="s">
        <v>46</v>
      </c>
    </row>
    <row r="5" spans="2:5" ht="15.75" x14ac:dyDescent="0.25">
      <c r="B5" s="27" t="s">
        <v>47</v>
      </c>
      <c r="C5" s="2" t="s">
        <v>48</v>
      </c>
    </row>
    <row r="6" spans="2:5" ht="15.75" x14ac:dyDescent="0.25">
      <c r="B6" s="10" t="s">
        <v>0</v>
      </c>
      <c r="C6" s="10" t="s">
        <v>1</v>
      </c>
    </row>
    <row r="7" spans="2:5" x14ac:dyDescent="0.25">
      <c r="B7" s="12"/>
      <c r="C7" s="12"/>
      <c r="D7" s="16"/>
      <c r="E7" s="12"/>
    </row>
    <row r="8" spans="2:5" ht="30" x14ac:dyDescent="0.25">
      <c r="B8" s="29" t="s">
        <v>7</v>
      </c>
      <c r="C8" s="30" t="s">
        <v>49</v>
      </c>
      <c r="D8" s="16"/>
      <c r="E8" s="18"/>
    </row>
    <row r="9" spans="2:5" ht="60" x14ac:dyDescent="0.25">
      <c r="B9" s="29" t="s">
        <v>40</v>
      </c>
      <c r="C9" s="30" t="s">
        <v>50</v>
      </c>
    </row>
    <row r="10" spans="2:5" ht="45" x14ac:dyDescent="0.25">
      <c r="B10" s="29" t="s">
        <v>41</v>
      </c>
      <c r="C10" s="30" t="s">
        <v>51</v>
      </c>
    </row>
    <row r="11" spans="2:5" ht="45" x14ac:dyDescent="0.25">
      <c r="B11" s="29" t="s">
        <v>9</v>
      </c>
      <c r="C11" s="30" t="s">
        <v>52</v>
      </c>
    </row>
    <row r="12" spans="2:5" x14ac:dyDescent="0.25">
      <c r="B12" s="16"/>
      <c r="C12" s="28"/>
    </row>
    <row r="13" spans="2:5" ht="15.75" x14ac:dyDescent="0.25">
      <c r="B13" s="27" t="s">
        <v>53</v>
      </c>
    </row>
    <row r="14" spans="2:5" ht="30" x14ac:dyDescent="0.25">
      <c r="B14" s="27" t="s">
        <v>47</v>
      </c>
      <c r="C14" s="31" t="s">
        <v>54</v>
      </c>
    </row>
    <row r="15" spans="2:5" ht="15.75" x14ac:dyDescent="0.25">
      <c r="B15" s="10" t="s">
        <v>0</v>
      </c>
      <c r="C15" s="10" t="s">
        <v>1</v>
      </c>
    </row>
    <row r="16" spans="2:5" x14ac:dyDescent="0.25">
      <c r="B16" s="12"/>
      <c r="C16" s="12"/>
      <c r="D16" s="16"/>
      <c r="E16" s="12"/>
    </row>
    <row r="17" spans="2:5" ht="30" x14ac:dyDescent="0.25">
      <c r="B17" s="29" t="s">
        <v>11</v>
      </c>
      <c r="C17" s="30" t="s">
        <v>61</v>
      </c>
      <c r="D17" s="16"/>
      <c r="E17" s="18"/>
    </row>
    <row r="18" spans="2:5" ht="30" x14ac:dyDescent="0.25">
      <c r="B18" s="29" t="s">
        <v>67</v>
      </c>
      <c r="C18" s="30" t="s">
        <v>62</v>
      </c>
    </row>
    <row r="19" spans="2:5" ht="60" x14ac:dyDescent="0.25">
      <c r="B19" s="29" t="s">
        <v>7</v>
      </c>
      <c r="C19" s="30" t="s">
        <v>60</v>
      </c>
    </row>
    <row r="20" spans="2:5" ht="45" x14ac:dyDescent="0.25">
      <c r="B20" s="29" t="s">
        <v>40</v>
      </c>
      <c r="C20" s="30" t="s">
        <v>59</v>
      </c>
    </row>
    <row r="21" spans="2:5" ht="45" x14ac:dyDescent="0.25">
      <c r="B21" s="29" t="s">
        <v>41</v>
      </c>
      <c r="C21" s="30" t="s">
        <v>58</v>
      </c>
    </row>
    <row r="22" spans="2:5" ht="30" x14ac:dyDescent="0.25">
      <c r="B22" s="29" t="s">
        <v>8</v>
      </c>
      <c r="C22" s="30" t="s">
        <v>56</v>
      </c>
    </row>
    <row r="23" spans="2:5" ht="45" x14ac:dyDescent="0.25">
      <c r="B23" s="29" t="s">
        <v>9</v>
      </c>
      <c r="C23" s="30" t="s">
        <v>57</v>
      </c>
    </row>
    <row r="24" spans="2:5" ht="30" x14ac:dyDescent="0.25">
      <c r="B24" s="29" t="s">
        <v>10</v>
      </c>
      <c r="C24" s="30" t="s">
        <v>55</v>
      </c>
    </row>
    <row r="26" spans="2:5" ht="15.75" x14ac:dyDescent="0.25">
      <c r="B26" s="27" t="s">
        <v>63</v>
      </c>
    </row>
    <row r="27" spans="2:5" ht="30" x14ac:dyDescent="0.25">
      <c r="B27" s="27" t="s">
        <v>47</v>
      </c>
      <c r="C27" s="31" t="s">
        <v>64</v>
      </c>
    </row>
    <row r="28" spans="2:5" ht="15.75" x14ac:dyDescent="0.25">
      <c r="B28" s="10" t="s">
        <v>0</v>
      </c>
      <c r="C28" s="10" t="s">
        <v>1</v>
      </c>
    </row>
    <row r="29" spans="2:5" x14ac:dyDescent="0.25">
      <c r="B29" s="12"/>
      <c r="C29" s="12"/>
      <c r="D29" s="16"/>
      <c r="E29" s="12"/>
    </row>
    <row r="30" spans="2:5" ht="30" x14ac:dyDescent="0.25">
      <c r="B30" s="29" t="s">
        <v>38</v>
      </c>
      <c r="C30" s="30" t="s">
        <v>65</v>
      </c>
      <c r="D30" s="16"/>
      <c r="E30" s="18"/>
    </row>
    <row r="31" spans="2:5" ht="60" x14ac:dyDescent="0.25">
      <c r="B31" s="29" t="s">
        <v>39</v>
      </c>
      <c r="C31" s="30" t="s">
        <v>60</v>
      </c>
    </row>
    <row r="32" spans="2:5" ht="45" x14ac:dyDescent="0.25">
      <c r="B32" s="29" t="s">
        <v>41</v>
      </c>
      <c r="C32" s="30" t="s">
        <v>58</v>
      </c>
    </row>
    <row r="33" spans="2:3" ht="45" x14ac:dyDescent="0.25">
      <c r="B33" s="29" t="s">
        <v>9</v>
      </c>
      <c r="C33" s="30" t="s">
        <v>57</v>
      </c>
    </row>
    <row r="34" spans="2:3" ht="30" x14ac:dyDescent="0.25">
      <c r="B34" s="29" t="s">
        <v>10</v>
      </c>
      <c r="C34" s="30" t="s">
        <v>66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Eduardo</cp:lastModifiedBy>
  <cp:lastPrinted>2014-10-16T17:27:06Z</cp:lastPrinted>
  <dcterms:created xsi:type="dcterms:W3CDTF">2012-09-02T03:53:17Z</dcterms:created>
  <dcterms:modified xsi:type="dcterms:W3CDTF">2019-04-06T00:43:54Z</dcterms:modified>
</cp:coreProperties>
</file>