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1"/>
  <workbookPr/>
  <mc:AlternateContent xmlns:mc="http://schemas.openxmlformats.org/markup-compatibility/2006">
    <mc:Choice Requires="x15">
      <x15ac:absPath xmlns:x15ac="http://schemas.microsoft.com/office/spreadsheetml/2010/11/ac" url="C:\Users\PDAL-BM-1\Desktop\GITHUB\AL_window\Dwg\"/>
    </mc:Choice>
  </mc:AlternateContent>
  <xr:revisionPtr revIDLastSave="0" documentId="13_ncr:1_{8043551F-6BDC-41C3-B8A0-4E4A6651161C}" xr6:coauthVersionLast="36" xr6:coauthVersionMax="36" xr10:uidLastSave="{00000000-0000-0000-0000-000000000000}"/>
  <bookViews>
    <workbookView xWindow="0" yWindow="0" windowWidth="19200" windowHeight="11550" xr2:uid="{00000000-000D-0000-FFFF-FFFF00000000}"/>
  </bookViews>
  <sheets>
    <sheet name="外框總成" sheetId="1" r:id="rId1"/>
    <sheet name="左門板總成" sheetId="2" r:id="rId2"/>
    <sheet name="右門板總成" sheetId="3" r:id="rId3"/>
    <sheet name="標準零件號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5" i="1" l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J12" i="3" l="1"/>
  <c r="J5" i="1" l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4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O11" i="3"/>
  <c r="O19" i="3"/>
  <c r="O27" i="3"/>
  <c r="O35" i="3"/>
  <c r="O43" i="3"/>
  <c r="T5" i="3"/>
  <c r="T6" i="3"/>
  <c r="T13" i="3"/>
  <c r="T14" i="3"/>
  <c r="T21" i="3"/>
  <c r="T22" i="3"/>
  <c r="T29" i="3"/>
  <c r="T30" i="3"/>
  <c r="T37" i="3"/>
  <c r="T38" i="3"/>
  <c r="T45" i="3"/>
  <c r="T46" i="3"/>
  <c r="T4" i="3"/>
  <c r="J5" i="3"/>
  <c r="J6" i="3"/>
  <c r="J13" i="3"/>
  <c r="J14" i="3"/>
  <c r="J21" i="3"/>
  <c r="J22" i="3"/>
  <c r="J29" i="3"/>
  <c r="J30" i="3"/>
  <c r="J37" i="3"/>
  <c r="J38" i="3"/>
  <c r="J45" i="3"/>
  <c r="J46" i="3"/>
  <c r="E4" i="3"/>
  <c r="E7" i="3"/>
  <c r="E8" i="3"/>
  <c r="E11" i="3"/>
  <c r="E15" i="3"/>
  <c r="E16" i="3"/>
  <c r="E19" i="3"/>
  <c r="E23" i="3"/>
  <c r="E24" i="3"/>
  <c r="E27" i="3"/>
  <c r="E31" i="3"/>
  <c r="E32" i="3"/>
  <c r="E35" i="3"/>
  <c r="E39" i="3"/>
  <c r="E40" i="3"/>
  <c r="E43" i="3"/>
  <c r="E47" i="3"/>
  <c r="E48" i="3"/>
  <c r="C5" i="3"/>
  <c r="O5" i="3" s="1"/>
  <c r="C6" i="3"/>
  <c r="O6" i="3" s="1"/>
  <c r="C7" i="3"/>
  <c r="T7" i="3" s="1"/>
  <c r="C8" i="3"/>
  <c r="T8" i="3" s="1"/>
  <c r="C9" i="3"/>
  <c r="E9" i="3" s="1"/>
  <c r="C10" i="3"/>
  <c r="E10" i="3" s="1"/>
  <c r="C11" i="3"/>
  <c r="T11" i="3" s="1"/>
  <c r="C13" i="3"/>
  <c r="O13" i="3" s="1"/>
  <c r="C14" i="3"/>
  <c r="O14" i="3" s="1"/>
  <c r="C15" i="3"/>
  <c r="T15" i="3" s="1"/>
  <c r="C16" i="3"/>
  <c r="T16" i="3" s="1"/>
  <c r="C17" i="3"/>
  <c r="E17" i="3" s="1"/>
  <c r="C18" i="3"/>
  <c r="E18" i="3" s="1"/>
  <c r="C19" i="3"/>
  <c r="T19" i="3" s="1"/>
  <c r="C21" i="3"/>
  <c r="O21" i="3" s="1"/>
  <c r="C22" i="3"/>
  <c r="O22" i="3" s="1"/>
  <c r="C23" i="3"/>
  <c r="T23" i="3" s="1"/>
  <c r="C24" i="3"/>
  <c r="T24" i="3" s="1"/>
  <c r="C25" i="3"/>
  <c r="E25" i="3" s="1"/>
  <c r="C26" i="3"/>
  <c r="E26" i="3" s="1"/>
  <c r="C27" i="3"/>
  <c r="T27" i="3" s="1"/>
  <c r="C29" i="3"/>
  <c r="O29" i="3" s="1"/>
  <c r="C30" i="3"/>
  <c r="O30" i="3" s="1"/>
  <c r="C31" i="3"/>
  <c r="T31" i="3" s="1"/>
  <c r="C32" i="3"/>
  <c r="T32" i="3" s="1"/>
  <c r="C33" i="3"/>
  <c r="E33" i="3" s="1"/>
  <c r="C34" i="3"/>
  <c r="E34" i="3" s="1"/>
  <c r="C35" i="3"/>
  <c r="T35" i="3" s="1"/>
  <c r="C37" i="3"/>
  <c r="O37" i="3" s="1"/>
  <c r="C38" i="3"/>
  <c r="O38" i="3" s="1"/>
  <c r="C39" i="3"/>
  <c r="T39" i="3" s="1"/>
  <c r="C40" i="3"/>
  <c r="T40" i="3" s="1"/>
  <c r="C41" i="3"/>
  <c r="E41" i="3" s="1"/>
  <c r="C42" i="3"/>
  <c r="E42" i="3" s="1"/>
  <c r="C43" i="3"/>
  <c r="T43" i="3" s="1"/>
  <c r="C45" i="3"/>
  <c r="O45" i="3" s="1"/>
  <c r="C46" i="3"/>
  <c r="O46" i="3" s="1"/>
  <c r="C47" i="3"/>
  <c r="T47" i="3" s="1"/>
  <c r="C48" i="3"/>
  <c r="T48" i="3" s="1"/>
  <c r="C49" i="3"/>
  <c r="E49" i="3" s="1"/>
  <c r="C50" i="3"/>
  <c r="E50" i="3" s="1"/>
  <c r="C4" i="3"/>
  <c r="O4" i="3" s="1"/>
  <c r="C4" i="2"/>
  <c r="T7" i="2"/>
  <c r="T11" i="2"/>
  <c r="T15" i="2"/>
  <c r="T19" i="2"/>
  <c r="T23" i="2"/>
  <c r="T27" i="2"/>
  <c r="T31" i="2"/>
  <c r="T35" i="2"/>
  <c r="T43" i="2"/>
  <c r="T47" i="2"/>
  <c r="O4" i="2"/>
  <c r="T4" i="2"/>
  <c r="O7" i="2"/>
  <c r="O11" i="2"/>
  <c r="O15" i="2"/>
  <c r="O19" i="2"/>
  <c r="O23" i="2"/>
  <c r="O27" i="2"/>
  <c r="O31" i="2"/>
  <c r="O35" i="2"/>
  <c r="O39" i="2"/>
  <c r="O43" i="2"/>
  <c r="O47" i="2"/>
  <c r="J7" i="2"/>
  <c r="J8" i="2"/>
  <c r="J11" i="2"/>
  <c r="J15" i="2"/>
  <c r="J16" i="2"/>
  <c r="J19" i="2"/>
  <c r="J23" i="2"/>
  <c r="J24" i="2"/>
  <c r="J27" i="2"/>
  <c r="J31" i="2"/>
  <c r="J32" i="2"/>
  <c r="J35" i="2"/>
  <c r="J39" i="2"/>
  <c r="J40" i="2"/>
  <c r="J43" i="2"/>
  <c r="J47" i="2"/>
  <c r="J48" i="2"/>
  <c r="J4" i="2"/>
  <c r="E8" i="2"/>
  <c r="E9" i="2"/>
  <c r="E14" i="2"/>
  <c r="E16" i="2"/>
  <c r="E17" i="2"/>
  <c r="E22" i="2"/>
  <c r="E24" i="2"/>
  <c r="E25" i="2"/>
  <c r="E30" i="2"/>
  <c r="E32" i="2"/>
  <c r="E33" i="2"/>
  <c r="E38" i="2"/>
  <c r="E40" i="2"/>
  <c r="E41" i="2"/>
  <c r="E46" i="2"/>
  <c r="E48" i="2"/>
  <c r="E49" i="2"/>
  <c r="E4" i="2"/>
  <c r="C5" i="2"/>
  <c r="T5" i="2" s="1"/>
  <c r="C6" i="2"/>
  <c r="T6" i="2" s="1"/>
  <c r="C7" i="2"/>
  <c r="E7" i="2" s="1"/>
  <c r="C8" i="2"/>
  <c r="T8" i="2" s="1"/>
  <c r="C9" i="2"/>
  <c r="J9" i="2" s="1"/>
  <c r="C10" i="2"/>
  <c r="E10" i="2" s="1"/>
  <c r="C11" i="2"/>
  <c r="E11" i="2" s="1"/>
  <c r="C13" i="2"/>
  <c r="T13" i="2" s="1"/>
  <c r="C14" i="2"/>
  <c r="T14" i="2" s="1"/>
  <c r="C15" i="2"/>
  <c r="E15" i="2" s="1"/>
  <c r="C16" i="2"/>
  <c r="T16" i="2" s="1"/>
  <c r="C17" i="2"/>
  <c r="J17" i="2" s="1"/>
  <c r="C18" i="2"/>
  <c r="E18" i="2" s="1"/>
  <c r="C19" i="2"/>
  <c r="E19" i="2" s="1"/>
  <c r="C21" i="2"/>
  <c r="T21" i="2" s="1"/>
  <c r="C22" i="2"/>
  <c r="T22" i="2" s="1"/>
  <c r="C23" i="2"/>
  <c r="E23" i="2" s="1"/>
  <c r="C24" i="2"/>
  <c r="T24" i="2" s="1"/>
  <c r="C25" i="2"/>
  <c r="J25" i="2" s="1"/>
  <c r="C26" i="2"/>
  <c r="E26" i="2" s="1"/>
  <c r="C27" i="2"/>
  <c r="E27" i="2" s="1"/>
  <c r="C29" i="2"/>
  <c r="T29" i="2" s="1"/>
  <c r="C30" i="2"/>
  <c r="T30" i="2" s="1"/>
  <c r="C31" i="2"/>
  <c r="E31" i="2" s="1"/>
  <c r="C32" i="2"/>
  <c r="T32" i="2" s="1"/>
  <c r="C33" i="2"/>
  <c r="J33" i="2" s="1"/>
  <c r="C34" i="2"/>
  <c r="E34" i="2" s="1"/>
  <c r="C35" i="2"/>
  <c r="E35" i="2" s="1"/>
  <c r="C37" i="2"/>
  <c r="T37" i="2" s="1"/>
  <c r="C38" i="2"/>
  <c r="T38" i="2" s="1"/>
  <c r="C39" i="2"/>
  <c r="T39" i="2" s="1"/>
  <c r="C40" i="2"/>
  <c r="T40" i="2" s="1"/>
  <c r="C41" i="2"/>
  <c r="J41" i="2" s="1"/>
  <c r="C42" i="2"/>
  <c r="E42" i="2" s="1"/>
  <c r="C43" i="2"/>
  <c r="E43" i="2" s="1"/>
  <c r="C45" i="2"/>
  <c r="T45" i="2" s="1"/>
  <c r="C46" i="2"/>
  <c r="T46" i="2" s="1"/>
  <c r="C47" i="2"/>
  <c r="E47" i="2" s="1"/>
  <c r="C48" i="2"/>
  <c r="T48" i="2" s="1"/>
  <c r="C49" i="2"/>
  <c r="J49" i="2" s="1"/>
  <c r="C50" i="2"/>
  <c r="E50" i="2" s="1"/>
  <c r="AE4" i="1"/>
  <c r="Z4" i="1"/>
  <c r="U4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" i="1"/>
  <c r="A4" i="3"/>
  <c r="E39" i="2" l="1"/>
  <c r="J46" i="2"/>
  <c r="J38" i="2"/>
  <c r="J30" i="2"/>
  <c r="J22" i="2"/>
  <c r="J14" i="2"/>
  <c r="J6" i="2"/>
  <c r="O50" i="2"/>
  <c r="O42" i="2"/>
  <c r="O34" i="2"/>
  <c r="O26" i="2"/>
  <c r="O18" i="2"/>
  <c r="O10" i="2"/>
  <c r="T50" i="2"/>
  <c r="T42" i="2"/>
  <c r="T34" i="2"/>
  <c r="T26" i="2"/>
  <c r="T18" i="2"/>
  <c r="T10" i="2"/>
  <c r="E46" i="3"/>
  <c r="E38" i="3"/>
  <c r="E30" i="3"/>
  <c r="E22" i="3"/>
  <c r="E14" i="3"/>
  <c r="E6" i="3"/>
  <c r="J50" i="3"/>
  <c r="O50" i="3"/>
  <c r="O42" i="3"/>
  <c r="O34" i="3"/>
  <c r="O26" i="3"/>
  <c r="O18" i="3"/>
  <c r="O10" i="3"/>
  <c r="E6" i="2"/>
  <c r="J45" i="2"/>
  <c r="J37" i="2"/>
  <c r="J29" i="2"/>
  <c r="J21" i="2"/>
  <c r="J13" i="2"/>
  <c r="J5" i="2"/>
  <c r="O49" i="2"/>
  <c r="O41" i="2"/>
  <c r="O33" i="2"/>
  <c r="O25" i="2"/>
  <c r="O17" i="2"/>
  <c r="O9" i="2"/>
  <c r="T49" i="2"/>
  <c r="T41" i="2"/>
  <c r="T33" i="2"/>
  <c r="T25" i="2"/>
  <c r="T17" i="2"/>
  <c r="T9" i="2"/>
  <c r="E45" i="3"/>
  <c r="E37" i="3"/>
  <c r="E29" i="3"/>
  <c r="E21" i="3"/>
  <c r="E13" i="3"/>
  <c r="E5" i="3"/>
  <c r="J43" i="3"/>
  <c r="J35" i="3"/>
  <c r="J27" i="3"/>
  <c r="J19" i="3"/>
  <c r="J11" i="3"/>
  <c r="O49" i="3"/>
  <c r="O41" i="3"/>
  <c r="O33" i="3"/>
  <c r="O25" i="3"/>
  <c r="O17" i="3"/>
  <c r="O9" i="3"/>
  <c r="E45" i="2"/>
  <c r="E37" i="2"/>
  <c r="E29" i="2"/>
  <c r="E21" i="2"/>
  <c r="E13" i="2"/>
  <c r="E5" i="2"/>
  <c r="O48" i="2"/>
  <c r="O40" i="2"/>
  <c r="O32" i="2"/>
  <c r="O24" i="2"/>
  <c r="O16" i="2"/>
  <c r="O8" i="2"/>
  <c r="J42" i="3"/>
  <c r="J34" i="3"/>
  <c r="J26" i="3"/>
  <c r="J18" i="3"/>
  <c r="J10" i="3"/>
  <c r="T50" i="3"/>
  <c r="T42" i="3"/>
  <c r="T34" i="3"/>
  <c r="T26" i="3"/>
  <c r="T18" i="3"/>
  <c r="T10" i="3"/>
  <c r="O48" i="3"/>
  <c r="O40" i="3"/>
  <c r="O32" i="3"/>
  <c r="O24" i="3"/>
  <c r="O16" i="3"/>
  <c r="O8" i="3"/>
  <c r="J49" i="3"/>
  <c r="J41" i="3"/>
  <c r="J33" i="3"/>
  <c r="J25" i="3"/>
  <c r="J17" i="3"/>
  <c r="J9" i="3"/>
  <c r="T49" i="3"/>
  <c r="T41" i="3"/>
  <c r="T33" i="3"/>
  <c r="T25" i="3"/>
  <c r="T17" i="3"/>
  <c r="T9" i="3"/>
  <c r="O47" i="3"/>
  <c r="O39" i="3"/>
  <c r="O31" i="3"/>
  <c r="O23" i="3"/>
  <c r="O15" i="3"/>
  <c r="O7" i="3"/>
  <c r="C44" i="2"/>
  <c r="C36" i="2"/>
  <c r="C28" i="2"/>
  <c r="C20" i="2"/>
  <c r="C12" i="2"/>
  <c r="J50" i="2"/>
  <c r="J42" i="2"/>
  <c r="J34" i="2"/>
  <c r="J26" i="2"/>
  <c r="J18" i="2"/>
  <c r="J10" i="2"/>
  <c r="O46" i="2"/>
  <c r="O38" i="2"/>
  <c r="O30" i="2"/>
  <c r="O22" i="2"/>
  <c r="O14" i="2"/>
  <c r="O6" i="2"/>
  <c r="C44" i="3"/>
  <c r="C36" i="3"/>
  <c r="C28" i="3"/>
  <c r="C20" i="3"/>
  <c r="C12" i="3"/>
  <c r="J48" i="3"/>
  <c r="J40" i="3"/>
  <c r="J32" i="3"/>
  <c r="J24" i="3"/>
  <c r="J16" i="3"/>
  <c r="J8" i="3"/>
  <c r="O45" i="2"/>
  <c r="O37" i="2"/>
  <c r="O29" i="2"/>
  <c r="O21" i="2"/>
  <c r="O13" i="2"/>
  <c r="O5" i="2"/>
  <c r="J47" i="3"/>
  <c r="J39" i="3"/>
  <c r="J31" i="3"/>
  <c r="J23" i="3"/>
  <c r="J15" i="3"/>
  <c r="J7" i="3"/>
  <c r="J4" i="3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4" i="4"/>
  <c r="E44" i="3" l="1"/>
  <c r="T44" i="3"/>
  <c r="J44" i="3"/>
  <c r="O44" i="3"/>
  <c r="E20" i="2"/>
  <c r="O20" i="2"/>
  <c r="J20" i="2"/>
  <c r="T20" i="2"/>
  <c r="E36" i="3"/>
  <c r="O36" i="3"/>
  <c r="T36" i="3"/>
  <c r="J36" i="3"/>
  <c r="E28" i="2"/>
  <c r="T28" i="2"/>
  <c r="J28" i="2"/>
  <c r="O28" i="2"/>
  <c r="O36" i="2"/>
  <c r="E36" i="2"/>
  <c r="J36" i="2"/>
  <c r="T36" i="2"/>
  <c r="T12" i="2"/>
  <c r="O12" i="2"/>
  <c r="E12" i="2"/>
  <c r="J12" i="2"/>
  <c r="E44" i="2"/>
  <c r="J44" i="2"/>
  <c r="O44" i="2"/>
  <c r="T44" i="2"/>
  <c r="E12" i="3"/>
  <c r="O12" i="3"/>
  <c r="T12" i="3"/>
  <c r="E20" i="3"/>
  <c r="T20" i="3"/>
  <c r="J20" i="3"/>
  <c r="O20" i="3"/>
  <c r="O28" i="3"/>
  <c r="E28" i="3"/>
  <c r="T28" i="3"/>
  <c r="J28" i="3"/>
  <c r="C5" i="4"/>
  <c r="E5" i="4" s="1"/>
  <c r="C6" i="4"/>
  <c r="E6" i="4" s="1"/>
  <c r="C7" i="4"/>
  <c r="E7" i="4" s="1"/>
  <c r="C8" i="4"/>
  <c r="E8" i="4" s="1"/>
  <c r="C9" i="4"/>
  <c r="E9" i="4" s="1"/>
  <c r="C10" i="4"/>
  <c r="E10" i="4" s="1"/>
  <c r="C11" i="4"/>
  <c r="E11" i="4" s="1"/>
  <c r="C12" i="4"/>
  <c r="E12" i="4" s="1"/>
  <c r="C13" i="4"/>
  <c r="E13" i="4" s="1"/>
  <c r="C14" i="4"/>
  <c r="E14" i="4" s="1"/>
  <c r="C15" i="4"/>
  <c r="E15" i="4" s="1"/>
  <c r="C16" i="4"/>
  <c r="E16" i="4" s="1"/>
  <c r="C17" i="4"/>
  <c r="E17" i="4" s="1"/>
  <c r="C18" i="4"/>
  <c r="E18" i="4" s="1"/>
  <c r="C19" i="4"/>
  <c r="E19" i="4" s="1"/>
  <c r="C20" i="4"/>
  <c r="E20" i="4" s="1"/>
  <c r="C21" i="4"/>
  <c r="E21" i="4" s="1"/>
  <c r="C22" i="4"/>
  <c r="E22" i="4" s="1"/>
  <c r="C23" i="4"/>
  <c r="E23" i="4" s="1"/>
  <c r="C24" i="4"/>
  <c r="E24" i="4" s="1"/>
  <c r="C25" i="4"/>
  <c r="E25" i="4" s="1"/>
  <c r="C26" i="4"/>
  <c r="E26" i="4" s="1"/>
  <c r="C27" i="4"/>
  <c r="E27" i="4" s="1"/>
  <c r="C28" i="4"/>
  <c r="E28" i="4" s="1"/>
  <c r="C29" i="4"/>
  <c r="E29" i="4" s="1"/>
  <c r="C30" i="4"/>
  <c r="E30" i="4" s="1"/>
  <c r="C31" i="4"/>
  <c r="E31" i="4" s="1"/>
  <c r="C32" i="4"/>
  <c r="E32" i="4" s="1"/>
  <c r="C33" i="4"/>
  <c r="E33" i="4" s="1"/>
  <c r="C34" i="4"/>
  <c r="E34" i="4" s="1"/>
  <c r="C35" i="4"/>
  <c r="E35" i="4" s="1"/>
  <c r="C36" i="4"/>
  <c r="E36" i="4" s="1"/>
  <c r="C37" i="4"/>
  <c r="E37" i="4" s="1"/>
  <c r="C38" i="4"/>
  <c r="E38" i="4" s="1"/>
  <c r="C39" i="4"/>
  <c r="E39" i="4" s="1"/>
  <c r="C40" i="4"/>
  <c r="E40" i="4" s="1"/>
  <c r="C41" i="4"/>
  <c r="E41" i="4" s="1"/>
  <c r="C42" i="4"/>
  <c r="E42" i="4" s="1"/>
  <c r="C43" i="4"/>
  <c r="E43" i="4" s="1"/>
  <c r="C44" i="4"/>
  <c r="E44" i="4" s="1"/>
  <c r="C45" i="4"/>
  <c r="E45" i="4" s="1"/>
  <c r="C46" i="4"/>
  <c r="E46" i="4" s="1"/>
  <c r="C47" i="4"/>
  <c r="E47" i="4" s="1"/>
  <c r="C48" i="4"/>
  <c r="E48" i="4" s="1"/>
  <c r="C49" i="4"/>
  <c r="E49" i="4" s="1"/>
  <c r="C50" i="4"/>
  <c r="E50" i="4" s="1"/>
  <c r="C4" i="4"/>
  <c r="E4" i="4" s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4" i="1"/>
  <c r="C5" i="1" l="1"/>
  <c r="D5" i="1"/>
  <c r="E5" i="1"/>
  <c r="C6" i="1"/>
  <c r="D6" i="1"/>
  <c r="E6" i="1"/>
  <c r="C7" i="1"/>
  <c r="D7" i="1"/>
  <c r="E7" i="1"/>
  <c r="C8" i="1"/>
  <c r="D8" i="1"/>
  <c r="E8" i="1"/>
  <c r="C9" i="1"/>
  <c r="D9" i="1"/>
  <c r="E9" i="1"/>
  <c r="C10" i="1"/>
  <c r="D10" i="1"/>
  <c r="E10" i="1"/>
  <c r="C11" i="1"/>
  <c r="D11" i="1"/>
  <c r="E11" i="1"/>
  <c r="C12" i="1"/>
  <c r="D12" i="1"/>
  <c r="E12" i="1"/>
  <c r="C13" i="1"/>
  <c r="D13" i="1"/>
  <c r="E13" i="1"/>
  <c r="C14" i="1"/>
  <c r="D14" i="1"/>
  <c r="E14" i="1"/>
  <c r="C15" i="1"/>
  <c r="D15" i="1"/>
  <c r="E15" i="1"/>
  <c r="C16" i="1"/>
  <c r="D16" i="1"/>
  <c r="E16" i="1"/>
  <c r="C17" i="1"/>
  <c r="D17" i="1"/>
  <c r="E17" i="1"/>
  <c r="C18" i="1"/>
  <c r="D18" i="1"/>
  <c r="E18" i="1"/>
  <c r="C19" i="1"/>
  <c r="D19" i="1"/>
  <c r="E19" i="1"/>
  <c r="C20" i="1"/>
  <c r="D20" i="1"/>
  <c r="E20" i="1"/>
  <c r="C21" i="1"/>
  <c r="D21" i="1"/>
  <c r="E21" i="1"/>
  <c r="C22" i="1"/>
  <c r="D22" i="1"/>
  <c r="E22" i="1"/>
  <c r="C23" i="1"/>
  <c r="D23" i="1"/>
  <c r="E23" i="1"/>
  <c r="C24" i="1"/>
  <c r="D24" i="1"/>
  <c r="E24" i="1"/>
  <c r="C25" i="1"/>
  <c r="D25" i="1"/>
  <c r="E25" i="1"/>
  <c r="C26" i="1"/>
  <c r="D26" i="1"/>
  <c r="E26" i="1"/>
  <c r="C27" i="1"/>
  <c r="D27" i="1"/>
  <c r="E27" i="1"/>
  <c r="C28" i="1"/>
  <c r="D28" i="1"/>
  <c r="E28" i="1"/>
  <c r="C29" i="1"/>
  <c r="D29" i="1"/>
  <c r="E29" i="1"/>
  <c r="C30" i="1"/>
  <c r="D30" i="1"/>
  <c r="E30" i="1"/>
  <c r="C31" i="1"/>
  <c r="D31" i="1"/>
  <c r="E31" i="1"/>
  <c r="C32" i="1"/>
  <c r="D32" i="1"/>
  <c r="E32" i="1"/>
  <c r="C33" i="1"/>
  <c r="D33" i="1"/>
  <c r="E33" i="1"/>
  <c r="C34" i="1"/>
  <c r="D34" i="1"/>
  <c r="E34" i="1"/>
  <c r="C35" i="1"/>
  <c r="D35" i="1"/>
  <c r="E35" i="1"/>
  <c r="C36" i="1"/>
  <c r="D36" i="1"/>
  <c r="E36" i="1"/>
  <c r="C37" i="1"/>
  <c r="D37" i="1"/>
  <c r="E37" i="1"/>
  <c r="C38" i="1"/>
  <c r="D38" i="1"/>
  <c r="E38" i="1"/>
  <c r="C39" i="1"/>
  <c r="D39" i="1"/>
  <c r="E39" i="1"/>
  <c r="C40" i="1"/>
  <c r="D40" i="1"/>
  <c r="E40" i="1"/>
  <c r="C41" i="1"/>
  <c r="D41" i="1"/>
  <c r="E41" i="1"/>
  <c r="C42" i="1"/>
  <c r="D42" i="1"/>
  <c r="E42" i="1"/>
  <c r="C43" i="1"/>
  <c r="D43" i="1"/>
  <c r="E43" i="1"/>
  <c r="C44" i="1"/>
  <c r="D44" i="1"/>
  <c r="E44" i="1"/>
  <c r="C45" i="1"/>
  <c r="D45" i="1"/>
  <c r="E45" i="1"/>
  <c r="C46" i="1"/>
  <c r="D46" i="1"/>
  <c r="E46" i="1"/>
  <c r="C47" i="1"/>
  <c r="D47" i="1"/>
  <c r="E47" i="1"/>
  <c r="C48" i="1"/>
  <c r="D48" i="1"/>
  <c r="E48" i="1"/>
  <c r="C49" i="1"/>
  <c r="D49" i="1"/>
  <c r="E49" i="1"/>
  <c r="C50" i="1"/>
  <c r="D50" i="1"/>
  <c r="E50" i="1"/>
  <c r="D4" i="1"/>
  <c r="E4" i="1"/>
  <c r="C4" i="1"/>
  <c r="A4" i="4" l="1"/>
  <c r="A4" i="2"/>
  <c r="A21" i="4"/>
  <c r="A21" i="3"/>
  <c r="A21" i="2"/>
  <c r="A9" i="4"/>
  <c r="A9" i="3"/>
  <c r="A9" i="2"/>
  <c r="A50" i="3"/>
  <c r="A50" i="4"/>
  <c r="A50" i="2"/>
  <c r="A46" i="3"/>
  <c r="A46" i="4"/>
  <c r="A46" i="2"/>
  <c r="A38" i="3"/>
  <c r="A38" i="4"/>
  <c r="A38" i="2"/>
  <c r="A26" i="4"/>
  <c r="A26" i="3"/>
  <c r="A26" i="2"/>
  <c r="A22" i="3"/>
  <c r="A22" i="4"/>
  <c r="A22" i="2"/>
  <c r="A18" i="3"/>
  <c r="A18" i="4"/>
  <c r="A18" i="2"/>
  <c r="A14" i="3"/>
  <c r="A14" i="4"/>
  <c r="A14" i="2"/>
  <c r="A10" i="4"/>
  <c r="A10" i="3"/>
  <c r="A10" i="2"/>
  <c r="A6" i="3"/>
  <c r="A6" i="4"/>
  <c r="A6" i="2"/>
  <c r="A47" i="3"/>
  <c r="A47" i="4"/>
  <c r="A47" i="2"/>
  <c r="A43" i="4"/>
  <c r="A43" i="3"/>
  <c r="A43" i="2"/>
  <c r="A39" i="4"/>
  <c r="A39" i="3"/>
  <c r="A39" i="2"/>
  <c r="A35" i="3"/>
  <c r="A35" i="4"/>
  <c r="A35" i="2"/>
  <c r="A31" i="4"/>
  <c r="A31" i="3"/>
  <c r="A31" i="2"/>
  <c r="A27" i="4"/>
  <c r="A27" i="3"/>
  <c r="A27" i="2"/>
  <c r="A23" i="4"/>
  <c r="A23" i="3"/>
  <c r="A23" i="2"/>
  <c r="A19" i="3"/>
  <c r="A19" i="4"/>
  <c r="A19" i="2"/>
  <c r="A15" i="4"/>
  <c r="A15" i="3"/>
  <c r="A15" i="2"/>
  <c r="A11" i="4"/>
  <c r="A11" i="3"/>
  <c r="A11" i="2"/>
  <c r="A7" i="4"/>
  <c r="A7" i="3"/>
  <c r="A7" i="2"/>
  <c r="A49" i="4"/>
  <c r="A49" i="3"/>
  <c r="A49" i="2"/>
  <c r="A45" i="4"/>
  <c r="A45" i="3"/>
  <c r="A45" i="2"/>
  <c r="A41" i="4"/>
  <c r="A41" i="3"/>
  <c r="A41" i="2"/>
  <c r="A37" i="4"/>
  <c r="A37" i="3"/>
  <c r="A37" i="2"/>
  <c r="A33" i="4"/>
  <c r="A33" i="3"/>
  <c r="A33" i="2"/>
  <c r="A25" i="4"/>
  <c r="A25" i="3"/>
  <c r="A25" i="2"/>
  <c r="A17" i="4"/>
  <c r="A17" i="3"/>
  <c r="A17" i="2"/>
  <c r="A5" i="4"/>
  <c r="A5" i="3"/>
  <c r="A5" i="2"/>
  <c r="A48" i="4"/>
  <c r="A48" i="3"/>
  <c r="A48" i="2"/>
  <c r="A44" i="3"/>
  <c r="A44" i="4"/>
  <c r="A44" i="2"/>
  <c r="A40" i="4"/>
  <c r="A40" i="3"/>
  <c r="A40" i="2"/>
  <c r="A36" i="4"/>
  <c r="A36" i="3"/>
  <c r="A36" i="2"/>
  <c r="A32" i="3"/>
  <c r="A32" i="4"/>
  <c r="A32" i="2"/>
  <c r="A28" i="4"/>
  <c r="A28" i="3"/>
  <c r="A28" i="2"/>
  <c r="A24" i="4"/>
  <c r="A24" i="3"/>
  <c r="A24" i="2"/>
  <c r="A20" i="3"/>
  <c r="A20" i="4"/>
  <c r="A20" i="2"/>
  <c r="A16" i="3"/>
  <c r="A16" i="4"/>
  <c r="A16" i="2"/>
  <c r="A12" i="4"/>
  <c r="A12" i="3"/>
  <c r="A12" i="2"/>
  <c r="A8" i="3"/>
  <c r="A8" i="4"/>
  <c r="A8" i="2"/>
  <c r="A29" i="4"/>
  <c r="A29" i="3"/>
  <c r="A29" i="2"/>
  <c r="A13" i="4"/>
  <c r="A13" i="3"/>
  <c r="A13" i="2"/>
  <c r="A42" i="4"/>
  <c r="A42" i="3"/>
  <c r="A42" i="2"/>
  <c r="A34" i="3"/>
  <c r="A34" i="4"/>
  <c r="A34" i="2"/>
  <c r="A30" i="3"/>
  <c r="A30" i="4"/>
  <c r="A30" i="2"/>
</calcChain>
</file>

<file path=xl/sharedStrings.xml><?xml version="1.0" encoding="utf-8"?>
<sst xmlns="http://schemas.openxmlformats.org/spreadsheetml/2006/main" count="730" uniqueCount="42">
  <si>
    <t>尺寸</t>
    <phoneticPr fontId="2" type="noConversion"/>
  </si>
  <si>
    <t>H</t>
    <phoneticPr fontId="2" type="noConversion"/>
  </si>
  <si>
    <t>W</t>
    <phoneticPr fontId="2" type="noConversion"/>
  </si>
  <si>
    <t>D</t>
    <phoneticPr fontId="2" type="noConversion"/>
  </si>
  <si>
    <t>數量</t>
    <phoneticPr fontId="1" type="noConversion"/>
  </si>
  <si>
    <t>料號</t>
    <phoneticPr fontId="1" type="noConversion"/>
  </si>
  <si>
    <t>描述</t>
    <phoneticPr fontId="1" type="noConversion"/>
  </si>
  <si>
    <t>總成圖號</t>
    <phoneticPr fontId="1" type="noConversion"/>
  </si>
  <si>
    <t>版本</t>
    <phoneticPr fontId="1" type="noConversion"/>
  </si>
  <si>
    <t>描述</t>
    <phoneticPr fontId="1" type="noConversion"/>
  </si>
  <si>
    <t>數量</t>
    <phoneticPr fontId="1" type="noConversion"/>
  </si>
  <si>
    <r>
      <rPr>
        <b/>
        <sz val="12"/>
        <color theme="1"/>
        <rFont val="標楷體"/>
        <family val="4"/>
        <charset val="136"/>
      </rPr>
      <t>產品名稱</t>
    </r>
    <phoneticPr fontId="1" type="noConversion"/>
  </si>
  <si>
    <r>
      <rPr>
        <b/>
        <sz val="12"/>
        <rFont val="標楷體"/>
        <family val="4"/>
        <charset val="136"/>
      </rPr>
      <t>組件</t>
    </r>
    <r>
      <rPr>
        <b/>
        <sz val="12"/>
        <rFont val="Times New Roman"/>
        <family val="1"/>
      </rPr>
      <t>1(</t>
    </r>
    <r>
      <rPr>
        <b/>
        <sz val="12"/>
        <rFont val="標楷體"/>
        <family val="4"/>
        <charset val="136"/>
      </rPr>
      <t>項次</t>
    </r>
    <r>
      <rPr>
        <b/>
        <sz val="12"/>
        <rFont val="Times New Roman"/>
        <family val="1"/>
      </rPr>
      <t>1)</t>
    </r>
    <phoneticPr fontId="1" type="noConversion"/>
  </si>
  <si>
    <r>
      <rPr>
        <b/>
        <sz val="12"/>
        <rFont val="標楷體"/>
        <family val="4"/>
        <charset val="136"/>
      </rPr>
      <t>組件</t>
    </r>
    <r>
      <rPr>
        <b/>
        <sz val="12"/>
        <rFont val="Times New Roman"/>
        <family val="1"/>
      </rPr>
      <t>2(</t>
    </r>
    <r>
      <rPr>
        <b/>
        <sz val="12"/>
        <rFont val="標楷體"/>
        <family val="4"/>
        <charset val="136"/>
      </rPr>
      <t>項次</t>
    </r>
    <r>
      <rPr>
        <b/>
        <sz val="12"/>
        <rFont val="Times New Roman"/>
        <family val="1"/>
      </rPr>
      <t>2)</t>
    </r>
    <phoneticPr fontId="1" type="noConversion"/>
  </si>
  <si>
    <r>
      <rPr>
        <b/>
        <sz val="12"/>
        <rFont val="標楷體"/>
        <family val="4"/>
        <charset val="136"/>
      </rPr>
      <t>組件</t>
    </r>
    <r>
      <rPr>
        <b/>
        <sz val="12"/>
        <rFont val="Times New Roman"/>
        <family val="1"/>
      </rPr>
      <t>3(</t>
    </r>
    <r>
      <rPr>
        <b/>
        <sz val="12"/>
        <rFont val="標楷體"/>
        <family val="4"/>
        <charset val="136"/>
      </rPr>
      <t>項次</t>
    </r>
    <r>
      <rPr>
        <b/>
        <sz val="12"/>
        <rFont val="Times New Roman"/>
        <family val="1"/>
      </rPr>
      <t>3)</t>
    </r>
    <phoneticPr fontId="1" type="noConversion"/>
  </si>
  <si>
    <r>
      <rPr>
        <b/>
        <sz val="12"/>
        <rFont val="標楷體"/>
        <family val="4"/>
        <charset val="136"/>
      </rPr>
      <t>組件</t>
    </r>
    <r>
      <rPr>
        <b/>
        <sz val="12"/>
        <rFont val="Times New Roman"/>
        <family val="1"/>
      </rPr>
      <t>4(</t>
    </r>
    <r>
      <rPr>
        <b/>
        <sz val="12"/>
        <rFont val="標楷體"/>
        <family val="4"/>
        <charset val="136"/>
      </rPr>
      <t>項次</t>
    </r>
    <r>
      <rPr>
        <b/>
        <sz val="12"/>
        <rFont val="Times New Roman"/>
        <family val="1"/>
      </rPr>
      <t>4)</t>
    </r>
    <phoneticPr fontId="1" type="noConversion"/>
  </si>
  <si>
    <r>
      <rPr>
        <b/>
        <sz val="12"/>
        <rFont val="標楷體"/>
        <family val="4"/>
        <charset val="136"/>
      </rPr>
      <t>組件</t>
    </r>
    <r>
      <rPr>
        <b/>
        <sz val="12"/>
        <rFont val="Times New Roman"/>
        <family val="1"/>
      </rPr>
      <t>5(</t>
    </r>
    <r>
      <rPr>
        <b/>
        <sz val="12"/>
        <rFont val="標楷體"/>
        <family val="4"/>
        <charset val="136"/>
      </rPr>
      <t>項次</t>
    </r>
    <r>
      <rPr>
        <b/>
        <sz val="12"/>
        <rFont val="Times New Roman"/>
        <family val="1"/>
      </rPr>
      <t>5)</t>
    </r>
    <phoneticPr fontId="1" type="noConversion"/>
  </si>
  <si>
    <r>
      <rPr>
        <b/>
        <sz val="12"/>
        <rFont val="標楷體"/>
        <family val="4"/>
        <charset val="136"/>
      </rPr>
      <t>包裝</t>
    </r>
    <r>
      <rPr>
        <b/>
        <sz val="12"/>
        <rFont val="Times New Roman"/>
        <family val="1"/>
      </rPr>
      <t>1(</t>
    </r>
    <r>
      <rPr>
        <b/>
        <sz val="12"/>
        <rFont val="標楷體"/>
        <family val="4"/>
        <charset val="136"/>
      </rPr>
      <t>項次</t>
    </r>
    <r>
      <rPr>
        <b/>
        <sz val="12"/>
        <rFont val="Times New Roman"/>
        <family val="1"/>
      </rPr>
      <t>1)</t>
    </r>
    <phoneticPr fontId="1" type="noConversion"/>
  </si>
  <si>
    <r>
      <rPr>
        <b/>
        <sz val="12"/>
        <color theme="1"/>
        <rFont val="標楷體"/>
        <family val="4"/>
        <charset val="136"/>
      </rPr>
      <t>總成圖號</t>
    </r>
    <phoneticPr fontId="1" type="noConversion"/>
  </si>
  <si>
    <r>
      <rPr>
        <b/>
        <sz val="12"/>
        <rFont val="標楷體"/>
        <family val="4"/>
        <charset val="136"/>
      </rPr>
      <t>組件</t>
    </r>
    <r>
      <rPr>
        <b/>
        <sz val="12"/>
        <rFont val="Times New Roman"/>
        <family val="1"/>
      </rPr>
      <t>6(</t>
    </r>
    <r>
      <rPr>
        <b/>
        <sz val="12"/>
        <rFont val="標楷體"/>
        <family val="4"/>
        <charset val="136"/>
      </rPr>
      <t>項次</t>
    </r>
    <r>
      <rPr>
        <b/>
        <sz val="12"/>
        <rFont val="Times New Roman"/>
        <family val="1"/>
      </rPr>
      <t>6)</t>
    </r>
    <phoneticPr fontId="1" type="noConversion"/>
  </si>
  <si>
    <r>
      <rPr>
        <b/>
        <sz val="12"/>
        <rFont val="標楷體"/>
        <family val="4"/>
        <charset val="136"/>
      </rPr>
      <t>組件</t>
    </r>
    <r>
      <rPr>
        <b/>
        <sz val="12"/>
        <rFont val="Times New Roman"/>
        <family val="1"/>
      </rPr>
      <t>7(</t>
    </r>
    <r>
      <rPr>
        <b/>
        <sz val="12"/>
        <rFont val="標楷體"/>
        <family val="4"/>
        <charset val="136"/>
      </rPr>
      <t>項次</t>
    </r>
    <r>
      <rPr>
        <b/>
        <sz val="12"/>
        <rFont val="Times New Roman"/>
        <family val="1"/>
      </rPr>
      <t>7)</t>
    </r>
    <phoneticPr fontId="1" type="noConversion"/>
  </si>
  <si>
    <t>包裝1(項次1)</t>
  </si>
  <si>
    <t>料號</t>
  </si>
  <si>
    <t>描述</t>
  </si>
  <si>
    <t>數量</t>
  </si>
  <si>
    <t>AL</t>
    <phoneticPr fontId="1" type="noConversion"/>
  </si>
  <si>
    <t>型號</t>
    <phoneticPr fontId="1" type="noConversion"/>
  </si>
  <si>
    <t>長度</t>
    <phoneticPr fontId="1" type="noConversion"/>
  </si>
  <si>
    <t>寬度</t>
    <phoneticPr fontId="1" type="noConversion"/>
  </si>
  <si>
    <t>刪</t>
    <phoneticPr fontId="1" type="noConversion"/>
  </si>
  <si>
    <t>右板右支架</t>
    <phoneticPr fontId="1" type="noConversion"/>
  </si>
  <si>
    <t>右板下支架</t>
    <phoneticPr fontId="1" type="noConversion"/>
  </si>
  <si>
    <t>右板左支架</t>
    <phoneticPr fontId="1" type="noConversion"/>
  </si>
  <si>
    <t>右板上支架</t>
    <phoneticPr fontId="1" type="noConversion"/>
  </si>
  <si>
    <t>上支架</t>
    <phoneticPr fontId="1" type="noConversion"/>
  </si>
  <si>
    <t>左支架</t>
    <phoneticPr fontId="1" type="noConversion"/>
  </si>
  <si>
    <t>下支架</t>
    <phoneticPr fontId="1" type="noConversion"/>
  </si>
  <si>
    <t>右支架</t>
    <phoneticPr fontId="1" type="noConversion"/>
  </si>
  <si>
    <t>左板上支架</t>
    <phoneticPr fontId="1" type="noConversion"/>
  </si>
  <si>
    <t>左板右支架</t>
    <phoneticPr fontId="1" type="noConversion"/>
  </si>
  <si>
    <t>左板下支架</t>
    <phoneticPr fontId="1" type="noConversion"/>
  </si>
  <si>
    <t>左板左支架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</si>
</sst>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3"/>
      <charset val="136"/>
      <scheme val="minor"/>
    </font>
    <font>
      <sz val="12"/>
      <name val="Times New Roman"/>
      <family val="1"/>
    </font>
    <font>
      <sz val="12"/>
      <color theme="1"/>
      <name val="Times New Roman"/>
      <family val="1"/>
    </font>
    <font>
      <sz val="12"/>
      <color theme="1"/>
      <name val="細明體"/>
      <family val="3"/>
      <charset val="136"/>
    </font>
    <font>
      <b/>
      <sz val="12"/>
      <color theme="1"/>
      <name val="Times New Roman"/>
      <family val="1"/>
    </font>
    <font>
      <b/>
      <sz val="12"/>
      <color theme="1"/>
      <name val="標楷體"/>
      <family val="4"/>
      <charset val="136"/>
    </font>
    <font>
      <b/>
      <sz val="12"/>
      <name val="Times New Roman"/>
      <family val="1"/>
    </font>
    <font>
      <b/>
      <sz val="12"/>
      <name val="標楷體"/>
      <family val="4"/>
      <charset val="136"/>
    </font>
    <font>
      <b/>
      <sz val="12"/>
      <color theme="1"/>
      <name val="標楷體體"/>
      <family val="1"/>
      <charset val="136"/>
    </font>
    <font>
      <b/>
      <sz val="12"/>
      <name val="標楷體體"/>
      <family val="1"/>
      <charset val="136"/>
    </font>
    <font>
      <sz val="12"/>
      <color rgb="FF9C0006"/>
      <name val="新細明體"/>
      <family val="2"/>
      <charset val="136"/>
      <scheme val="minor"/>
    </font>
    <font>
      <b/>
      <sz val="12"/>
      <color theme="1"/>
      <name val="微軟正黑體"/>
      <family val="1"/>
      <charset val="136"/>
    </font>
    <font>
      <sz val="12"/>
      <color theme="1"/>
      <name val="新細明體"/>
      <family val="1"/>
      <charset val="136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5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ck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/>
      <diagonal/>
    </border>
  </borders>
  <cellStyleXfs count="2">
    <xf numFmtId="0" fontId="0" fillId="0" borderId="0">
      <alignment vertical="center"/>
    </xf>
    <xf numFmtId="0" fontId="12" fillId="2" borderId="0" applyNumberFormat="0" applyBorder="0" applyAlignment="0" applyProtection="0">
      <alignment vertical="center"/>
    </xf>
  </cellStyleXfs>
  <cellXfs count="116">
    <xf numFmtId="0" fontId="0" fillId="0" borderId="0" xfId="0">
      <alignment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3" fillId="0" borderId="16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3" fillId="0" borderId="18" xfId="0" applyFont="1" applyFill="1" applyBorder="1" applyAlignment="1">
      <alignment horizontal="center" vertical="center"/>
    </xf>
    <xf numFmtId="0" fontId="3" fillId="0" borderId="19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4" fillId="0" borderId="0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3" fillId="0" borderId="22" xfId="0" applyFont="1" applyFill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3" fillId="0" borderId="23" xfId="0" applyFont="1" applyFill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3" fillId="0" borderId="24" xfId="0" applyFont="1" applyFill="1" applyBorder="1" applyAlignment="1">
      <alignment horizontal="center" vertical="center"/>
    </xf>
    <xf numFmtId="0" fontId="3" fillId="0" borderId="25" xfId="0" applyFont="1" applyFill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27" xfId="0" applyNumberFormat="1" applyFont="1" applyBorder="1" applyAlignment="1">
      <alignment horizontal="center" vertical="center"/>
    </xf>
    <xf numFmtId="0" fontId="4" fillId="0" borderId="28" xfId="0" applyNumberFormat="1" applyFont="1" applyBorder="1" applyAlignment="1">
      <alignment horizontal="center" vertical="center"/>
    </xf>
    <xf numFmtId="0" fontId="4" fillId="0" borderId="29" xfId="0" applyNumberFormat="1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3" fillId="0" borderId="30" xfId="0" applyFont="1" applyFill="1" applyBorder="1" applyAlignment="1">
      <alignment horizontal="center" vertical="center"/>
    </xf>
    <xf numFmtId="0" fontId="4" fillId="0" borderId="31" xfId="0" applyFont="1" applyBorder="1" applyAlignment="1">
      <alignment horizontal="center" vertical="center"/>
    </xf>
    <xf numFmtId="0" fontId="4" fillId="0" borderId="32" xfId="0" applyFont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 vertical="center"/>
    </xf>
    <xf numFmtId="0" fontId="4" fillId="0" borderId="35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3" fillId="0" borderId="34" xfId="0" applyFont="1" applyFill="1" applyBorder="1" applyAlignment="1">
      <alignment horizontal="center" vertical="center"/>
    </xf>
    <xf numFmtId="0" fontId="3" fillId="0" borderId="35" xfId="0" applyFont="1" applyFill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5" fillId="0" borderId="34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3" fillId="0" borderId="17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4" fillId="0" borderId="13" xfId="0" applyNumberFormat="1" applyFont="1" applyBorder="1" applyAlignment="1">
      <alignment horizontal="center" vertical="center"/>
    </xf>
    <xf numFmtId="0" fontId="4" fillId="0" borderId="14" xfId="0" applyNumberFormat="1" applyFont="1" applyBorder="1" applyAlignment="1">
      <alignment horizontal="center" vertical="center"/>
    </xf>
    <xf numFmtId="0" fontId="4" fillId="0" borderId="15" xfId="0" applyNumberFormat="1" applyFont="1" applyBorder="1" applyAlignment="1">
      <alignment horizontal="center" vertical="center"/>
    </xf>
    <xf numFmtId="0" fontId="4" fillId="0" borderId="2" xfId="0" applyNumberFormat="1" applyFont="1" applyBorder="1" applyAlignment="1">
      <alignment horizontal="center" vertical="center"/>
    </xf>
    <xf numFmtId="0" fontId="3" fillId="0" borderId="37" xfId="0" applyFont="1" applyFill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4" fillId="0" borderId="41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36" xfId="0" applyFont="1" applyBorder="1" applyAlignment="1">
      <alignment horizontal="center" vertical="center"/>
    </xf>
    <xf numFmtId="0" fontId="4" fillId="0" borderId="42" xfId="0" applyFont="1" applyBorder="1" applyAlignment="1">
      <alignment horizontal="center" vertical="center"/>
    </xf>
    <xf numFmtId="0" fontId="4" fillId="0" borderId="43" xfId="0" applyFont="1" applyBorder="1" applyAlignment="1">
      <alignment horizontal="center" vertical="center"/>
    </xf>
    <xf numFmtId="0" fontId="4" fillId="0" borderId="50" xfId="0" applyFont="1" applyBorder="1" applyAlignment="1">
      <alignment horizontal="center" vertical="center"/>
    </xf>
    <xf numFmtId="0" fontId="4" fillId="0" borderId="52" xfId="0" applyNumberFormat="1" applyFont="1" applyBorder="1" applyAlignment="1">
      <alignment horizontal="center" vertical="center"/>
    </xf>
    <xf numFmtId="0" fontId="4" fillId="0" borderId="51" xfId="0" applyNumberFormat="1" applyFont="1" applyBorder="1" applyAlignment="1">
      <alignment horizontal="center" vertical="center"/>
    </xf>
    <xf numFmtId="0" fontId="4" fillId="0" borderId="49" xfId="0" applyNumberFormat="1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4" fillId="0" borderId="37" xfId="0" applyFont="1" applyBorder="1" applyAlignment="1">
      <alignment horizontal="center" vertical="center"/>
    </xf>
    <xf numFmtId="0" fontId="4" fillId="0" borderId="40" xfId="0" applyFont="1" applyBorder="1" applyAlignment="1">
      <alignment horizontal="center" vertical="center"/>
    </xf>
    <xf numFmtId="0" fontId="3" fillId="0" borderId="38" xfId="0" applyFont="1" applyFill="1" applyBorder="1" applyAlignment="1">
      <alignment horizontal="center" vertical="center"/>
    </xf>
    <xf numFmtId="0" fontId="4" fillId="0" borderId="39" xfId="0" applyFont="1" applyBorder="1" applyAlignment="1">
      <alignment horizontal="center" vertical="center"/>
    </xf>
    <xf numFmtId="0" fontId="4" fillId="0" borderId="39" xfId="0" applyNumberFormat="1" applyFont="1" applyBorder="1" applyAlignment="1">
      <alignment horizontal="center" vertical="center"/>
    </xf>
    <xf numFmtId="0" fontId="0" fillId="0" borderId="14" xfId="0" applyBorder="1">
      <alignment vertical="center"/>
    </xf>
    <xf numFmtId="0" fontId="5" fillId="0" borderId="0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2" fillId="2" borderId="0" xfId="1" applyBorder="1" applyAlignment="1">
      <alignment horizontal="center" vertical="center"/>
    </xf>
    <xf numFmtId="0" fontId="14" fillId="0" borderId="36" xfId="0" applyFont="1" applyBorder="1" applyAlignment="1">
      <alignment horizontal="center" vertical="center"/>
    </xf>
    <xf numFmtId="0" fontId="14" fillId="0" borderId="22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1" fillId="0" borderId="13" xfId="0" applyFont="1" applyFill="1" applyBorder="1" applyAlignment="1">
      <alignment horizontal="center" vertical="center"/>
    </xf>
    <xf numFmtId="0" fontId="11" fillId="0" borderId="14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8" fillId="0" borderId="20" xfId="0" applyFont="1" applyFill="1" applyBorder="1" applyAlignment="1">
      <alignment horizontal="center" vertical="center"/>
    </xf>
    <xf numFmtId="0" fontId="8" fillId="0" borderId="21" xfId="0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11" fillId="0" borderId="53" xfId="0" applyFont="1" applyFill="1" applyBorder="1" applyAlignment="1">
      <alignment horizontal="center" vertical="center"/>
    </xf>
    <xf numFmtId="0" fontId="11" fillId="0" borderId="10" xfId="0" applyFont="1" applyFill="1" applyBorder="1" applyAlignment="1">
      <alignment horizontal="center" vertical="center"/>
    </xf>
    <xf numFmtId="0" fontId="11" fillId="0" borderId="39" xfId="0" applyFont="1" applyFill="1" applyBorder="1" applyAlignment="1">
      <alignment horizontal="center" vertical="center"/>
    </xf>
    <xf numFmtId="0" fontId="11" fillId="0" borderId="29" xfId="0" applyFont="1" applyFill="1" applyBorder="1" applyAlignment="1">
      <alignment horizontal="center" vertical="center"/>
    </xf>
    <xf numFmtId="0" fontId="11" fillId="0" borderId="48" xfId="0" applyFont="1" applyFill="1" applyBorder="1" applyAlignment="1">
      <alignment horizontal="center" vertical="center"/>
    </xf>
    <xf numFmtId="0" fontId="11" fillId="0" borderId="49" xfId="0" applyFont="1" applyFill="1" applyBorder="1" applyAlignment="1">
      <alignment horizontal="center" vertical="center"/>
    </xf>
    <xf numFmtId="0" fontId="8" fillId="0" borderId="47" xfId="0" applyFont="1" applyFill="1" applyBorder="1" applyAlignment="1">
      <alignment horizontal="center" vertical="center"/>
    </xf>
    <xf numFmtId="0" fontId="8" fillId="0" borderId="45" xfId="0" applyFont="1" applyFill="1" applyBorder="1" applyAlignment="1">
      <alignment horizontal="center" vertical="center"/>
    </xf>
    <xf numFmtId="0" fontId="8" fillId="0" borderId="54" xfId="0" applyFont="1" applyFill="1" applyBorder="1" applyAlignment="1">
      <alignment horizontal="center" vertical="center"/>
    </xf>
    <xf numFmtId="0" fontId="8" fillId="0" borderId="46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6" fillId="0" borderId="39" xfId="0" applyFont="1" applyBorder="1" applyAlignment="1">
      <alignment horizontal="center" vertical="center"/>
    </xf>
    <xf numFmtId="0" fontId="6" fillId="0" borderId="28" xfId="0" applyFont="1" applyBorder="1" applyAlignment="1">
      <alignment horizontal="center" vertical="center"/>
    </xf>
    <xf numFmtId="0" fontId="6" fillId="0" borderId="29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8" fillId="0" borderId="44" xfId="0" applyFont="1" applyFill="1" applyBorder="1" applyAlignment="1">
      <alignment horizontal="center" vertical="center"/>
    </xf>
  </cellXfs>
  <cellStyles count="2">
    <cellStyle name="一般" xfId="0" builtinId="0"/>
    <cellStyle name="壞" xfId="1" builtin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50"/>
  <sheetViews>
    <sheetView tabSelected="1" zoomScale="115" zoomScaleNormal="115" workbookViewId="0">
      <pane xSplit="14" ySplit="3" topLeftCell="O4" activePane="bottomRight" state="frozen"/>
      <selection pane="topRight" activeCell="O1" sqref="O1"/>
      <selection pane="bottomLeft" activeCell="A4" sqref="A4"/>
      <selection pane="bottomRight" activeCell="W10" sqref="W10"/>
    </sheetView>
  </sheetViews>
  <sheetFormatPr defaultColWidth="9" defaultRowHeight="15.75"/>
  <cols>
    <col min="1" max="1" width="14" style="10" customWidth="1"/>
    <col min="2" max="2" width="4.5" style="10" customWidth="1"/>
    <col min="3" max="3" width="5.5" style="10" customWidth="1"/>
    <col min="4" max="5" width="5.125" style="10" customWidth="1"/>
    <col min="6" max="6" width="10.5" style="10" hidden="1" customWidth="1"/>
    <col min="7" max="7" width="0.25" style="10" hidden="1" customWidth="1"/>
    <col min="8" max="8" width="0.875" style="10" hidden="1" customWidth="1"/>
    <col min="9" max="9" width="3.125" style="10" customWidth="1"/>
    <col min="10" max="10" width="16" style="10" bestFit="1" customWidth="1"/>
    <col min="11" max="11" width="9" style="10" hidden="1" customWidth="1"/>
    <col min="12" max="12" width="6.375" style="1" hidden="1" customWidth="1"/>
    <col min="13" max="14" width="5.25" style="1" hidden="1" customWidth="1"/>
    <col min="15" max="15" width="5.625" style="1" customWidth="1"/>
    <col min="16" max="16" width="18.375" style="1" bestFit="1" customWidth="1"/>
    <col min="17" max="17" width="6.375" style="1" bestFit="1" customWidth="1"/>
    <col min="18" max="18" width="26.875" style="10" bestFit="1" customWidth="1"/>
    <col min="19" max="19" width="6.375" style="10" bestFit="1" customWidth="1"/>
    <col min="20" max="20" width="5.625" style="10" customWidth="1"/>
    <col min="21" max="21" width="14.75" style="1" bestFit="1" customWidth="1"/>
    <col min="22" max="22" width="6.375" style="1" bestFit="1" customWidth="1"/>
    <col min="23" max="23" width="23.125" style="10" bestFit="1" customWidth="1"/>
    <col min="24" max="24" width="6.375" style="10" bestFit="1" customWidth="1"/>
    <col min="25" max="25" width="5.625" style="10" customWidth="1"/>
    <col min="26" max="26" width="16.75" style="1" bestFit="1" customWidth="1"/>
    <col min="27" max="27" width="6.375" style="1" bestFit="1" customWidth="1"/>
    <col min="28" max="28" width="23.125" style="10" bestFit="1" customWidth="1"/>
    <col min="29" max="29" width="6.375" style="10" bestFit="1" customWidth="1"/>
    <col min="30" max="30" width="5.625" style="10" customWidth="1"/>
    <col min="31" max="31" width="21" style="1" customWidth="1"/>
    <col min="32" max="32" width="6.375" style="1" bestFit="1" customWidth="1"/>
    <col min="33" max="33" width="20.125" style="10" customWidth="1"/>
    <col min="34" max="34" width="6.375" style="10" bestFit="1" customWidth="1"/>
    <col min="35" max="35" width="5.625" style="10" customWidth="1"/>
    <col min="36" max="36" width="12.625" style="1" bestFit="1" customWidth="1"/>
    <col min="37" max="37" width="6.375" style="1" bestFit="1" customWidth="1"/>
    <col min="38" max="38" width="23.375" style="10" bestFit="1" customWidth="1"/>
    <col min="39" max="39" width="6.375" style="10" bestFit="1" customWidth="1"/>
    <col min="40" max="40" width="5.625" style="10" customWidth="1"/>
    <col min="41" max="41" width="15.875" style="10" bestFit="1" customWidth="1"/>
    <col min="42" max="42" width="17.25" style="10" bestFit="1" customWidth="1"/>
    <col min="43" max="43" width="6.375" style="10" bestFit="1" customWidth="1"/>
    <col min="44" max="44" width="5.625" style="10" customWidth="1"/>
    <col min="45" max="46" width="20.625" style="10" customWidth="1"/>
    <col min="47" max="47" width="8.625" style="10" customWidth="1"/>
    <col min="48" max="48" width="5.625" style="10" customWidth="1"/>
    <col min="49" max="50" width="20.625" style="10" customWidth="1"/>
    <col min="51" max="51" width="8.625" style="10" customWidth="1"/>
    <col min="52" max="52" width="20.625" style="10" customWidth="1"/>
    <col min="53" max="16384" width="9" style="10"/>
  </cols>
  <sheetData>
    <row r="1" spans="1:51" s="16" customFormat="1" ht="17.25" thickBot="1">
      <c r="A1" s="97" t="s">
        <v>11</v>
      </c>
      <c r="J1" s="99" t="s">
        <v>7</v>
      </c>
      <c r="L1" s="17"/>
      <c r="M1" s="17"/>
      <c r="N1" s="17"/>
      <c r="O1" s="17"/>
      <c r="P1" s="94" t="s">
        <v>12</v>
      </c>
      <c r="Q1" s="95"/>
      <c r="R1" s="95"/>
      <c r="S1" s="96"/>
      <c r="U1" s="94" t="s">
        <v>13</v>
      </c>
      <c r="V1" s="95"/>
      <c r="W1" s="95"/>
      <c r="X1" s="96"/>
      <c r="Z1" s="94" t="s">
        <v>14</v>
      </c>
      <c r="AA1" s="95"/>
      <c r="AB1" s="95"/>
      <c r="AC1" s="96"/>
      <c r="AE1" s="94" t="s">
        <v>15</v>
      </c>
      <c r="AF1" s="95"/>
      <c r="AG1" s="95"/>
      <c r="AH1" s="96"/>
      <c r="AJ1" s="94" t="s">
        <v>16</v>
      </c>
      <c r="AK1" s="95"/>
      <c r="AL1" s="95"/>
      <c r="AM1" s="96"/>
      <c r="AO1" s="89" t="s">
        <v>21</v>
      </c>
      <c r="AP1" s="89"/>
      <c r="AQ1" s="89"/>
      <c r="AS1" s="94" t="s">
        <v>17</v>
      </c>
      <c r="AT1" s="95"/>
      <c r="AU1" s="96"/>
      <c r="AW1" s="17"/>
    </row>
    <row r="2" spans="1:51" s="18" customFormat="1" ht="16.5">
      <c r="A2" s="98"/>
      <c r="J2" s="98"/>
      <c r="L2" s="93" t="s">
        <v>0</v>
      </c>
      <c r="M2" s="93"/>
      <c r="N2" s="93"/>
      <c r="O2" s="19"/>
      <c r="P2" s="91" t="s">
        <v>5</v>
      </c>
      <c r="Q2" s="91" t="s">
        <v>8</v>
      </c>
      <c r="R2" s="91" t="s">
        <v>6</v>
      </c>
      <c r="S2" s="91" t="s">
        <v>4</v>
      </c>
      <c r="U2" s="91" t="s">
        <v>5</v>
      </c>
      <c r="V2" s="91" t="s">
        <v>8</v>
      </c>
      <c r="W2" s="91" t="s">
        <v>6</v>
      </c>
      <c r="X2" s="91" t="s">
        <v>4</v>
      </c>
      <c r="Z2" s="91" t="s">
        <v>5</v>
      </c>
      <c r="AA2" s="91" t="s">
        <v>8</v>
      </c>
      <c r="AB2" s="91" t="s">
        <v>6</v>
      </c>
      <c r="AC2" s="91" t="s">
        <v>4</v>
      </c>
      <c r="AE2" s="91" t="s">
        <v>5</v>
      </c>
      <c r="AF2" s="91" t="s">
        <v>8</v>
      </c>
      <c r="AG2" s="91" t="s">
        <v>6</v>
      </c>
      <c r="AH2" s="91" t="s">
        <v>4</v>
      </c>
      <c r="AJ2" s="91" t="s">
        <v>5</v>
      </c>
      <c r="AK2" s="91" t="s">
        <v>8</v>
      </c>
      <c r="AL2" s="91" t="s">
        <v>6</v>
      </c>
      <c r="AM2" s="91" t="s">
        <v>4</v>
      </c>
      <c r="AN2" s="19"/>
      <c r="AO2" s="90" t="s">
        <v>22</v>
      </c>
      <c r="AP2" s="90" t="s">
        <v>23</v>
      </c>
      <c r="AQ2" s="90" t="s">
        <v>24</v>
      </c>
      <c r="AR2" s="93"/>
      <c r="AS2" s="91" t="s">
        <v>5</v>
      </c>
      <c r="AT2" s="91" t="s">
        <v>9</v>
      </c>
      <c r="AU2" s="91" t="s">
        <v>10</v>
      </c>
      <c r="AX2" s="19"/>
    </row>
    <row r="3" spans="1:51" s="18" customFormat="1" ht="15.75" customHeight="1" thickBot="1">
      <c r="A3" s="98"/>
      <c r="B3" s="84" t="s">
        <v>26</v>
      </c>
      <c r="C3" s="84" t="s">
        <v>27</v>
      </c>
      <c r="D3" s="84" t="s">
        <v>28</v>
      </c>
      <c r="E3" s="85" t="s">
        <v>29</v>
      </c>
      <c r="J3" s="98"/>
      <c r="L3" s="19" t="s">
        <v>1</v>
      </c>
      <c r="M3" s="19" t="s">
        <v>2</v>
      </c>
      <c r="N3" s="19" t="s">
        <v>3</v>
      </c>
      <c r="O3" s="19"/>
      <c r="P3" s="92"/>
      <c r="Q3" s="92"/>
      <c r="R3" s="92"/>
      <c r="S3" s="92"/>
      <c r="U3" s="92"/>
      <c r="V3" s="92"/>
      <c r="W3" s="92"/>
      <c r="X3" s="92"/>
      <c r="Z3" s="92"/>
      <c r="AA3" s="92"/>
      <c r="AB3" s="92"/>
      <c r="AC3" s="92"/>
      <c r="AE3" s="92"/>
      <c r="AF3" s="92"/>
      <c r="AG3" s="92"/>
      <c r="AH3" s="92"/>
      <c r="AJ3" s="92"/>
      <c r="AK3" s="92"/>
      <c r="AL3" s="92"/>
      <c r="AM3" s="92"/>
      <c r="AO3" s="90"/>
      <c r="AP3" s="90"/>
      <c r="AQ3" s="90"/>
      <c r="AR3" s="93"/>
      <c r="AS3" s="92"/>
      <c r="AT3" s="92"/>
      <c r="AU3" s="92"/>
      <c r="AW3" s="19"/>
      <c r="AX3" s="19"/>
      <c r="AY3" s="19"/>
    </row>
    <row r="4" spans="1:51" ht="18" thickTop="1" thickBot="1">
      <c r="A4" s="32" t="str">
        <f>B4&amp;C4&amp;D4&amp;E4</f>
        <v>AL202015</v>
      </c>
      <c r="B4" s="30" t="s">
        <v>25</v>
      </c>
      <c r="C4" s="20">
        <f t="shared" ref="C4:C50" si="0">L4/10</f>
        <v>20</v>
      </c>
      <c r="D4" s="20">
        <f t="shared" ref="D4:D50" si="1">M4/10</f>
        <v>20</v>
      </c>
      <c r="E4" s="20">
        <f t="shared" ref="E4:E50" si="2">N4/10</f>
        <v>15</v>
      </c>
      <c r="F4" s="20"/>
      <c r="G4" s="20"/>
      <c r="H4" s="26"/>
      <c r="J4" s="35" t="str">
        <f>B4&amp;L4&amp;M4</f>
        <v>AL200200</v>
      </c>
      <c r="K4" s="30"/>
      <c r="L4" s="21">
        <v>200</v>
      </c>
      <c r="M4" s="21">
        <v>200</v>
      </c>
      <c r="N4" s="28">
        <v>150</v>
      </c>
      <c r="P4" s="38" t="str">
        <f>J4&amp;"-"&amp;"A"</f>
        <v>AL200200-A</v>
      </c>
      <c r="Q4" s="21">
        <v>0</v>
      </c>
      <c r="R4" s="87" t="s">
        <v>34</v>
      </c>
      <c r="S4" s="39">
        <v>1</v>
      </c>
      <c r="U4" s="38" t="str">
        <f>B4&amp;L4&amp;M4&amp;"-"&amp;"B"</f>
        <v>AL200200-B</v>
      </c>
      <c r="V4" s="21">
        <v>0</v>
      </c>
      <c r="W4" s="87" t="s">
        <v>37</v>
      </c>
      <c r="X4" s="39">
        <v>1</v>
      </c>
      <c r="Z4" s="38" t="str">
        <f>B4&amp;L4&amp;M4&amp;"-"&amp;"C"</f>
        <v>AL200200-C</v>
      </c>
      <c r="AA4" s="21">
        <v>0</v>
      </c>
      <c r="AB4" s="87" t="s">
        <v>36</v>
      </c>
      <c r="AC4" s="39">
        <v>1</v>
      </c>
      <c r="AE4" s="38" t="str">
        <f>B4&amp;L4&amp;M4&amp;"-"&amp;"D"</f>
        <v>AL200200-D</v>
      </c>
      <c r="AF4" s="21">
        <v>0</v>
      </c>
      <c r="AG4" s="87" t="s">
        <v>35</v>
      </c>
      <c r="AH4" s="39">
        <v>1</v>
      </c>
      <c r="AJ4" s="38"/>
      <c r="AK4" s="21"/>
      <c r="AL4" s="22"/>
      <c r="AM4" s="39"/>
      <c r="AP4" s="83"/>
      <c r="AS4" s="41"/>
      <c r="AT4" s="20"/>
      <c r="AU4" s="39"/>
    </row>
    <row r="5" spans="1:51" ht="18" thickTop="1" thickBot="1">
      <c r="A5" s="33" t="str">
        <f t="shared" ref="A5:A50" si="3">B5&amp;C5&amp;D5&amp;E5</f>
        <v>AL302015</v>
      </c>
      <c r="B5" s="30" t="s">
        <v>25</v>
      </c>
      <c r="C5" s="23">
        <f t="shared" si="0"/>
        <v>30</v>
      </c>
      <c r="D5" s="23">
        <f t="shared" si="1"/>
        <v>20</v>
      </c>
      <c r="E5" s="23">
        <f t="shared" si="2"/>
        <v>15</v>
      </c>
      <c r="F5" s="23"/>
      <c r="G5" s="23"/>
      <c r="H5" s="27"/>
      <c r="J5" s="35" t="str">
        <f t="shared" ref="J5:J50" si="4">B5&amp;L5&amp;M5</f>
        <v>AL300200</v>
      </c>
      <c r="K5" s="31"/>
      <c r="L5" s="24">
        <v>300</v>
      </c>
      <c r="M5" s="24">
        <v>200</v>
      </c>
      <c r="N5" s="29">
        <v>150</v>
      </c>
      <c r="P5" s="2" t="str">
        <f>J5&amp;"-"&amp;"A"</f>
        <v>AL300200-A</v>
      </c>
      <c r="Q5" s="24">
        <v>0</v>
      </c>
      <c r="R5" s="87" t="s">
        <v>34</v>
      </c>
      <c r="S5" s="40">
        <v>1</v>
      </c>
      <c r="U5" s="2" t="str">
        <f>B5&amp;L5&amp;M5&amp;"-"&amp;"B"</f>
        <v>AL300200-B</v>
      </c>
      <c r="V5" s="24">
        <v>0</v>
      </c>
      <c r="W5" s="87" t="s">
        <v>37</v>
      </c>
      <c r="X5" s="40">
        <v>1</v>
      </c>
      <c r="Z5" s="2" t="str">
        <f>B5&amp;L5&amp;M5&amp;"-"&amp;"C"</f>
        <v>AL300200-C</v>
      </c>
      <c r="AA5" s="24">
        <v>0</v>
      </c>
      <c r="AB5" s="87" t="s">
        <v>36</v>
      </c>
      <c r="AC5" s="40">
        <v>1</v>
      </c>
      <c r="AE5" s="38" t="str">
        <f t="shared" ref="AE5:AE50" si="5">B5&amp;L5&amp;M5&amp;"-"&amp;"D"</f>
        <v>AL300200-D</v>
      </c>
      <c r="AF5" s="24">
        <v>0</v>
      </c>
      <c r="AG5" s="87" t="s">
        <v>35</v>
      </c>
      <c r="AH5" s="40">
        <v>1</v>
      </c>
      <c r="AJ5" s="2"/>
      <c r="AK5" s="24"/>
      <c r="AL5" s="25"/>
      <c r="AM5" s="39"/>
      <c r="AP5" s="83"/>
      <c r="AS5" s="42"/>
      <c r="AT5" s="23"/>
      <c r="AU5" s="40"/>
    </row>
    <row r="6" spans="1:51" ht="18" thickTop="1" thickBot="1">
      <c r="A6" s="33" t="str">
        <f t="shared" si="3"/>
        <v>AL302515</v>
      </c>
      <c r="B6" s="30" t="s">
        <v>25</v>
      </c>
      <c r="C6" s="23">
        <f t="shared" si="0"/>
        <v>30</v>
      </c>
      <c r="D6" s="23">
        <f t="shared" si="1"/>
        <v>25</v>
      </c>
      <c r="E6" s="23">
        <f t="shared" si="2"/>
        <v>15</v>
      </c>
      <c r="F6" s="23"/>
      <c r="G6" s="23"/>
      <c r="H6" s="27"/>
      <c r="J6" s="35" t="str">
        <f t="shared" si="4"/>
        <v>AL300250</v>
      </c>
      <c r="K6" s="31"/>
      <c r="L6" s="24">
        <v>300</v>
      </c>
      <c r="M6" s="24">
        <v>250</v>
      </c>
      <c r="N6" s="29">
        <v>150</v>
      </c>
      <c r="P6" s="38" t="str">
        <f t="shared" ref="P6:P37" si="6">J6&amp;"-"&amp;"A"</f>
        <v>AL300250-A</v>
      </c>
      <c r="Q6" s="24">
        <v>0</v>
      </c>
      <c r="R6" s="87" t="s">
        <v>34</v>
      </c>
      <c r="S6" s="40">
        <v>1</v>
      </c>
      <c r="U6" s="38" t="str">
        <f t="shared" ref="U6:U50" si="7">B6&amp;L6&amp;M6&amp;"-"&amp;"B"</f>
        <v>AL300250-B</v>
      </c>
      <c r="V6" s="24">
        <v>0</v>
      </c>
      <c r="W6" s="87" t="s">
        <v>37</v>
      </c>
      <c r="X6" s="40">
        <v>1</v>
      </c>
      <c r="Z6" s="38" t="str">
        <f t="shared" ref="Z6:Z50" si="8">B6&amp;L6&amp;M6&amp;"-"&amp;"C"</f>
        <v>AL300250-C</v>
      </c>
      <c r="AA6" s="24">
        <v>0</v>
      </c>
      <c r="AB6" s="87" t="s">
        <v>36</v>
      </c>
      <c r="AC6" s="40">
        <v>1</v>
      </c>
      <c r="AE6" s="38" t="str">
        <f t="shared" si="5"/>
        <v>AL300250-D</v>
      </c>
      <c r="AF6" s="24">
        <v>0</v>
      </c>
      <c r="AG6" s="87" t="s">
        <v>35</v>
      </c>
      <c r="AH6" s="40">
        <v>1</v>
      </c>
      <c r="AJ6" s="2"/>
      <c r="AK6" s="24"/>
      <c r="AL6" s="25"/>
      <c r="AM6" s="39"/>
      <c r="AP6" s="83"/>
      <c r="AS6" s="42"/>
      <c r="AT6" s="23"/>
      <c r="AU6" s="40"/>
    </row>
    <row r="7" spans="1:51" ht="18" thickTop="1" thickBot="1">
      <c r="A7" s="33" t="str">
        <f t="shared" si="3"/>
        <v>AL303015</v>
      </c>
      <c r="B7" s="30" t="s">
        <v>25</v>
      </c>
      <c r="C7" s="23">
        <f t="shared" si="0"/>
        <v>30</v>
      </c>
      <c r="D7" s="23">
        <f t="shared" si="1"/>
        <v>30</v>
      </c>
      <c r="E7" s="23">
        <f t="shared" si="2"/>
        <v>15</v>
      </c>
      <c r="F7" s="23"/>
      <c r="G7" s="23"/>
      <c r="H7" s="27"/>
      <c r="J7" s="35" t="str">
        <f t="shared" si="4"/>
        <v>AL300300</v>
      </c>
      <c r="K7" s="31"/>
      <c r="L7" s="24">
        <v>300</v>
      </c>
      <c r="M7" s="24">
        <v>300</v>
      </c>
      <c r="N7" s="29">
        <v>150</v>
      </c>
      <c r="P7" s="2" t="str">
        <f t="shared" si="6"/>
        <v>AL300300-A</v>
      </c>
      <c r="Q7" s="24">
        <v>0</v>
      </c>
      <c r="R7" s="87" t="s">
        <v>34</v>
      </c>
      <c r="S7" s="40">
        <v>1</v>
      </c>
      <c r="U7" s="2" t="str">
        <f t="shared" si="7"/>
        <v>AL300300-B</v>
      </c>
      <c r="V7" s="24">
        <v>0</v>
      </c>
      <c r="W7" s="87" t="s">
        <v>37</v>
      </c>
      <c r="X7" s="40">
        <v>1</v>
      </c>
      <c r="Z7" s="2" t="str">
        <f t="shared" si="8"/>
        <v>AL300300-C</v>
      </c>
      <c r="AA7" s="24">
        <v>0</v>
      </c>
      <c r="AB7" s="87" t="s">
        <v>36</v>
      </c>
      <c r="AC7" s="40">
        <v>1</v>
      </c>
      <c r="AE7" s="38" t="str">
        <f t="shared" si="5"/>
        <v>AL300300-D</v>
      </c>
      <c r="AF7" s="24">
        <v>0</v>
      </c>
      <c r="AG7" s="87" t="s">
        <v>35</v>
      </c>
      <c r="AH7" s="40">
        <v>1</v>
      </c>
      <c r="AJ7" s="2"/>
      <c r="AK7" s="24"/>
      <c r="AL7" s="25"/>
      <c r="AM7" s="39"/>
      <c r="AP7" s="83"/>
      <c r="AS7" s="42"/>
      <c r="AT7" s="23"/>
      <c r="AU7" s="40"/>
    </row>
    <row r="8" spans="1:51" ht="18" thickTop="1" thickBot="1">
      <c r="A8" s="33" t="str">
        <f t="shared" si="3"/>
        <v>AL303020</v>
      </c>
      <c r="B8" s="30" t="s">
        <v>25</v>
      </c>
      <c r="C8" s="23">
        <f t="shared" si="0"/>
        <v>30</v>
      </c>
      <c r="D8" s="23">
        <f t="shared" si="1"/>
        <v>30</v>
      </c>
      <c r="E8" s="23">
        <f t="shared" si="2"/>
        <v>20</v>
      </c>
      <c r="F8" s="23"/>
      <c r="G8" s="23"/>
      <c r="H8" s="27"/>
      <c r="J8" s="35" t="str">
        <f t="shared" si="4"/>
        <v>AL300300</v>
      </c>
      <c r="K8" s="31"/>
      <c r="L8" s="24">
        <v>300</v>
      </c>
      <c r="M8" s="24">
        <v>300</v>
      </c>
      <c r="N8" s="29">
        <v>200</v>
      </c>
      <c r="P8" s="38" t="str">
        <f t="shared" si="6"/>
        <v>AL300300-A</v>
      </c>
      <c r="Q8" s="24">
        <v>0</v>
      </c>
      <c r="R8" s="87" t="s">
        <v>34</v>
      </c>
      <c r="S8" s="40">
        <v>1</v>
      </c>
      <c r="U8" s="38" t="str">
        <f t="shared" si="7"/>
        <v>AL300300-B</v>
      </c>
      <c r="V8" s="24">
        <v>0</v>
      </c>
      <c r="W8" s="87" t="s">
        <v>37</v>
      </c>
      <c r="X8" s="40">
        <v>1</v>
      </c>
      <c r="Z8" s="38" t="str">
        <f t="shared" si="8"/>
        <v>AL300300-C</v>
      </c>
      <c r="AA8" s="24">
        <v>0</v>
      </c>
      <c r="AB8" s="87" t="s">
        <v>36</v>
      </c>
      <c r="AC8" s="40">
        <v>1</v>
      </c>
      <c r="AE8" s="38" t="str">
        <f t="shared" si="5"/>
        <v>AL300300-D</v>
      </c>
      <c r="AF8" s="24">
        <v>0</v>
      </c>
      <c r="AG8" s="87" t="s">
        <v>35</v>
      </c>
      <c r="AH8" s="40">
        <v>1</v>
      </c>
      <c r="AJ8" s="2"/>
      <c r="AK8" s="24"/>
      <c r="AL8" s="25"/>
      <c r="AM8" s="39"/>
      <c r="AP8" s="83"/>
      <c r="AS8" s="42"/>
      <c r="AT8" s="23"/>
      <c r="AU8" s="40"/>
    </row>
    <row r="9" spans="1:51" ht="18" thickTop="1" thickBot="1">
      <c r="A9" s="33" t="str">
        <f t="shared" si="3"/>
        <v>AL304015</v>
      </c>
      <c r="B9" s="30" t="s">
        <v>25</v>
      </c>
      <c r="C9" s="23">
        <f t="shared" si="0"/>
        <v>30</v>
      </c>
      <c r="D9" s="23">
        <f t="shared" si="1"/>
        <v>40</v>
      </c>
      <c r="E9" s="23">
        <f t="shared" si="2"/>
        <v>15</v>
      </c>
      <c r="F9" s="23"/>
      <c r="G9" s="23"/>
      <c r="H9" s="27"/>
      <c r="J9" s="35" t="str">
        <f t="shared" si="4"/>
        <v>AL300400</v>
      </c>
      <c r="K9" s="31"/>
      <c r="L9" s="24">
        <v>300</v>
      </c>
      <c r="M9" s="24">
        <v>400</v>
      </c>
      <c r="N9" s="29">
        <v>150</v>
      </c>
      <c r="P9" s="2" t="str">
        <f t="shared" si="6"/>
        <v>AL300400-A</v>
      </c>
      <c r="Q9" s="24">
        <v>0</v>
      </c>
      <c r="R9" s="87" t="s">
        <v>34</v>
      </c>
      <c r="S9" s="40">
        <v>1</v>
      </c>
      <c r="U9" s="2" t="str">
        <f t="shared" si="7"/>
        <v>AL300400-B</v>
      </c>
      <c r="V9" s="24">
        <v>0</v>
      </c>
      <c r="W9" s="87" t="s">
        <v>37</v>
      </c>
      <c r="X9" s="40">
        <v>1</v>
      </c>
      <c r="Z9" s="2" t="str">
        <f t="shared" si="8"/>
        <v>AL300400-C</v>
      </c>
      <c r="AA9" s="24">
        <v>0</v>
      </c>
      <c r="AB9" s="87" t="s">
        <v>36</v>
      </c>
      <c r="AC9" s="40">
        <v>1</v>
      </c>
      <c r="AE9" s="38" t="str">
        <f t="shared" si="5"/>
        <v>AL300400-D</v>
      </c>
      <c r="AF9" s="24">
        <v>0</v>
      </c>
      <c r="AG9" s="87" t="s">
        <v>35</v>
      </c>
      <c r="AH9" s="40">
        <v>1</v>
      </c>
      <c r="AJ9" s="2"/>
      <c r="AK9" s="24"/>
      <c r="AL9" s="25"/>
      <c r="AM9" s="39"/>
      <c r="AP9" s="83"/>
      <c r="AS9" s="42"/>
      <c r="AT9" s="23"/>
      <c r="AU9" s="40"/>
    </row>
    <row r="10" spans="1:51" ht="18" thickTop="1" thickBot="1">
      <c r="A10" s="33" t="str">
        <f t="shared" si="3"/>
        <v>AL304020</v>
      </c>
      <c r="B10" s="30" t="s">
        <v>25</v>
      </c>
      <c r="C10" s="23">
        <f t="shared" si="0"/>
        <v>30</v>
      </c>
      <c r="D10" s="23">
        <f t="shared" si="1"/>
        <v>40</v>
      </c>
      <c r="E10" s="23">
        <f t="shared" si="2"/>
        <v>20</v>
      </c>
      <c r="F10" s="23"/>
      <c r="G10" s="23"/>
      <c r="H10" s="27"/>
      <c r="J10" s="35" t="str">
        <f t="shared" si="4"/>
        <v>AL300400</v>
      </c>
      <c r="K10" s="31"/>
      <c r="L10" s="24">
        <v>300</v>
      </c>
      <c r="M10" s="24">
        <v>400</v>
      </c>
      <c r="N10" s="29">
        <v>200</v>
      </c>
      <c r="P10" s="38" t="str">
        <f t="shared" si="6"/>
        <v>AL300400-A</v>
      </c>
      <c r="Q10" s="24">
        <v>0</v>
      </c>
      <c r="R10" s="87" t="s">
        <v>34</v>
      </c>
      <c r="S10" s="40">
        <v>1</v>
      </c>
      <c r="U10" s="38" t="str">
        <f t="shared" si="7"/>
        <v>AL300400-B</v>
      </c>
      <c r="V10" s="24">
        <v>0</v>
      </c>
      <c r="W10" s="87" t="s">
        <v>37</v>
      </c>
      <c r="X10" s="40">
        <v>1</v>
      </c>
      <c r="Z10" s="38" t="str">
        <f t="shared" si="8"/>
        <v>AL300400-C</v>
      </c>
      <c r="AA10" s="24">
        <v>0</v>
      </c>
      <c r="AB10" s="87" t="s">
        <v>36</v>
      </c>
      <c r="AC10" s="40">
        <v>1</v>
      </c>
      <c r="AE10" s="38" t="str">
        <f t="shared" si="5"/>
        <v>AL300400-D</v>
      </c>
      <c r="AF10" s="24">
        <v>0</v>
      </c>
      <c r="AG10" s="87" t="s">
        <v>35</v>
      </c>
      <c r="AH10" s="40">
        <v>1</v>
      </c>
      <c r="AJ10" s="2"/>
      <c r="AK10" s="24"/>
      <c r="AL10" s="25"/>
      <c r="AM10" s="39"/>
      <c r="AP10" s="83"/>
      <c r="AS10" s="42"/>
      <c r="AT10" s="23"/>
      <c r="AU10" s="40"/>
    </row>
    <row r="11" spans="1:51" ht="18" thickTop="1" thickBot="1">
      <c r="A11" s="33" t="str">
        <f t="shared" si="3"/>
        <v>AL403015</v>
      </c>
      <c r="B11" s="30" t="s">
        <v>25</v>
      </c>
      <c r="C11" s="23">
        <f t="shared" si="0"/>
        <v>40</v>
      </c>
      <c r="D11" s="23">
        <f t="shared" si="1"/>
        <v>30</v>
      </c>
      <c r="E11" s="23">
        <f t="shared" si="2"/>
        <v>15</v>
      </c>
      <c r="F11" s="23"/>
      <c r="G11" s="23"/>
      <c r="H11" s="27"/>
      <c r="J11" s="35" t="str">
        <f t="shared" si="4"/>
        <v>AL400300</v>
      </c>
      <c r="K11" s="31"/>
      <c r="L11" s="24">
        <v>400</v>
      </c>
      <c r="M11" s="24">
        <v>300</v>
      </c>
      <c r="N11" s="29">
        <v>150</v>
      </c>
      <c r="P11" s="2" t="str">
        <f t="shared" si="6"/>
        <v>AL400300-A</v>
      </c>
      <c r="Q11" s="24">
        <v>0</v>
      </c>
      <c r="R11" s="87" t="s">
        <v>34</v>
      </c>
      <c r="S11" s="40">
        <v>1</v>
      </c>
      <c r="U11" s="2" t="str">
        <f t="shared" si="7"/>
        <v>AL400300-B</v>
      </c>
      <c r="V11" s="24">
        <v>0</v>
      </c>
      <c r="W11" s="87" t="s">
        <v>37</v>
      </c>
      <c r="X11" s="40">
        <v>1</v>
      </c>
      <c r="Z11" s="2" t="str">
        <f t="shared" si="8"/>
        <v>AL400300-C</v>
      </c>
      <c r="AA11" s="24">
        <v>0</v>
      </c>
      <c r="AB11" s="87" t="s">
        <v>36</v>
      </c>
      <c r="AC11" s="40">
        <v>1</v>
      </c>
      <c r="AE11" s="38" t="str">
        <f t="shared" si="5"/>
        <v>AL400300-D</v>
      </c>
      <c r="AF11" s="24">
        <v>0</v>
      </c>
      <c r="AG11" s="87" t="s">
        <v>35</v>
      </c>
      <c r="AH11" s="40">
        <v>1</v>
      </c>
      <c r="AJ11" s="2"/>
      <c r="AK11" s="24"/>
      <c r="AL11" s="25"/>
      <c r="AM11" s="39"/>
      <c r="AP11" s="83"/>
      <c r="AS11" s="42"/>
      <c r="AT11" s="23"/>
      <c r="AU11" s="40"/>
    </row>
    <row r="12" spans="1:51" ht="18" thickTop="1" thickBot="1">
      <c r="A12" s="33" t="str">
        <f t="shared" si="3"/>
        <v>AL403020</v>
      </c>
      <c r="B12" s="30" t="s">
        <v>25</v>
      </c>
      <c r="C12" s="23">
        <f t="shared" si="0"/>
        <v>40</v>
      </c>
      <c r="D12" s="23">
        <f t="shared" si="1"/>
        <v>30</v>
      </c>
      <c r="E12" s="23">
        <f t="shared" si="2"/>
        <v>20</v>
      </c>
      <c r="F12" s="23"/>
      <c r="G12" s="23"/>
      <c r="H12" s="27"/>
      <c r="J12" s="35" t="str">
        <f t="shared" si="4"/>
        <v>AL400300</v>
      </c>
      <c r="K12" s="31"/>
      <c r="L12" s="24">
        <v>400</v>
      </c>
      <c r="M12" s="24">
        <v>300</v>
      </c>
      <c r="N12" s="29">
        <v>200</v>
      </c>
      <c r="P12" s="38" t="str">
        <f t="shared" si="6"/>
        <v>AL400300-A</v>
      </c>
      <c r="Q12" s="24">
        <v>0</v>
      </c>
      <c r="R12" s="87" t="s">
        <v>34</v>
      </c>
      <c r="S12" s="40">
        <v>1</v>
      </c>
      <c r="U12" s="38" t="str">
        <f t="shared" si="7"/>
        <v>AL400300-B</v>
      </c>
      <c r="V12" s="24">
        <v>0</v>
      </c>
      <c r="W12" s="87" t="s">
        <v>37</v>
      </c>
      <c r="X12" s="40">
        <v>1</v>
      </c>
      <c r="Z12" s="38" t="str">
        <f t="shared" si="8"/>
        <v>AL400300-C</v>
      </c>
      <c r="AA12" s="24">
        <v>0</v>
      </c>
      <c r="AB12" s="87" t="s">
        <v>36</v>
      </c>
      <c r="AC12" s="40">
        <v>1</v>
      </c>
      <c r="AE12" s="38" t="str">
        <f t="shared" si="5"/>
        <v>AL400300-D</v>
      </c>
      <c r="AF12" s="24">
        <v>0</v>
      </c>
      <c r="AG12" s="87" t="s">
        <v>35</v>
      </c>
      <c r="AH12" s="40">
        <v>1</v>
      </c>
      <c r="AJ12" s="2"/>
      <c r="AK12" s="24"/>
      <c r="AL12" s="25"/>
      <c r="AM12" s="39"/>
      <c r="AP12" s="83"/>
      <c r="AS12" s="42"/>
      <c r="AT12" s="23"/>
      <c r="AU12" s="40"/>
    </row>
    <row r="13" spans="1:51" ht="18" thickTop="1" thickBot="1">
      <c r="A13" s="33" t="str">
        <f t="shared" si="3"/>
        <v>AL404015</v>
      </c>
      <c r="B13" s="30" t="s">
        <v>25</v>
      </c>
      <c r="C13" s="23">
        <f t="shared" si="0"/>
        <v>40</v>
      </c>
      <c r="D13" s="23">
        <f t="shared" si="1"/>
        <v>40</v>
      </c>
      <c r="E13" s="23">
        <f t="shared" si="2"/>
        <v>15</v>
      </c>
      <c r="F13" s="23"/>
      <c r="G13" s="23"/>
      <c r="H13" s="27"/>
      <c r="J13" s="35" t="str">
        <f t="shared" si="4"/>
        <v>AL400400</v>
      </c>
      <c r="K13" s="31"/>
      <c r="L13" s="24">
        <v>400</v>
      </c>
      <c r="M13" s="24">
        <v>400</v>
      </c>
      <c r="N13" s="29">
        <v>150</v>
      </c>
      <c r="P13" s="2" t="str">
        <f t="shared" si="6"/>
        <v>AL400400-A</v>
      </c>
      <c r="Q13" s="24">
        <v>0</v>
      </c>
      <c r="R13" s="87" t="s">
        <v>34</v>
      </c>
      <c r="S13" s="40">
        <v>1</v>
      </c>
      <c r="U13" s="2" t="str">
        <f t="shared" si="7"/>
        <v>AL400400-B</v>
      </c>
      <c r="V13" s="24">
        <v>0</v>
      </c>
      <c r="W13" s="87" t="s">
        <v>37</v>
      </c>
      <c r="X13" s="40">
        <v>1</v>
      </c>
      <c r="Z13" s="2" t="str">
        <f t="shared" si="8"/>
        <v>AL400400-C</v>
      </c>
      <c r="AA13" s="24">
        <v>0</v>
      </c>
      <c r="AB13" s="87" t="s">
        <v>36</v>
      </c>
      <c r="AC13" s="40">
        <v>1</v>
      </c>
      <c r="AE13" s="38" t="str">
        <f t="shared" si="5"/>
        <v>AL400400-D</v>
      </c>
      <c r="AF13" s="24">
        <v>0</v>
      </c>
      <c r="AG13" s="87" t="s">
        <v>35</v>
      </c>
      <c r="AH13" s="40">
        <v>1</v>
      </c>
      <c r="AJ13" s="2"/>
      <c r="AK13" s="24"/>
      <c r="AL13" s="25"/>
      <c r="AM13" s="39"/>
      <c r="AP13" s="83"/>
      <c r="AS13" s="42"/>
      <c r="AT13" s="23"/>
      <c r="AU13" s="40"/>
    </row>
    <row r="14" spans="1:51" ht="18" thickTop="1" thickBot="1">
      <c r="A14" s="33" t="str">
        <f t="shared" si="3"/>
        <v>AL404020</v>
      </c>
      <c r="B14" s="30" t="s">
        <v>25</v>
      </c>
      <c r="C14" s="23">
        <f t="shared" si="0"/>
        <v>40</v>
      </c>
      <c r="D14" s="23">
        <f t="shared" si="1"/>
        <v>40</v>
      </c>
      <c r="E14" s="23">
        <f t="shared" si="2"/>
        <v>20</v>
      </c>
      <c r="F14" s="23"/>
      <c r="G14" s="23"/>
      <c r="H14" s="27"/>
      <c r="J14" s="35" t="str">
        <f t="shared" si="4"/>
        <v>AL400400</v>
      </c>
      <c r="K14" s="31"/>
      <c r="L14" s="24">
        <v>400</v>
      </c>
      <c r="M14" s="24">
        <v>400</v>
      </c>
      <c r="N14" s="29">
        <v>200</v>
      </c>
      <c r="P14" s="38" t="str">
        <f t="shared" si="6"/>
        <v>AL400400-A</v>
      </c>
      <c r="Q14" s="24">
        <v>0</v>
      </c>
      <c r="R14" s="87" t="s">
        <v>34</v>
      </c>
      <c r="S14" s="40">
        <v>1</v>
      </c>
      <c r="U14" s="38" t="str">
        <f t="shared" si="7"/>
        <v>AL400400-B</v>
      </c>
      <c r="V14" s="24">
        <v>0</v>
      </c>
      <c r="W14" s="87" t="s">
        <v>37</v>
      </c>
      <c r="X14" s="40">
        <v>1</v>
      </c>
      <c r="Z14" s="38" t="str">
        <f t="shared" si="8"/>
        <v>AL400400-C</v>
      </c>
      <c r="AA14" s="24">
        <v>0</v>
      </c>
      <c r="AB14" s="87" t="s">
        <v>36</v>
      </c>
      <c r="AC14" s="40">
        <v>1</v>
      </c>
      <c r="AE14" s="38" t="str">
        <f t="shared" si="5"/>
        <v>AL400400-D</v>
      </c>
      <c r="AF14" s="24">
        <v>0</v>
      </c>
      <c r="AG14" s="87" t="s">
        <v>35</v>
      </c>
      <c r="AH14" s="40">
        <v>1</v>
      </c>
      <c r="AJ14" s="2"/>
      <c r="AK14" s="24"/>
      <c r="AL14" s="25"/>
      <c r="AM14" s="39"/>
      <c r="AP14" s="83"/>
      <c r="AS14" s="42"/>
      <c r="AT14" s="23"/>
      <c r="AU14" s="40"/>
    </row>
    <row r="15" spans="1:51" ht="18" thickTop="1" thickBot="1">
      <c r="A15" s="33" t="str">
        <f t="shared" si="3"/>
        <v>AL406020</v>
      </c>
      <c r="B15" s="30" t="s">
        <v>25</v>
      </c>
      <c r="C15" s="23">
        <f t="shared" si="0"/>
        <v>40</v>
      </c>
      <c r="D15" s="23">
        <f t="shared" si="1"/>
        <v>60</v>
      </c>
      <c r="E15" s="23">
        <f t="shared" si="2"/>
        <v>20</v>
      </c>
      <c r="F15" s="23"/>
      <c r="G15" s="23"/>
      <c r="H15" s="27"/>
      <c r="J15" s="35" t="str">
        <f t="shared" si="4"/>
        <v>AL400600</v>
      </c>
      <c r="K15" s="31"/>
      <c r="L15" s="24">
        <v>400</v>
      </c>
      <c r="M15" s="24">
        <v>600</v>
      </c>
      <c r="N15" s="29">
        <v>200</v>
      </c>
      <c r="P15" s="2" t="str">
        <f t="shared" si="6"/>
        <v>AL400600-A</v>
      </c>
      <c r="Q15" s="24">
        <v>0</v>
      </c>
      <c r="R15" s="87" t="s">
        <v>34</v>
      </c>
      <c r="S15" s="40">
        <v>1</v>
      </c>
      <c r="U15" s="2" t="str">
        <f t="shared" si="7"/>
        <v>AL400600-B</v>
      </c>
      <c r="V15" s="24">
        <v>0</v>
      </c>
      <c r="W15" s="87" t="s">
        <v>37</v>
      </c>
      <c r="X15" s="40">
        <v>1</v>
      </c>
      <c r="Z15" s="2" t="str">
        <f t="shared" si="8"/>
        <v>AL400600-C</v>
      </c>
      <c r="AA15" s="24">
        <v>0</v>
      </c>
      <c r="AB15" s="87" t="s">
        <v>36</v>
      </c>
      <c r="AC15" s="40">
        <v>1</v>
      </c>
      <c r="AE15" s="38" t="str">
        <f t="shared" si="5"/>
        <v>AL400600-D</v>
      </c>
      <c r="AF15" s="24">
        <v>0</v>
      </c>
      <c r="AG15" s="87" t="s">
        <v>35</v>
      </c>
      <c r="AH15" s="40">
        <v>1</v>
      </c>
      <c r="AJ15" s="2"/>
      <c r="AK15" s="24"/>
      <c r="AL15" s="25"/>
      <c r="AM15" s="39"/>
      <c r="AP15" s="83"/>
      <c r="AS15" s="42"/>
      <c r="AT15" s="23"/>
      <c r="AU15" s="40"/>
    </row>
    <row r="16" spans="1:51" ht="18" thickTop="1" thickBot="1">
      <c r="A16" s="33" t="str">
        <f t="shared" si="3"/>
        <v>AL406025</v>
      </c>
      <c r="B16" s="30" t="s">
        <v>25</v>
      </c>
      <c r="C16" s="23">
        <f t="shared" si="0"/>
        <v>40</v>
      </c>
      <c r="D16" s="23">
        <f t="shared" si="1"/>
        <v>60</v>
      </c>
      <c r="E16" s="23">
        <f t="shared" si="2"/>
        <v>25</v>
      </c>
      <c r="F16" s="23"/>
      <c r="G16" s="23"/>
      <c r="H16" s="27"/>
      <c r="J16" s="35" t="str">
        <f t="shared" si="4"/>
        <v>AL400600</v>
      </c>
      <c r="K16" s="31"/>
      <c r="L16" s="24">
        <v>400</v>
      </c>
      <c r="M16" s="24">
        <v>600</v>
      </c>
      <c r="N16" s="29">
        <v>250</v>
      </c>
      <c r="P16" s="38" t="str">
        <f t="shared" si="6"/>
        <v>AL400600-A</v>
      </c>
      <c r="Q16" s="24">
        <v>0</v>
      </c>
      <c r="R16" s="87" t="s">
        <v>34</v>
      </c>
      <c r="S16" s="40">
        <v>1</v>
      </c>
      <c r="U16" s="38" t="str">
        <f t="shared" si="7"/>
        <v>AL400600-B</v>
      </c>
      <c r="V16" s="24">
        <v>0</v>
      </c>
      <c r="W16" s="87" t="s">
        <v>37</v>
      </c>
      <c r="X16" s="40">
        <v>1</v>
      </c>
      <c r="Z16" s="38" t="str">
        <f t="shared" si="8"/>
        <v>AL400600-C</v>
      </c>
      <c r="AA16" s="24">
        <v>0</v>
      </c>
      <c r="AB16" s="87" t="s">
        <v>36</v>
      </c>
      <c r="AC16" s="40">
        <v>1</v>
      </c>
      <c r="AE16" s="38" t="str">
        <f t="shared" si="5"/>
        <v>AL400600-D</v>
      </c>
      <c r="AF16" s="24">
        <v>0</v>
      </c>
      <c r="AG16" s="87" t="s">
        <v>35</v>
      </c>
      <c r="AH16" s="40">
        <v>1</v>
      </c>
      <c r="AJ16" s="2"/>
      <c r="AK16" s="24"/>
      <c r="AL16" s="25"/>
      <c r="AM16" s="39"/>
      <c r="AP16" s="83"/>
      <c r="AS16" s="42"/>
      <c r="AT16" s="23"/>
      <c r="AU16" s="40"/>
    </row>
    <row r="17" spans="1:47" ht="18" thickTop="1" thickBot="1">
      <c r="A17" s="33" t="str">
        <f t="shared" si="3"/>
        <v>AL406030</v>
      </c>
      <c r="B17" s="30" t="s">
        <v>25</v>
      </c>
      <c r="C17" s="23">
        <f t="shared" si="0"/>
        <v>40</v>
      </c>
      <c r="D17" s="23">
        <f t="shared" si="1"/>
        <v>60</v>
      </c>
      <c r="E17" s="23">
        <f t="shared" si="2"/>
        <v>30</v>
      </c>
      <c r="F17" s="23"/>
      <c r="G17" s="23"/>
      <c r="H17" s="27"/>
      <c r="J17" s="35" t="str">
        <f t="shared" si="4"/>
        <v>AL400600</v>
      </c>
      <c r="K17" s="31"/>
      <c r="L17" s="24">
        <v>400</v>
      </c>
      <c r="M17" s="24">
        <v>600</v>
      </c>
      <c r="N17" s="29">
        <v>300</v>
      </c>
      <c r="P17" s="2" t="str">
        <f t="shared" si="6"/>
        <v>AL400600-A</v>
      </c>
      <c r="Q17" s="24">
        <v>0</v>
      </c>
      <c r="R17" s="87" t="s">
        <v>34</v>
      </c>
      <c r="S17" s="40">
        <v>1</v>
      </c>
      <c r="U17" s="2" t="str">
        <f t="shared" si="7"/>
        <v>AL400600-B</v>
      </c>
      <c r="V17" s="24">
        <v>0</v>
      </c>
      <c r="W17" s="87" t="s">
        <v>37</v>
      </c>
      <c r="X17" s="40">
        <v>1</v>
      </c>
      <c r="Z17" s="2" t="str">
        <f t="shared" si="8"/>
        <v>AL400600-C</v>
      </c>
      <c r="AA17" s="24">
        <v>0</v>
      </c>
      <c r="AB17" s="87" t="s">
        <v>36</v>
      </c>
      <c r="AC17" s="40">
        <v>1</v>
      </c>
      <c r="AE17" s="38" t="str">
        <f t="shared" si="5"/>
        <v>AL400600-D</v>
      </c>
      <c r="AF17" s="24">
        <v>0</v>
      </c>
      <c r="AG17" s="87" t="s">
        <v>35</v>
      </c>
      <c r="AH17" s="40">
        <v>1</v>
      </c>
      <c r="AJ17" s="2"/>
      <c r="AK17" s="24"/>
      <c r="AL17" s="25"/>
      <c r="AM17" s="39"/>
      <c r="AP17" s="83"/>
      <c r="AS17" s="42"/>
      <c r="AT17" s="23"/>
      <c r="AU17" s="40"/>
    </row>
    <row r="18" spans="1:47" ht="18" thickTop="1" thickBot="1">
      <c r="A18" s="33" t="str">
        <f t="shared" si="3"/>
        <v>AL503015</v>
      </c>
      <c r="B18" s="30" t="s">
        <v>25</v>
      </c>
      <c r="C18" s="23">
        <f t="shared" si="0"/>
        <v>50</v>
      </c>
      <c r="D18" s="23">
        <f t="shared" si="1"/>
        <v>30</v>
      </c>
      <c r="E18" s="23">
        <f t="shared" si="2"/>
        <v>15</v>
      </c>
      <c r="F18" s="23"/>
      <c r="G18" s="23"/>
      <c r="H18" s="27"/>
      <c r="J18" s="35" t="str">
        <f t="shared" si="4"/>
        <v>AL500300</v>
      </c>
      <c r="K18" s="31"/>
      <c r="L18" s="24">
        <v>500</v>
      </c>
      <c r="M18" s="24">
        <v>300</v>
      </c>
      <c r="N18" s="29">
        <v>150</v>
      </c>
      <c r="P18" s="38" t="str">
        <f t="shared" si="6"/>
        <v>AL500300-A</v>
      </c>
      <c r="Q18" s="24">
        <v>0</v>
      </c>
      <c r="R18" s="87" t="s">
        <v>34</v>
      </c>
      <c r="S18" s="40">
        <v>1</v>
      </c>
      <c r="U18" s="38" t="str">
        <f t="shared" si="7"/>
        <v>AL500300-B</v>
      </c>
      <c r="V18" s="24">
        <v>0</v>
      </c>
      <c r="W18" s="87" t="s">
        <v>37</v>
      </c>
      <c r="X18" s="40">
        <v>1</v>
      </c>
      <c r="Z18" s="38" t="str">
        <f t="shared" si="8"/>
        <v>AL500300-C</v>
      </c>
      <c r="AA18" s="24">
        <v>0</v>
      </c>
      <c r="AB18" s="87" t="s">
        <v>36</v>
      </c>
      <c r="AC18" s="40">
        <v>1</v>
      </c>
      <c r="AE18" s="38" t="str">
        <f t="shared" si="5"/>
        <v>AL500300-D</v>
      </c>
      <c r="AF18" s="24">
        <v>0</v>
      </c>
      <c r="AG18" s="87" t="s">
        <v>35</v>
      </c>
      <c r="AH18" s="40">
        <v>2</v>
      </c>
      <c r="AJ18" s="2"/>
      <c r="AK18" s="24"/>
      <c r="AL18" s="25"/>
      <c r="AM18" s="39"/>
      <c r="AP18" s="83"/>
      <c r="AS18" s="42"/>
      <c r="AT18" s="23"/>
      <c r="AU18" s="40"/>
    </row>
    <row r="19" spans="1:47" ht="18" thickTop="1" thickBot="1">
      <c r="A19" s="33" t="str">
        <f t="shared" si="3"/>
        <v>AL503020</v>
      </c>
      <c r="B19" s="30" t="s">
        <v>25</v>
      </c>
      <c r="C19" s="23">
        <f t="shared" si="0"/>
        <v>50</v>
      </c>
      <c r="D19" s="23">
        <f t="shared" si="1"/>
        <v>30</v>
      </c>
      <c r="E19" s="23">
        <f t="shared" si="2"/>
        <v>20</v>
      </c>
      <c r="F19" s="23"/>
      <c r="G19" s="23"/>
      <c r="H19" s="27"/>
      <c r="J19" s="35" t="str">
        <f t="shared" si="4"/>
        <v>AL500300</v>
      </c>
      <c r="K19" s="31"/>
      <c r="L19" s="24">
        <v>500</v>
      </c>
      <c r="M19" s="24">
        <v>300</v>
      </c>
      <c r="N19" s="29">
        <v>200</v>
      </c>
      <c r="P19" s="2" t="str">
        <f t="shared" si="6"/>
        <v>AL500300-A</v>
      </c>
      <c r="Q19" s="24">
        <v>0</v>
      </c>
      <c r="R19" s="87" t="s">
        <v>34</v>
      </c>
      <c r="S19" s="40">
        <v>1</v>
      </c>
      <c r="U19" s="2" t="str">
        <f t="shared" si="7"/>
        <v>AL500300-B</v>
      </c>
      <c r="V19" s="24">
        <v>0</v>
      </c>
      <c r="W19" s="87" t="s">
        <v>37</v>
      </c>
      <c r="X19" s="40">
        <v>1</v>
      </c>
      <c r="Z19" s="2" t="str">
        <f t="shared" si="8"/>
        <v>AL500300-C</v>
      </c>
      <c r="AA19" s="24">
        <v>0</v>
      </c>
      <c r="AB19" s="87" t="s">
        <v>36</v>
      </c>
      <c r="AC19" s="40">
        <v>1</v>
      </c>
      <c r="AE19" s="38" t="str">
        <f t="shared" si="5"/>
        <v>AL500300-D</v>
      </c>
      <c r="AF19" s="24">
        <v>0</v>
      </c>
      <c r="AG19" s="87" t="s">
        <v>35</v>
      </c>
      <c r="AH19" s="40">
        <v>2</v>
      </c>
      <c r="AJ19" s="2"/>
      <c r="AK19" s="24"/>
      <c r="AL19" s="25"/>
      <c r="AM19" s="39"/>
      <c r="AP19" s="83"/>
      <c r="AS19" s="42"/>
      <c r="AT19" s="23"/>
      <c r="AU19" s="40"/>
    </row>
    <row r="20" spans="1:47" ht="18" thickTop="1" thickBot="1">
      <c r="A20" s="33" t="str">
        <f t="shared" si="3"/>
        <v>AL504015</v>
      </c>
      <c r="B20" s="30" t="s">
        <v>25</v>
      </c>
      <c r="C20" s="23">
        <f t="shared" si="0"/>
        <v>50</v>
      </c>
      <c r="D20" s="23">
        <f t="shared" si="1"/>
        <v>40</v>
      </c>
      <c r="E20" s="23">
        <f t="shared" si="2"/>
        <v>15</v>
      </c>
      <c r="F20" s="23"/>
      <c r="G20" s="23"/>
      <c r="H20" s="27"/>
      <c r="J20" s="35" t="str">
        <f t="shared" si="4"/>
        <v>AL500400</v>
      </c>
      <c r="K20" s="31"/>
      <c r="L20" s="24">
        <v>500</v>
      </c>
      <c r="M20" s="24">
        <v>400</v>
      </c>
      <c r="N20" s="29">
        <v>150</v>
      </c>
      <c r="P20" s="38" t="str">
        <f t="shared" si="6"/>
        <v>AL500400-A</v>
      </c>
      <c r="Q20" s="24">
        <v>0</v>
      </c>
      <c r="R20" s="87" t="s">
        <v>34</v>
      </c>
      <c r="S20" s="40">
        <v>1</v>
      </c>
      <c r="U20" s="38" t="str">
        <f t="shared" si="7"/>
        <v>AL500400-B</v>
      </c>
      <c r="V20" s="24">
        <v>0</v>
      </c>
      <c r="W20" s="87" t="s">
        <v>37</v>
      </c>
      <c r="X20" s="40">
        <v>1</v>
      </c>
      <c r="Z20" s="38" t="str">
        <f t="shared" si="8"/>
        <v>AL500400-C</v>
      </c>
      <c r="AA20" s="24">
        <v>0</v>
      </c>
      <c r="AB20" s="87" t="s">
        <v>36</v>
      </c>
      <c r="AC20" s="40">
        <v>1</v>
      </c>
      <c r="AE20" s="38" t="str">
        <f t="shared" si="5"/>
        <v>AL500400-D</v>
      </c>
      <c r="AF20" s="24">
        <v>0</v>
      </c>
      <c r="AG20" s="87" t="s">
        <v>35</v>
      </c>
      <c r="AH20" s="40">
        <v>2</v>
      </c>
      <c r="AJ20" s="2"/>
      <c r="AK20" s="24"/>
      <c r="AL20" s="25"/>
      <c r="AM20" s="39"/>
      <c r="AP20" s="83"/>
      <c r="AS20" s="42"/>
      <c r="AT20" s="23"/>
      <c r="AU20" s="40"/>
    </row>
    <row r="21" spans="1:47" ht="18" thickTop="1" thickBot="1">
      <c r="A21" s="33" t="str">
        <f t="shared" si="3"/>
        <v>AL504020</v>
      </c>
      <c r="B21" s="30" t="s">
        <v>25</v>
      </c>
      <c r="C21" s="23">
        <f t="shared" si="0"/>
        <v>50</v>
      </c>
      <c r="D21" s="23">
        <f t="shared" si="1"/>
        <v>40</v>
      </c>
      <c r="E21" s="23">
        <f t="shared" si="2"/>
        <v>20</v>
      </c>
      <c r="F21" s="23"/>
      <c r="G21" s="23"/>
      <c r="H21" s="27"/>
      <c r="J21" s="35" t="str">
        <f t="shared" si="4"/>
        <v>AL500400</v>
      </c>
      <c r="K21" s="31"/>
      <c r="L21" s="24">
        <v>500</v>
      </c>
      <c r="M21" s="24">
        <v>400</v>
      </c>
      <c r="N21" s="29">
        <v>200</v>
      </c>
      <c r="P21" s="2" t="str">
        <f t="shared" si="6"/>
        <v>AL500400-A</v>
      </c>
      <c r="Q21" s="24">
        <v>0</v>
      </c>
      <c r="R21" s="87" t="s">
        <v>34</v>
      </c>
      <c r="S21" s="40">
        <v>1</v>
      </c>
      <c r="U21" s="2" t="str">
        <f t="shared" si="7"/>
        <v>AL500400-B</v>
      </c>
      <c r="V21" s="24">
        <v>0</v>
      </c>
      <c r="W21" s="87" t="s">
        <v>37</v>
      </c>
      <c r="X21" s="40">
        <v>1</v>
      </c>
      <c r="Z21" s="2" t="str">
        <f t="shared" si="8"/>
        <v>AL500400-C</v>
      </c>
      <c r="AA21" s="24">
        <v>0</v>
      </c>
      <c r="AB21" s="87" t="s">
        <v>36</v>
      </c>
      <c r="AC21" s="40">
        <v>1</v>
      </c>
      <c r="AE21" s="38" t="str">
        <f t="shared" si="5"/>
        <v>AL500400-D</v>
      </c>
      <c r="AF21" s="24">
        <v>0</v>
      </c>
      <c r="AG21" s="87" t="s">
        <v>35</v>
      </c>
      <c r="AH21" s="40">
        <v>2</v>
      </c>
      <c r="AJ21" s="2"/>
      <c r="AK21" s="24"/>
      <c r="AL21" s="25"/>
      <c r="AM21" s="39"/>
      <c r="AP21" s="83"/>
      <c r="AS21" s="42"/>
      <c r="AT21" s="23"/>
      <c r="AU21" s="40"/>
    </row>
    <row r="22" spans="1:47" ht="18" thickTop="1" thickBot="1">
      <c r="A22" s="33" t="str">
        <f t="shared" si="3"/>
        <v>AL504025</v>
      </c>
      <c r="B22" s="30" t="s">
        <v>25</v>
      </c>
      <c r="C22" s="23">
        <f t="shared" si="0"/>
        <v>50</v>
      </c>
      <c r="D22" s="23">
        <f t="shared" si="1"/>
        <v>40</v>
      </c>
      <c r="E22" s="23">
        <f t="shared" si="2"/>
        <v>25</v>
      </c>
      <c r="F22" s="23"/>
      <c r="G22" s="23"/>
      <c r="H22" s="27"/>
      <c r="J22" s="35" t="str">
        <f t="shared" si="4"/>
        <v>AL500400</v>
      </c>
      <c r="K22" s="31"/>
      <c r="L22" s="24">
        <v>500</v>
      </c>
      <c r="M22" s="24">
        <v>400</v>
      </c>
      <c r="N22" s="29">
        <v>250</v>
      </c>
      <c r="P22" s="38" t="str">
        <f t="shared" si="6"/>
        <v>AL500400-A</v>
      </c>
      <c r="Q22" s="24">
        <v>0</v>
      </c>
      <c r="R22" s="87" t="s">
        <v>34</v>
      </c>
      <c r="S22" s="40">
        <v>1</v>
      </c>
      <c r="U22" s="38" t="str">
        <f t="shared" si="7"/>
        <v>AL500400-B</v>
      </c>
      <c r="V22" s="24">
        <v>0</v>
      </c>
      <c r="W22" s="87" t="s">
        <v>37</v>
      </c>
      <c r="X22" s="40">
        <v>1</v>
      </c>
      <c r="Z22" s="38" t="str">
        <f t="shared" si="8"/>
        <v>AL500400-C</v>
      </c>
      <c r="AA22" s="24">
        <v>0</v>
      </c>
      <c r="AB22" s="87" t="s">
        <v>36</v>
      </c>
      <c r="AC22" s="40">
        <v>1</v>
      </c>
      <c r="AE22" s="38" t="str">
        <f t="shared" si="5"/>
        <v>AL500400-D</v>
      </c>
      <c r="AF22" s="24">
        <v>0</v>
      </c>
      <c r="AG22" s="87" t="s">
        <v>35</v>
      </c>
      <c r="AH22" s="40">
        <v>2</v>
      </c>
      <c r="AJ22" s="2"/>
      <c r="AK22" s="24"/>
      <c r="AL22" s="25"/>
      <c r="AM22" s="39"/>
      <c r="AP22" s="83"/>
      <c r="AS22" s="42"/>
      <c r="AT22" s="23"/>
      <c r="AU22" s="40"/>
    </row>
    <row r="23" spans="1:47" ht="18" thickTop="1" thickBot="1">
      <c r="A23" s="33" t="str">
        <f t="shared" si="3"/>
        <v>AL505020</v>
      </c>
      <c r="B23" s="30" t="s">
        <v>25</v>
      </c>
      <c r="C23" s="23">
        <f t="shared" si="0"/>
        <v>50</v>
      </c>
      <c r="D23" s="23">
        <f t="shared" si="1"/>
        <v>50</v>
      </c>
      <c r="E23" s="23">
        <f t="shared" si="2"/>
        <v>20</v>
      </c>
      <c r="F23" s="23"/>
      <c r="G23" s="23"/>
      <c r="H23" s="27"/>
      <c r="J23" s="35" t="str">
        <f t="shared" si="4"/>
        <v>AL500500</v>
      </c>
      <c r="K23" s="31"/>
      <c r="L23" s="24">
        <v>500</v>
      </c>
      <c r="M23" s="24">
        <v>500</v>
      </c>
      <c r="N23" s="29">
        <v>200</v>
      </c>
      <c r="P23" s="2" t="str">
        <f t="shared" si="6"/>
        <v>AL500500-A</v>
      </c>
      <c r="Q23" s="24">
        <v>0</v>
      </c>
      <c r="R23" s="87" t="s">
        <v>34</v>
      </c>
      <c r="S23" s="40">
        <v>1</v>
      </c>
      <c r="U23" s="2" t="str">
        <f t="shared" si="7"/>
        <v>AL500500-B</v>
      </c>
      <c r="V23" s="24">
        <v>0</v>
      </c>
      <c r="W23" s="87" t="s">
        <v>37</v>
      </c>
      <c r="X23" s="40">
        <v>1</v>
      </c>
      <c r="Z23" s="2" t="str">
        <f t="shared" si="8"/>
        <v>AL500500-C</v>
      </c>
      <c r="AA23" s="24">
        <v>0</v>
      </c>
      <c r="AB23" s="87" t="s">
        <v>36</v>
      </c>
      <c r="AC23" s="40">
        <v>1</v>
      </c>
      <c r="AE23" s="38" t="str">
        <f t="shared" si="5"/>
        <v>AL500500-D</v>
      </c>
      <c r="AF23" s="24">
        <v>0</v>
      </c>
      <c r="AG23" s="87" t="s">
        <v>35</v>
      </c>
      <c r="AH23" s="40">
        <v>2</v>
      </c>
      <c r="AJ23" s="2"/>
      <c r="AK23" s="24"/>
      <c r="AL23" s="25"/>
      <c r="AM23" s="39"/>
      <c r="AP23" s="83"/>
      <c r="AS23" s="42"/>
      <c r="AT23" s="23"/>
      <c r="AU23" s="40"/>
    </row>
    <row r="24" spans="1:47" ht="18" thickTop="1" thickBot="1">
      <c r="A24" s="33" t="str">
        <f t="shared" si="3"/>
        <v>AL505025</v>
      </c>
      <c r="B24" s="30" t="s">
        <v>25</v>
      </c>
      <c r="C24" s="23">
        <f t="shared" si="0"/>
        <v>50</v>
      </c>
      <c r="D24" s="23">
        <f t="shared" si="1"/>
        <v>50</v>
      </c>
      <c r="E24" s="23">
        <f t="shared" si="2"/>
        <v>25</v>
      </c>
      <c r="F24" s="23"/>
      <c r="G24" s="23"/>
      <c r="H24" s="27"/>
      <c r="J24" s="35" t="str">
        <f t="shared" si="4"/>
        <v>AL500500</v>
      </c>
      <c r="K24" s="31"/>
      <c r="L24" s="24">
        <v>500</v>
      </c>
      <c r="M24" s="24">
        <v>500</v>
      </c>
      <c r="N24" s="29">
        <v>250</v>
      </c>
      <c r="P24" s="38" t="str">
        <f t="shared" si="6"/>
        <v>AL500500-A</v>
      </c>
      <c r="Q24" s="24">
        <v>0</v>
      </c>
      <c r="R24" s="87" t="s">
        <v>34</v>
      </c>
      <c r="S24" s="40">
        <v>1</v>
      </c>
      <c r="U24" s="38" t="str">
        <f t="shared" si="7"/>
        <v>AL500500-B</v>
      </c>
      <c r="V24" s="24">
        <v>0</v>
      </c>
      <c r="W24" s="87" t="s">
        <v>37</v>
      </c>
      <c r="X24" s="40">
        <v>1</v>
      </c>
      <c r="Z24" s="38" t="str">
        <f t="shared" si="8"/>
        <v>AL500500-C</v>
      </c>
      <c r="AA24" s="24">
        <v>0</v>
      </c>
      <c r="AB24" s="87" t="s">
        <v>36</v>
      </c>
      <c r="AC24" s="40">
        <v>1</v>
      </c>
      <c r="AE24" s="38" t="str">
        <f t="shared" si="5"/>
        <v>AL500500-D</v>
      </c>
      <c r="AF24" s="24">
        <v>0</v>
      </c>
      <c r="AG24" s="87" t="s">
        <v>35</v>
      </c>
      <c r="AH24" s="40">
        <v>2</v>
      </c>
      <c r="AJ24" s="2"/>
      <c r="AK24" s="24"/>
      <c r="AL24" s="25"/>
      <c r="AM24" s="39"/>
      <c r="AP24" s="83"/>
      <c r="AS24" s="42"/>
      <c r="AT24" s="23"/>
      <c r="AU24" s="40"/>
    </row>
    <row r="25" spans="1:47" ht="18" thickTop="1" thickBot="1">
      <c r="A25" s="33" t="str">
        <f t="shared" si="3"/>
        <v>AL507020</v>
      </c>
      <c r="B25" s="30" t="s">
        <v>25</v>
      </c>
      <c r="C25" s="23">
        <f t="shared" si="0"/>
        <v>50</v>
      </c>
      <c r="D25" s="23">
        <f t="shared" si="1"/>
        <v>70</v>
      </c>
      <c r="E25" s="23">
        <f t="shared" si="2"/>
        <v>20</v>
      </c>
      <c r="F25" s="23"/>
      <c r="G25" s="23"/>
      <c r="H25" s="27"/>
      <c r="J25" s="35" t="str">
        <f t="shared" si="4"/>
        <v>AL500700</v>
      </c>
      <c r="K25" s="31"/>
      <c r="L25" s="24">
        <v>500</v>
      </c>
      <c r="M25" s="24">
        <v>700</v>
      </c>
      <c r="N25" s="29">
        <v>200</v>
      </c>
      <c r="P25" s="2" t="str">
        <f t="shared" si="6"/>
        <v>AL500700-A</v>
      </c>
      <c r="Q25" s="24">
        <v>0</v>
      </c>
      <c r="R25" s="87" t="s">
        <v>34</v>
      </c>
      <c r="S25" s="40">
        <v>1</v>
      </c>
      <c r="U25" s="2" t="str">
        <f t="shared" si="7"/>
        <v>AL500700-B</v>
      </c>
      <c r="V25" s="24">
        <v>0</v>
      </c>
      <c r="W25" s="87" t="s">
        <v>37</v>
      </c>
      <c r="X25" s="40">
        <v>1</v>
      </c>
      <c r="Z25" s="2" t="str">
        <f t="shared" si="8"/>
        <v>AL500700-C</v>
      </c>
      <c r="AA25" s="24">
        <v>0</v>
      </c>
      <c r="AB25" s="87" t="s">
        <v>36</v>
      </c>
      <c r="AC25" s="40">
        <v>1</v>
      </c>
      <c r="AE25" s="38" t="str">
        <f t="shared" si="5"/>
        <v>AL500700-D</v>
      </c>
      <c r="AF25" s="24">
        <v>0</v>
      </c>
      <c r="AG25" s="87" t="s">
        <v>35</v>
      </c>
      <c r="AH25" s="40">
        <v>2</v>
      </c>
      <c r="AJ25" s="2"/>
      <c r="AK25" s="24"/>
      <c r="AL25" s="25"/>
      <c r="AM25" s="39"/>
      <c r="AP25" s="83"/>
      <c r="AS25" s="42"/>
      <c r="AT25" s="23"/>
      <c r="AU25" s="40"/>
    </row>
    <row r="26" spans="1:47" ht="18" thickTop="1" thickBot="1">
      <c r="A26" s="33" t="str">
        <f t="shared" si="3"/>
        <v>AL507025</v>
      </c>
      <c r="B26" s="30" t="s">
        <v>25</v>
      </c>
      <c r="C26" s="23">
        <f t="shared" si="0"/>
        <v>50</v>
      </c>
      <c r="D26" s="23">
        <f t="shared" si="1"/>
        <v>70</v>
      </c>
      <c r="E26" s="23">
        <f t="shared" si="2"/>
        <v>25</v>
      </c>
      <c r="F26" s="23"/>
      <c r="G26" s="23"/>
      <c r="H26" s="27"/>
      <c r="J26" s="35" t="str">
        <f t="shared" si="4"/>
        <v>AL500700</v>
      </c>
      <c r="K26" s="31"/>
      <c r="L26" s="24">
        <v>500</v>
      </c>
      <c r="M26" s="24">
        <v>700</v>
      </c>
      <c r="N26" s="29">
        <v>250</v>
      </c>
      <c r="P26" s="38" t="str">
        <f t="shared" si="6"/>
        <v>AL500700-A</v>
      </c>
      <c r="Q26" s="24">
        <v>0</v>
      </c>
      <c r="R26" s="87" t="s">
        <v>34</v>
      </c>
      <c r="S26" s="40">
        <v>1</v>
      </c>
      <c r="U26" s="38" t="str">
        <f t="shared" si="7"/>
        <v>AL500700-B</v>
      </c>
      <c r="V26" s="24">
        <v>0</v>
      </c>
      <c r="W26" s="87" t="s">
        <v>37</v>
      </c>
      <c r="X26" s="40">
        <v>1</v>
      </c>
      <c r="Z26" s="38" t="str">
        <f t="shared" si="8"/>
        <v>AL500700-C</v>
      </c>
      <c r="AA26" s="24">
        <v>0</v>
      </c>
      <c r="AB26" s="87" t="s">
        <v>36</v>
      </c>
      <c r="AC26" s="40">
        <v>1</v>
      </c>
      <c r="AE26" s="38" t="str">
        <f t="shared" si="5"/>
        <v>AL500700-D</v>
      </c>
      <c r="AF26" s="24">
        <v>0</v>
      </c>
      <c r="AG26" s="87" t="s">
        <v>35</v>
      </c>
      <c r="AH26" s="40">
        <v>2</v>
      </c>
      <c r="AJ26" s="2"/>
      <c r="AK26" s="24"/>
      <c r="AL26" s="25"/>
      <c r="AM26" s="39"/>
      <c r="AP26" s="83"/>
      <c r="AS26" s="42"/>
      <c r="AT26" s="23"/>
      <c r="AU26" s="40"/>
    </row>
    <row r="27" spans="1:47" ht="18" thickTop="1" thickBot="1">
      <c r="A27" s="33" t="str">
        <f t="shared" si="3"/>
        <v>AL604020</v>
      </c>
      <c r="B27" s="30" t="s">
        <v>25</v>
      </c>
      <c r="C27" s="23">
        <f t="shared" si="0"/>
        <v>60</v>
      </c>
      <c r="D27" s="23">
        <f t="shared" si="1"/>
        <v>40</v>
      </c>
      <c r="E27" s="23">
        <f t="shared" si="2"/>
        <v>20</v>
      </c>
      <c r="F27" s="23"/>
      <c r="G27" s="23"/>
      <c r="H27" s="27"/>
      <c r="J27" s="35" t="str">
        <f t="shared" si="4"/>
        <v>AL600400</v>
      </c>
      <c r="K27" s="31"/>
      <c r="L27" s="24">
        <v>600</v>
      </c>
      <c r="M27" s="24">
        <v>400</v>
      </c>
      <c r="N27" s="29">
        <v>200</v>
      </c>
      <c r="P27" s="2" t="str">
        <f t="shared" si="6"/>
        <v>AL600400-A</v>
      </c>
      <c r="Q27" s="24">
        <v>0</v>
      </c>
      <c r="R27" s="87" t="s">
        <v>34</v>
      </c>
      <c r="S27" s="40">
        <v>1</v>
      </c>
      <c r="U27" s="2" t="str">
        <f t="shared" si="7"/>
        <v>AL600400-B</v>
      </c>
      <c r="V27" s="24">
        <v>0</v>
      </c>
      <c r="W27" s="87" t="s">
        <v>37</v>
      </c>
      <c r="X27" s="40">
        <v>1</v>
      </c>
      <c r="Z27" s="2" t="str">
        <f t="shared" si="8"/>
        <v>AL600400-C</v>
      </c>
      <c r="AA27" s="24">
        <v>0</v>
      </c>
      <c r="AB27" s="87" t="s">
        <v>36</v>
      </c>
      <c r="AC27" s="40">
        <v>1</v>
      </c>
      <c r="AE27" s="38" t="str">
        <f t="shared" si="5"/>
        <v>AL600400-D</v>
      </c>
      <c r="AF27" s="24">
        <v>0</v>
      </c>
      <c r="AG27" s="87" t="s">
        <v>35</v>
      </c>
      <c r="AH27" s="40">
        <v>2</v>
      </c>
      <c r="AJ27" s="2"/>
      <c r="AK27" s="24"/>
      <c r="AL27" s="25"/>
      <c r="AM27" s="39"/>
      <c r="AP27" s="83"/>
      <c r="AS27" s="42"/>
      <c r="AT27" s="23"/>
      <c r="AU27" s="40"/>
    </row>
    <row r="28" spans="1:47" ht="18" thickTop="1" thickBot="1">
      <c r="A28" s="33" t="str">
        <f t="shared" si="3"/>
        <v>AL604025</v>
      </c>
      <c r="B28" s="30" t="s">
        <v>25</v>
      </c>
      <c r="C28" s="23">
        <f t="shared" si="0"/>
        <v>60</v>
      </c>
      <c r="D28" s="23">
        <f t="shared" si="1"/>
        <v>40</v>
      </c>
      <c r="E28" s="23">
        <f t="shared" si="2"/>
        <v>25</v>
      </c>
      <c r="F28" s="23"/>
      <c r="G28" s="23"/>
      <c r="H28" s="27"/>
      <c r="J28" s="35" t="str">
        <f t="shared" si="4"/>
        <v>AL600400</v>
      </c>
      <c r="K28" s="31"/>
      <c r="L28" s="24">
        <v>600</v>
      </c>
      <c r="M28" s="24">
        <v>400</v>
      </c>
      <c r="N28" s="29">
        <v>250</v>
      </c>
      <c r="P28" s="38" t="str">
        <f t="shared" si="6"/>
        <v>AL600400-A</v>
      </c>
      <c r="Q28" s="24">
        <v>0</v>
      </c>
      <c r="R28" s="87" t="s">
        <v>34</v>
      </c>
      <c r="S28" s="40">
        <v>1</v>
      </c>
      <c r="U28" s="38" t="str">
        <f t="shared" si="7"/>
        <v>AL600400-B</v>
      </c>
      <c r="V28" s="24">
        <v>0</v>
      </c>
      <c r="W28" s="87" t="s">
        <v>37</v>
      </c>
      <c r="X28" s="40">
        <v>1</v>
      </c>
      <c r="Z28" s="38" t="str">
        <f t="shared" si="8"/>
        <v>AL600400-C</v>
      </c>
      <c r="AA28" s="24">
        <v>0</v>
      </c>
      <c r="AB28" s="87" t="s">
        <v>36</v>
      </c>
      <c r="AC28" s="40">
        <v>1</v>
      </c>
      <c r="AE28" s="38" t="str">
        <f t="shared" si="5"/>
        <v>AL600400-D</v>
      </c>
      <c r="AF28" s="24">
        <v>0</v>
      </c>
      <c r="AG28" s="87" t="s">
        <v>35</v>
      </c>
      <c r="AH28" s="40">
        <v>2</v>
      </c>
      <c r="AJ28" s="2"/>
      <c r="AK28" s="24"/>
      <c r="AL28" s="25"/>
      <c r="AM28" s="39"/>
      <c r="AP28" s="83"/>
      <c r="AS28" s="42"/>
      <c r="AT28" s="23"/>
      <c r="AU28" s="40"/>
    </row>
    <row r="29" spans="1:47" ht="18" thickTop="1" thickBot="1">
      <c r="A29" s="33" t="str">
        <f t="shared" si="3"/>
        <v>AL604030</v>
      </c>
      <c r="B29" s="30" t="s">
        <v>25</v>
      </c>
      <c r="C29" s="23">
        <f t="shared" si="0"/>
        <v>60</v>
      </c>
      <c r="D29" s="23">
        <f t="shared" si="1"/>
        <v>40</v>
      </c>
      <c r="E29" s="23">
        <f t="shared" si="2"/>
        <v>30</v>
      </c>
      <c r="F29" s="23"/>
      <c r="G29" s="23"/>
      <c r="H29" s="27"/>
      <c r="J29" s="35" t="str">
        <f t="shared" si="4"/>
        <v>AL600400</v>
      </c>
      <c r="K29" s="31"/>
      <c r="L29" s="24">
        <v>600</v>
      </c>
      <c r="M29" s="24">
        <v>400</v>
      </c>
      <c r="N29" s="29">
        <v>300</v>
      </c>
      <c r="P29" s="2" t="str">
        <f t="shared" si="6"/>
        <v>AL600400-A</v>
      </c>
      <c r="Q29" s="24">
        <v>0</v>
      </c>
      <c r="R29" s="87" t="s">
        <v>34</v>
      </c>
      <c r="S29" s="40">
        <v>1</v>
      </c>
      <c r="U29" s="2" t="str">
        <f t="shared" si="7"/>
        <v>AL600400-B</v>
      </c>
      <c r="V29" s="24">
        <v>0</v>
      </c>
      <c r="W29" s="87" t="s">
        <v>37</v>
      </c>
      <c r="X29" s="40">
        <v>1</v>
      </c>
      <c r="Z29" s="2" t="str">
        <f t="shared" si="8"/>
        <v>AL600400-C</v>
      </c>
      <c r="AA29" s="24">
        <v>0</v>
      </c>
      <c r="AB29" s="87" t="s">
        <v>36</v>
      </c>
      <c r="AC29" s="40">
        <v>1</v>
      </c>
      <c r="AE29" s="38" t="str">
        <f t="shared" si="5"/>
        <v>AL600400-D</v>
      </c>
      <c r="AF29" s="24">
        <v>0</v>
      </c>
      <c r="AG29" s="87" t="s">
        <v>35</v>
      </c>
      <c r="AH29" s="40">
        <v>2</v>
      </c>
      <c r="AJ29" s="2"/>
      <c r="AK29" s="24"/>
      <c r="AL29" s="25"/>
      <c r="AM29" s="39"/>
      <c r="AP29" s="83"/>
      <c r="AS29" s="42"/>
      <c r="AT29" s="23"/>
      <c r="AU29" s="40"/>
    </row>
    <row r="30" spans="1:47" ht="18" thickTop="1" thickBot="1">
      <c r="A30" s="33" t="str">
        <f t="shared" si="3"/>
        <v>AL605015</v>
      </c>
      <c r="B30" s="30" t="s">
        <v>25</v>
      </c>
      <c r="C30" s="23">
        <f t="shared" si="0"/>
        <v>60</v>
      </c>
      <c r="D30" s="23">
        <f t="shared" si="1"/>
        <v>50</v>
      </c>
      <c r="E30" s="23">
        <f t="shared" si="2"/>
        <v>15</v>
      </c>
      <c r="F30" s="23"/>
      <c r="G30" s="23"/>
      <c r="H30" s="27"/>
      <c r="J30" s="35" t="str">
        <f t="shared" si="4"/>
        <v>AL600500</v>
      </c>
      <c r="K30" s="31"/>
      <c r="L30" s="24">
        <v>600</v>
      </c>
      <c r="M30" s="24">
        <v>500</v>
      </c>
      <c r="N30" s="29">
        <v>150</v>
      </c>
      <c r="P30" s="38" t="str">
        <f t="shared" si="6"/>
        <v>AL600500-A</v>
      </c>
      <c r="Q30" s="24">
        <v>0</v>
      </c>
      <c r="R30" s="87" t="s">
        <v>34</v>
      </c>
      <c r="S30" s="40">
        <v>1</v>
      </c>
      <c r="U30" s="38" t="str">
        <f t="shared" si="7"/>
        <v>AL600500-B</v>
      </c>
      <c r="V30" s="24">
        <v>0</v>
      </c>
      <c r="W30" s="87" t="s">
        <v>37</v>
      </c>
      <c r="X30" s="40">
        <v>1</v>
      </c>
      <c r="Z30" s="38" t="str">
        <f t="shared" si="8"/>
        <v>AL600500-C</v>
      </c>
      <c r="AA30" s="24">
        <v>0</v>
      </c>
      <c r="AB30" s="87" t="s">
        <v>36</v>
      </c>
      <c r="AC30" s="40">
        <v>1</v>
      </c>
      <c r="AE30" s="38" t="str">
        <f t="shared" si="5"/>
        <v>AL600500-D</v>
      </c>
      <c r="AF30" s="24">
        <v>0</v>
      </c>
      <c r="AG30" s="87" t="s">
        <v>35</v>
      </c>
      <c r="AH30" s="40">
        <v>2</v>
      </c>
      <c r="AJ30" s="2"/>
      <c r="AK30" s="24"/>
      <c r="AL30" s="25"/>
      <c r="AM30" s="39"/>
      <c r="AP30" s="83"/>
      <c r="AS30" s="42"/>
      <c r="AT30" s="23"/>
      <c r="AU30" s="40"/>
    </row>
    <row r="31" spans="1:47" ht="18" thickTop="1" thickBot="1">
      <c r="A31" s="33" t="str">
        <f t="shared" si="3"/>
        <v>AL605020</v>
      </c>
      <c r="B31" s="30" t="s">
        <v>25</v>
      </c>
      <c r="C31" s="23">
        <f t="shared" si="0"/>
        <v>60</v>
      </c>
      <c r="D31" s="23">
        <f t="shared" si="1"/>
        <v>50</v>
      </c>
      <c r="E31" s="23">
        <f t="shared" si="2"/>
        <v>20</v>
      </c>
      <c r="F31" s="23"/>
      <c r="G31" s="23"/>
      <c r="H31" s="27"/>
      <c r="J31" s="35" t="str">
        <f t="shared" si="4"/>
        <v>AL600500</v>
      </c>
      <c r="K31" s="31"/>
      <c r="L31" s="24">
        <v>600</v>
      </c>
      <c r="M31" s="24">
        <v>500</v>
      </c>
      <c r="N31" s="29">
        <v>200</v>
      </c>
      <c r="P31" s="2" t="str">
        <f t="shared" si="6"/>
        <v>AL600500-A</v>
      </c>
      <c r="Q31" s="24">
        <v>0</v>
      </c>
      <c r="R31" s="87" t="s">
        <v>34</v>
      </c>
      <c r="S31" s="40">
        <v>1</v>
      </c>
      <c r="U31" s="2" t="str">
        <f t="shared" si="7"/>
        <v>AL600500-B</v>
      </c>
      <c r="V31" s="24">
        <v>0</v>
      </c>
      <c r="W31" s="87" t="s">
        <v>37</v>
      </c>
      <c r="X31" s="40">
        <v>1</v>
      </c>
      <c r="Z31" s="2" t="str">
        <f t="shared" si="8"/>
        <v>AL600500-C</v>
      </c>
      <c r="AA31" s="24">
        <v>0</v>
      </c>
      <c r="AB31" s="87" t="s">
        <v>36</v>
      </c>
      <c r="AC31" s="40">
        <v>1</v>
      </c>
      <c r="AE31" s="38" t="str">
        <f t="shared" si="5"/>
        <v>AL600500-D</v>
      </c>
      <c r="AF31" s="24">
        <v>0</v>
      </c>
      <c r="AG31" s="87" t="s">
        <v>35</v>
      </c>
      <c r="AH31" s="40">
        <v>2</v>
      </c>
      <c r="AJ31" s="2"/>
      <c r="AK31" s="24"/>
      <c r="AL31" s="25"/>
      <c r="AM31" s="39"/>
      <c r="AP31" s="83"/>
      <c r="AS31" s="42"/>
      <c r="AT31" s="23"/>
      <c r="AU31" s="40"/>
    </row>
    <row r="32" spans="1:47" ht="18" thickTop="1" thickBot="1">
      <c r="A32" s="33" t="str">
        <f t="shared" si="3"/>
        <v>AL605025</v>
      </c>
      <c r="B32" s="30" t="s">
        <v>25</v>
      </c>
      <c r="C32" s="23">
        <f t="shared" si="0"/>
        <v>60</v>
      </c>
      <c r="D32" s="23">
        <f t="shared" si="1"/>
        <v>50</v>
      </c>
      <c r="E32" s="23">
        <f t="shared" si="2"/>
        <v>25</v>
      </c>
      <c r="F32" s="23"/>
      <c r="G32" s="23"/>
      <c r="H32" s="27"/>
      <c r="J32" s="35" t="str">
        <f t="shared" si="4"/>
        <v>AL600500</v>
      </c>
      <c r="K32" s="31"/>
      <c r="L32" s="24">
        <v>600</v>
      </c>
      <c r="M32" s="24">
        <v>500</v>
      </c>
      <c r="N32" s="29">
        <v>250</v>
      </c>
      <c r="P32" s="38" t="str">
        <f t="shared" si="6"/>
        <v>AL600500-A</v>
      </c>
      <c r="Q32" s="24">
        <v>0</v>
      </c>
      <c r="R32" s="87" t="s">
        <v>34</v>
      </c>
      <c r="S32" s="40">
        <v>1</v>
      </c>
      <c r="U32" s="38" t="str">
        <f t="shared" si="7"/>
        <v>AL600500-B</v>
      </c>
      <c r="V32" s="24">
        <v>0</v>
      </c>
      <c r="W32" s="87" t="s">
        <v>37</v>
      </c>
      <c r="X32" s="40">
        <v>1</v>
      </c>
      <c r="Z32" s="38" t="str">
        <f t="shared" si="8"/>
        <v>AL600500-C</v>
      </c>
      <c r="AA32" s="24">
        <v>0</v>
      </c>
      <c r="AB32" s="87" t="s">
        <v>36</v>
      </c>
      <c r="AC32" s="40">
        <v>1</v>
      </c>
      <c r="AE32" s="38" t="str">
        <f t="shared" si="5"/>
        <v>AL600500-D</v>
      </c>
      <c r="AF32" s="24">
        <v>0</v>
      </c>
      <c r="AG32" s="87" t="s">
        <v>35</v>
      </c>
      <c r="AH32" s="40">
        <v>2</v>
      </c>
      <c r="AJ32" s="2"/>
      <c r="AK32" s="24"/>
      <c r="AL32" s="25"/>
      <c r="AM32" s="39"/>
      <c r="AP32" s="83"/>
      <c r="AS32" s="42"/>
      <c r="AT32" s="23"/>
      <c r="AU32" s="40"/>
    </row>
    <row r="33" spans="1:47" ht="18" thickTop="1" thickBot="1">
      <c r="A33" s="33" t="str">
        <f t="shared" si="3"/>
        <v>AL606020</v>
      </c>
      <c r="B33" s="30" t="s">
        <v>25</v>
      </c>
      <c r="C33" s="23">
        <f t="shared" si="0"/>
        <v>60</v>
      </c>
      <c r="D33" s="23">
        <f t="shared" si="1"/>
        <v>60</v>
      </c>
      <c r="E33" s="23">
        <f t="shared" si="2"/>
        <v>20</v>
      </c>
      <c r="F33" s="23"/>
      <c r="G33" s="23"/>
      <c r="H33" s="27"/>
      <c r="J33" s="35" t="str">
        <f t="shared" si="4"/>
        <v>AL600600</v>
      </c>
      <c r="K33" s="31"/>
      <c r="L33" s="24">
        <v>600</v>
      </c>
      <c r="M33" s="24">
        <v>600</v>
      </c>
      <c r="N33" s="29">
        <v>200</v>
      </c>
      <c r="P33" s="2" t="str">
        <f t="shared" si="6"/>
        <v>AL600600-A</v>
      </c>
      <c r="Q33" s="24">
        <v>0</v>
      </c>
      <c r="R33" s="87" t="s">
        <v>34</v>
      </c>
      <c r="S33" s="40">
        <v>1</v>
      </c>
      <c r="U33" s="2" t="str">
        <f t="shared" si="7"/>
        <v>AL600600-B</v>
      </c>
      <c r="V33" s="24">
        <v>0</v>
      </c>
      <c r="W33" s="87" t="s">
        <v>37</v>
      </c>
      <c r="X33" s="40">
        <v>1</v>
      </c>
      <c r="Z33" s="2" t="str">
        <f t="shared" si="8"/>
        <v>AL600600-C</v>
      </c>
      <c r="AA33" s="24">
        <v>0</v>
      </c>
      <c r="AB33" s="87" t="s">
        <v>36</v>
      </c>
      <c r="AC33" s="40">
        <v>1</v>
      </c>
      <c r="AE33" s="38" t="str">
        <f t="shared" si="5"/>
        <v>AL600600-D</v>
      </c>
      <c r="AF33" s="24">
        <v>0</v>
      </c>
      <c r="AG33" s="87" t="s">
        <v>35</v>
      </c>
      <c r="AH33" s="40">
        <v>2</v>
      </c>
      <c r="AJ33" s="2"/>
      <c r="AK33" s="24"/>
      <c r="AL33" s="25"/>
      <c r="AM33" s="39"/>
      <c r="AP33" s="83"/>
      <c r="AS33" s="42"/>
      <c r="AT33" s="23"/>
      <c r="AU33" s="40"/>
    </row>
    <row r="34" spans="1:47" ht="18" thickTop="1" thickBot="1">
      <c r="A34" s="33" t="str">
        <f t="shared" si="3"/>
        <v>AL606025</v>
      </c>
      <c r="B34" s="30" t="s">
        <v>25</v>
      </c>
      <c r="C34" s="23">
        <f t="shared" si="0"/>
        <v>60</v>
      </c>
      <c r="D34" s="23">
        <f t="shared" si="1"/>
        <v>60</v>
      </c>
      <c r="E34" s="23">
        <f t="shared" si="2"/>
        <v>25</v>
      </c>
      <c r="F34" s="23"/>
      <c r="G34" s="23"/>
      <c r="H34" s="27"/>
      <c r="J34" s="35" t="str">
        <f t="shared" si="4"/>
        <v>AL600600</v>
      </c>
      <c r="K34" s="31"/>
      <c r="L34" s="24">
        <v>600</v>
      </c>
      <c r="M34" s="24">
        <v>600</v>
      </c>
      <c r="N34" s="29">
        <v>250</v>
      </c>
      <c r="P34" s="38" t="str">
        <f t="shared" si="6"/>
        <v>AL600600-A</v>
      </c>
      <c r="Q34" s="24">
        <v>0</v>
      </c>
      <c r="R34" s="87" t="s">
        <v>34</v>
      </c>
      <c r="S34" s="40">
        <v>1</v>
      </c>
      <c r="U34" s="38" t="str">
        <f t="shared" si="7"/>
        <v>AL600600-B</v>
      </c>
      <c r="V34" s="24">
        <v>0</v>
      </c>
      <c r="W34" s="87" t="s">
        <v>37</v>
      </c>
      <c r="X34" s="40">
        <v>1</v>
      </c>
      <c r="Z34" s="38" t="str">
        <f t="shared" si="8"/>
        <v>AL600600-C</v>
      </c>
      <c r="AA34" s="24">
        <v>0</v>
      </c>
      <c r="AB34" s="87" t="s">
        <v>36</v>
      </c>
      <c r="AC34" s="40">
        <v>1</v>
      </c>
      <c r="AE34" s="38" t="str">
        <f t="shared" si="5"/>
        <v>AL600600-D</v>
      </c>
      <c r="AF34" s="24">
        <v>0</v>
      </c>
      <c r="AG34" s="87" t="s">
        <v>35</v>
      </c>
      <c r="AH34" s="40">
        <v>2</v>
      </c>
      <c r="AJ34" s="2"/>
      <c r="AK34" s="24"/>
      <c r="AL34" s="25"/>
      <c r="AM34" s="39"/>
      <c r="AP34" s="83"/>
      <c r="AS34" s="42"/>
      <c r="AT34" s="23"/>
      <c r="AU34" s="40"/>
    </row>
    <row r="35" spans="1:47" ht="18" thickTop="1" thickBot="1">
      <c r="A35" s="33" t="str">
        <f t="shared" si="3"/>
        <v>AL606030</v>
      </c>
      <c r="B35" s="30" t="s">
        <v>25</v>
      </c>
      <c r="C35" s="23">
        <f t="shared" si="0"/>
        <v>60</v>
      </c>
      <c r="D35" s="23">
        <f t="shared" si="1"/>
        <v>60</v>
      </c>
      <c r="E35" s="23">
        <f t="shared" si="2"/>
        <v>30</v>
      </c>
      <c r="F35" s="23"/>
      <c r="G35" s="23"/>
      <c r="H35" s="27"/>
      <c r="J35" s="35" t="str">
        <f t="shared" si="4"/>
        <v>AL600600</v>
      </c>
      <c r="K35" s="31"/>
      <c r="L35" s="24">
        <v>600</v>
      </c>
      <c r="M35" s="24">
        <v>600</v>
      </c>
      <c r="N35" s="29">
        <v>300</v>
      </c>
      <c r="P35" s="2" t="str">
        <f t="shared" si="6"/>
        <v>AL600600-A</v>
      </c>
      <c r="Q35" s="24">
        <v>0</v>
      </c>
      <c r="R35" s="87" t="s">
        <v>34</v>
      </c>
      <c r="S35" s="40">
        <v>1</v>
      </c>
      <c r="U35" s="2" t="str">
        <f t="shared" si="7"/>
        <v>AL600600-B</v>
      </c>
      <c r="V35" s="24">
        <v>0</v>
      </c>
      <c r="W35" s="87" t="s">
        <v>37</v>
      </c>
      <c r="X35" s="40">
        <v>1</v>
      </c>
      <c r="Z35" s="2" t="str">
        <f t="shared" si="8"/>
        <v>AL600600-C</v>
      </c>
      <c r="AA35" s="24">
        <v>0</v>
      </c>
      <c r="AB35" s="87" t="s">
        <v>36</v>
      </c>
      <c r="AC35" s="40">
        <v>1</v>
      </c>
      <c r="AE35" s="38" t="str">
        <f t="shared" si="5"/>
        <v>AL600600-D</v>
      </c>
      <c r="AF35" s="24">
        <v>0</v>
      </c>
      <c r="AG35" s="87" t="s">
        <v>35</v>
      </c>
      <c r="AH35" s="40">
        <v>2</v>
      </c>
      <c r="AJ35" s="2"/>
      <c r="AK35" s="24"/>
      <c r="AL35" s="25"/>
      <c r="AM35" s="39"/>
      <c r="AP35" s="83"/>
      <c r="AS35" s="42"/>
      <c r="AT35" s="23"/>
      <c r="AU35" s="40"/>
    </row>
    <row r="36" spans="1:47" ht="18" thickTop="1" thickBot="1">
      <c r="A36" s="33" t="str">
        <f t="shared" si="3"/>
        <v>AL705020</v>
      </c>
      <c r="B36" s="30" t="s">
        <v>25</v>
      </c>
      <c r="C36" s="23">
        <f t="shared" si="0"/>
        <v>70</v>
      </c>
      <c r="D36" s="23">
        <f t="shared" si="1"/>
        <v>50</v>
      </c>
      <c r="E36" s="23">
        <f t="shared" si="2"/>
        <v>20</v>
      </c>
      <c r="F36" s="23"/>
      <c r="G36" s="23"/>
      <c r="H36" s="27"/>
      <c r="J36" s="35" t="str">
        <f t="shared" si="4"/>
        <v>AL700500</v>
      </c>
      <c r="K36" s="31"/>
      <c r="L36" s="24">
        <v>700</v>
      </c>
      <c r="M36" s="24">
        <v>500</v>
      </c>
      <c r="N36" s="29">
        <v>200</v>
      </c>
      <c r="P36" s="38" t="str">
        <f t="shared" si="6"/>
        <v>AL700500-A</v>
      </c>
      <c r="Q36" s="24">
        <v>0</v>
      </c>
      <c r="R36" s="87" t="s">
        <v>34</v>
      </c>
      <c r="S36" s="40">
        <v>1</v>
      </c>
      <c r="U36" s="38" t="str">
        <f t="shared" si="7"/>
        <v>AL700500-B</v>
      </c>
      <c r="V36" s="24">
        <v>0</v>
      </c>
      <c r="W36" s="87" t="s">
        <v>37</v>
      </c>
      <c r="X36" s="40">
        <v>1</v>
      </c>
      <c r="Z36" s="38" t="str">
        <f t="shared" si="8"/>
        <v>AL700500-C</v>
      </c>
      <c r="AA36" s="24">
        <v>0</v>
      </c>
      <c r="AB36" s="87" t="s">
        <v>36</v>
      </c>
      <c r="AC36" s="40">
        <v>1</v>
      </c>
      <c r="AE36" s="38" t="str">
        <f t="shared" si="5"/>
        <v>AL700500-D</v>
      </c>
      <c r="AF36" s="24">
        <v>0</v>
      </c>
      <c r="AG36" s="87" t="s">
        <v>35</v>
      </c>
      <c r="AH36" s="40">
        <v>2</v>
      </c>
      <c r="AJ36" s="2"/>
      <c r="AK36" s="24"/>
      <c r="AL36" s="25"/>
      <c r="AM36" s="39"/>
      <c r="AP36" s="83"/>
      <c r="AS36" s="42"/>
      <c r="AT36" s="23"/>
      <c r="AU36" s="40"/>
    </row>
    <row r="37" spans="1:47" ht="18" thickTop="1" thickBot="1">
      <c r="A37" s="33" t="str">
        <f t="shared" si="3"/>
        <v>AL705025</v>
      </c>
      <c r="B37" s="30" t="s">
        <v>25</v>
      </c>
      <c r="C37" s="23">
        <f t="shared" si="0"/>
        <v>70</v>
      </c>
      <c r="D37" s="23">
        <f t="shared" si="1"/>
        <v>50</v>
      </c>
      <c r="E37" s="23">
        <f t="shared" si="2"/>
        <v>25</v>
      </c>
      <c r="F37" s="23"/>
      <c r="G37" s="23"/>
      <c r="H37" s="27"/>
      <c r="J37" s="35" t="str">
        <f t="shared" si="4"/>
        <v>AL700500</v>
      </c>
      <c r="K37" s="31"/>
      <c r="L37" s="24">
        <v>700</v>
      </c>
      <c r="M37" s="24">
        <v>500</v>
      </c>
      <c r="N37" s="29">
        <v>250</v>
      </c>
      <c r="P37" s="2" t="str">
        <f t="shared" si="6"/>
        <v>AL700500-A</v>
      </c>
      <c r="Q37" s="24">
        <v>0</v>
      </c>
      <c r="R37" s="87" t="s">
        <v>34</v>
      </c>
      <c r="S37" s="40">
        <v>1</v>
      </c>
      <c r="U37" s="2" t="str">
        <f t="shared" si="7"/>
        <v>AL700500-B</v>
      </c>
      <c r="V37" s="24">
        <v>0</v>
      </c>
      <c r="W37" s="87" t="s">
        <v>37</v>
      </c>
      <c r="X37" s="40">
        <v>1</v>
      </c>
      <c r="Z37" s="2" t="str">
        <f t="shared" si="8"/>
        <v>AL700500-C</v>
      </c>
      <c r="AA37" s="24">
        <v>0</v>
      </c>
      <c r="AB37" s="87" t="s">
        <v>36</v>
      </c>
      <c r="AC37" s="40">
        <v>1</v>
      </c>
      <c r="AE37" s="38" t="str">
        <f t="shared" si="5"/>
        <v>AL700500-D</v>
      </c>
      <c r="AF37" s="24">
        <v>0</v>
      </c>
      <c r="AG37" s="87" t="s">
        <v>35</v>
      </c>
      <c r="AH37" s="40">
        <v>2</v>
      </c>
      <c r="AJ37" s="2"/>
      <c r="AK37" s="24"/>
      <c r="AL37" s="25"/>
      <c r="AM37" s="39"/>
      <c r="AP37" s="83"/>
      <c r="AS37" s="42"/>
      <c r="AT37" s="23"/>
      <c r="AU37" s="40"/>
    </row>
    <row r="38" spans="1:47" ht="18" thickTop="1" thickBot="1">
      <c r="A38" s="33" t="str">
        <f t="shared" si="3"/>
        <v>AL806020</v>
      </c>
      <c r="B38" s="30" t="s">
        <v>25</v>
      </c>
      <c r="C38" s="23">
        <f t="shared" si="0"/>
        <v>80</v>
      </c>
      <c r="D38" s="23">
        <f t="shared" si="1"/>
        <v>60</v>
      </c>
      <c r="E38" s="23">
        <f t="shared" si="2"/>
        <v>20</v>
      </c>
      <c r="F38" s="23"/>
      <c r="G38" s="23"/>
      <c r="H38" s="27"/>
      <c r="J38" s="35" t="str">
        <f t="shared" si="4"/>
        <v>AL800600</v>
      </c>
      <c r="K38" s="31"/>
      <c r="L38" s="24">
        <v>800</v>
      </c>
      <c r="M38" s="24">
        <v>600</v>
      </c>
      <c r="N38" s="29">
        <v>200</v>
      </c>
      <c r="P38" s="38" t="str">
        <f>J38&amp;"-"&amp;"A"</f>
        <v>AL800600-A</v>
      </c>
      <c r="Q38" s="24">
        <v>0</v>
      </c>
      <c r="R38" s="87" t="s">
        <v>34</v>
      </c>
      <c r="S38" s="40">
        <v>1</v>
      </c>
      <c r="U38" s="38" t="str">
        <f t="shared" si="7"/>
        <v>AL800600-B</v>
      </c>
      <c r="V38" s="24">
        <v>0</v>
      </c>
      <c r="W38" s="87" t="s">
        <v>37</v>
      </c>
      <c r="X38" s="40">
        <v>1</v>
      </c>
      <c r="Z38" s="38" t="str">
        <f t="shared" si="8"/>
        <v>AL800600-C</v>
      </c>
      <c r="AA38" s="24">
        <v>0</v>
      </c>
      <c r="AB38" s="87" t="s">
        <v>36</v>
      </c>
      <c r="AC38" s="40">
        <v>1</v>
      </c>
      <c r="AE38" s="38" t="str">
        <f t="shared" si="5"/>
        <v>AL800600-D</v>
      </c>
      <c r="AF38" s="24">
        <v>0</v>
      </c>
      <c r="AG38" s="87" t="s">
        <v>35</v>
      </c>
      <c r="AH38" s="40">
        <v>2</v>
      </c>
      <c r="AJ38" s="2"/>
      <c r="AK38" s="24"/>
      <c r="AL38" s="25"/>
      <c r="AM38" s="39"/>
      <c r="AP38" s="83"/>
      <c r="AS38" s="42"/>
      <c r="AT38" s="23"/>
      <c r="AU38" s="40"/>
    </row>
    <row r="39" spans="1:47" ht="18" thickTop="1" thickBot="1">
      <c r="A39" s="33" t="str">
        <f t="shared" si="3"/>
        <v>AL806025</v>
      </c>
      <c r="B39" s="30" t="s">
        <v>25</v>
      </c>
      <c r="C39" s="23">
        <f t="shared" si="0"/>
        <v>80</v>
      </c>
      <c r="D39" s="23">
        <f t="shared" si="1"/>
        <v>60</v>
      </c>
      <c r="E39" s="23">
        <f t="shared" si="2"/>
        <v>25</v>
      </c>
      <c r="F39" s="23"/>
      <c r="G39" s="23"/>
      <c r="H39" s="27"/>
      <c r="J39" s="35" t="str">
        <f t="shared" si="4"/>
        <v>AL800600</v>
      </c>
      <c r="K39" s="31"/>
      <c r="L39" s="24">
        <v>800</v>
      </c>
      <c r="M39" s="24">
        <v>600</v>
      </c>
      <c r="N39" s="29">
        <v>250</v>
      </c>
      <c r="P39" s="2" t="str">
        <f>J39&amp;"-"&amp;"A"</f>
        <v>AL800600-A</v>
      </c>
      <c r="Q39" s="24">
        <v>0</v>
      </c>
      <c r="R39" s="87" t="s">
        <v>34</v>
      </c>
      <c r="S39" s="40">
        <v>1</v>
      </c>
      <c r="U39" s="2" t="str">
        <f t="shared" si="7"/>
        <v>AL800600-B</v>
      </c>
      <c r="V39" s="24">
        <v>0</v>
      </c>
      <c r="W39" s="87" t="s">
        <v>37</v>
      </c>
      <c r="X39" s="40">
        <v>1</v>
      </c>
      <c r="Z39" s="2" t="str">
        <f t="shared" si="8"/>
        <v>AL800600-C</v>
      </c>
      <c r="AA39" s="24">
        <v>0</v>
      </c>
      <c r="AB39" s="87" t="s">
        <v>36</v>
      </c>
      <c r="AC39" s="40">
        <v>1</v>
      </c>
      <c r="AE39" s="38" t="str">
        <f t="shared" si="5"/>
        <v>AL800600-D</v>
      </c>
      <c r="AF39" s="24">
        <v>0</v>
      </c>
      <c r="AG39" s="87" t="s">
        <v>35</v>
      </c>
      <c r="AH39" s="40">
        <v>2</v>
      </c>
      <c r="AJ39" s="2"/>
      <c r="AK39" s="24"/>
      <c r="AL39" s="25"/>
      <c r="AM39" s="39"/>
      <c r="AP39" s="83"/>
      <c r="AS39" s="42"/>
      <c r="AT39" s="23"/>
      <c r="AU39" s="40"/>
    </row>
    <row r="40" spans="1:47" ht="18" thickTop="1" thickBot="1">
      <c r="A40" s="33" t="str">
        <f t="shared" si="3"/>
        <v>AL806030</v>
      </c>
      <c r="B40" s="30" t="s">
        <v>25</v>
      </c>
      <c r="C40" s="23">
        <f t="shared" si="0"/>
        <v>80</v>
      </c>
      <c r="D40" s="23">
        <f t="shared" si="1"/>
        <v>60</v>
      </c>
      <c r="E40" s="23">
        <f t="shared" si="2"/>
        <v>30</v>
      </c>
      <c r="F40" s="23"/>
      <c r="G40" s="23"/>
      <c r="H40" s="27"/>
      <c r="J40" s="35" t="str">
        <f t="shared" si="4"/>
        <v>AL800600</v>
      </c>
      <c r="K40" s="31"/>
      <c r="L40" s="24">
        <v>800</v>
      </c>
      <c r="M40" s="24">
        <v>600</v>
      </c>
      <c r="N40" s="29">
        <v>300</v>
      </c>
      <c r="P40" s="38" t="str">
        <f t="shared" ref="P40:P50" si="9">J40&amp;"-"&amp;"A"</f>
        <v>AL800600-A</v>
      </c>
      <c r="Q40" s="24">
        <v>0</v>
      </c>
      <c r="R40" s="87" t="s">
        <v>34</v>
      </c>
      <c r="S40" s="40">
        <v>1</v>
      </c>
      <c r="U40" s="38" t="str">
        <f t="shared" si="7"/>
        <v>AL800600-B</v>
      </c>
      <c r="V40" s="24">
        <v>0</v>
      </c>
      <c r="W40" s="87" t="s">
        <v>37</v>
      </c>
      <c r="X40" s="40">
        <v>1</v>
      </c>
      <c r="Z40" s="38" t="str">
        <f t="shared" si="8"/>
        <v>AL800600-C</v>
      </c>
      <c r="AA40" s="24">
        <v>0</v>
      </c>
      <c r="AB40" s="87" t="s">
        <v>36</v>
      </c>
      <c r="AC40" s="40">
        <v>1</v>
      </c>
      <c r="AE40" s="38" t="str">
        <f t="shared" si="5"/>
        <v>AL800600-D</v>
      </c>
      <c r="AF40" s="24">
        <v>0</v>
      </c>
      <c r="AG40" s="87" t="s">
        <v>35</v>
      </c>
      <c r="AH40" s="40">
        <v>2</v>
      </c>
      <c r="AJ40" s="2"/>
      <c r="AK40" s="24"/>
      <c r="AL40" s="25"/>
      <c r="AM40" s="39"/>
      <c r="AP40" s="83"/>
      <c r="AS40" s="42"/>
      <c r="AT40" s="23"/>
      <c r="AU40" s="40"/>
    </row>
    <row r="41" spans="1:47" ht="18" thickTop="1" thickBot="1">
      <c r="A41" s="33" t="str">
        <f t="shared" si="3"/>
        <v>AL808025</v>
      </c>
      <c r="B41" s="30" t="s">
        <v>25</v>
      </c>
      <c r="C41" s="23">
        <f t="shared" si="0"/>
        <v>80</v>
      </c>
      <c r="D41" s="23">
        <f t="shared" si="1"/>
        <v>80</v>
      </c>
      <c r="E41" s="23">
        <f t="shared" si="2"/>
        <v>25</v>
      </c>
      <c r="F41" s="23"/>
      <c r="G41" s="23"/>
      <c r="H41" s="27"/>
      <c r="J41" s="35" t="str">
        <f t="shared" si="4"/>
        <v>AL800800</v>
      </c>
      <c r="K41" s="31"/>
      <c r="L41" s="24">
        <v>800</v>
      </c>
      <c r="M41" s="24">
        <v>800</v>
      </c>
      <c r="N41" s="29">
        <v>250</v>
      </c>
      <c r="P41" s="2" t="str">
        <f t="shared" si="9"/>
        <v>AL800800-A</v>
      </c>
      <c r="Q41" s="24">
        <v>0</v>
      </c>
      <c r="R41" s="87" t="s">
        <v>34</v>
      </c>
      <c r="S41" s="40">
        <v>1</v>
      </c>
      <c r="U41" s="2" t="str">
        <f t="shared" si="7"/>
        <v>AL800800-B</v>
      </c>
      <c r="V41" s="24">
        <v>0</v>
      </c>
      <c r="W41" s="87" t="s">
        <v>37</v>
      </c>
      <c r="X41" s="40">
        <v>1</v>
      </c>
      <c r="Z41" s="2" t="str">
        <f t="shared" si="8"/>
        <v>AL800800-C</v>
      </c>
      <c r="AA41" s="24">
        <v>0</v>
      </c>
      <c r="AB41" s="87" t="s">
        <v>36</v>
      </c>
      <c r="AC41" s="40">
        <v>1</v>
      </c>
      <c r="AE41" s="38" t="str">
        <f t="shared" si="5"/>
        <v>AL800800-D</v>
      </c>
      <c r="AF41" s="24">
        <v>0</v>
      </c>
      <c r="AG41" s="87" t="s">
        <v>35</v>
      </c>
      <c r="AH41" s="40">
        <v>2</v>
      </c>
      <c r="AJ41" s="2"/>
      <c r="AK41" s="24"/>
      <c r="AL41" s="25"/>
      <c r="AM41" s="39"/>
      <c r="AP41" s="83"/>
      <c r="AS41" s="42"/>
      <c r="AT41" s="23"/>
      <c r="AU41" s="40"/>
    </row>
    <row r="42" spans="1:47" ht="18" thickTop="1" thickBot="1">
      <c r="A42" s="33" t="str">
        <f t="shared" si="3"/>
        <v>AL808030</v>
      </c>
      <c r="B42" s="30" t="s">
        <v>25</v>
      </c>
      <c r="C42" s="23">
        <f t="shared" si="0"/>
        <v>80</v>
      </c>
      <c r="D42" s="23">
        <f t="shared" si="1"/>
        <v>80</v>
      </c>
      <c r="E42" s="23">
        <f t="shared" si="2"/>
        <v>30</v>
      </c>
      <c r="F42" s="23"/>
      <c r="G42" s="23"/>
      <c r="H42" s="27"/>
      <c r="J42" s="35" t="str">
        <f t="shared" si="4"/>
        <v>AL800800</v>
      </c>
      <c r="K42" s="31"/>
      <c r="L42" s="24">
        <v>800</v>
      </c>
      <c r="M42" s="24">
        <v>800</v>
      </c>
      <c r="N42" s="29">
        <v>300</v>
      </c>
      <c r="P42" s="38" t="str">
        <f t="shared" si="9"/>
        <v>AL800800-A</v>
      </c>
      <c r="Q42" s="24">
        <v>0</v>
      </c>
      <c r="R42" s="87" t="s">
        <v>34</v>
      </c>
      <c r="S42" s="40">
        <v>1</v>
      </c>
      <c r="U42" s="38" t="str">
        <f t="shared" si="7"/>
        <v>AL800800-B</v>
      </c>
      <c r="V42" s="24">
        <v>0</v>
      </c>
      <c r="W42" s="87" t="s">
        <v>37</v>
      </c>
      <c r="X42" s="40">
        <v>1</v>
      </c>
      <c r="Z42" s="38" t="str">
        <f t="shared" si="8"/>
        <v>AL800800-C</v>
      </c>
      <c r="AA42" s="24">
        <v>0</v>
      </c>
      <c r="AB42" s="87" t="s">
        <v>36</v>
      </c>
      <c r="AC42" s="40">
        <v>1</v>
      </c>
      <c r="AE42" s="38" t="str">
        <f t="shared" si="5"/>
        <v>AL800800-D</v>
      </c>
      <c r="AF42" s="24">
        <v>0</v>
      </c>
      <c r="AG42" s="87" t="s">
        <v>35</v>
      </c>
      <c r="AH42" s="40">
        <v>2</v>
      </c>
      <c r="AJ42" s="2"/>
      <c r="AK42" s="24"/>
      <c r="AL42" s="25"/>
      <c r="AM42" s="39"/>
      <c r="AP42" s="83"/>
      <c r="AS42" s="42"/>
      <c r="AT42" s="23"/>
      <c r="AU42" s="40"/>
    </row>
    <row r="43" spans="1:47" ht="18" thickTop="1" thickBot="1">
      <c r="A43" s="33" t="str">
        <f t="shared" si="3"/>
        <v>AL1006025</v>
      </c>
      <c r="B43" s="30" t="s">
        <v>25</v>
      </c>
      <c r="C43" s="23">
        <f t="shared" si="0"/>
        <v>100</v>
      </c>
      <c r="D43" s="23">
        <f t="shared" si="1"/>
        <v>60</v>
      </c>
      <c r="E43" s="23">
        <f t="shared" si="2"/>
        <v>25</v>
      </c>
      <c r="F43" s="23"/>
      <c r="G43" s="23"/>
      <c r="H43" s="27"/>
      <c r="J43" s="35" t="str">
        <f t="shared" si="4"/>
        <v>AL1000600</v>
      </c>
      <c r="K43" s="31"/>
      <c r="L43" s="24">
        <v>1000</v>
      </c>
      <c r="M43" s="24">
        <v>600</v>
      </c>
      <c r="N43" s="29">
        <v>250</v>
      </c>
      <c r="P43" s="2" t="str">
        <f t="shared" si="9"/>
        <v>AL1000600-A</v>
      </c>
      <c r="Q43" s="24">
        <v>0</v>
      </c>
      <c r="R43" s="87" t="s">
        <v>34</v>
      </c>
      <c r="S43" s="40">
        <v>1</v>
      </c>
      <c r="U43" s="2" t="str">
        <f t="shared" si="7"/>
        <v>AL1000600-B</v>
      </c>
      <c r="V43" s="24">
        <v>0</v>
      </c>
      <c r="W43" s="87" t="s">
        <v>37</v>
      </c>
      <c r="X43" s="40">
        <v>1</v>
      </c>
      <c r="Z43" s="2" t="str">
        <f t="shared" si="8"/>
        <v>AL1000600-C</v>
      </c>
      <c r="AA43" s="24">
        <v>0</v>
      </c>
      <c r="AB43" s="87" t="s">
        <v>36</v>
      </c>
      <c r="AC43" s="40">
        <v>1</v>
      </c>
      <c r="AE43" s="38" t="str">
        <f t="shared" si="5"/>
        <v>AL1000600-D</v>
      </c>
      <c r="AF43" s="24">
        <v>0</v>
      </c>
      <c r="AG43" s="87" t="s">
        <v>35</v>
      </c>
      <c r="AH43" s="40">
        <v>3</v>
      </c>
      <c r="AJ43" s="2"/>
      <c r="AK43" s="24"/>
      <c r="AL43" s="25"/>
      <c r="AM43" s="39"/>
      <c r="AP43" s="83"/>
      <c r="AS43" s="42"/>
      <c r="AT43" s="23"/>
      <c r="AU43" s="40"/>
    </row>
    <row r="44" spans="1:47" ht="18" thickTop="1" thickBot="1">
      <c r="A44" s="33" t="str">
        <f t="shared" si="3"/>
        <v>AL1006030</v>
      </c>
      <c r="B44" s="30" t="s">
        <v>25</v>
      </c>
      <c r="C44" s="23">
        <f t="shared" si="0"/>
        <v>100</v>
      </c>
      <c r="D44" s="23">
        <f t="shared" si="1"/>
        <v>60</v>
      </c>
      <c r="E44" s="23">
        <f t="shared" si="2"/>
        <v>30</v>
      </c>
      <c r="F44" s="23"/>
      <c r="G44" s="23"/>
      <c r="H44" s="27"/>
      <c r="J44" s="35" t="str">
        <f t="shared" si="4"/>
        <v>AL1000600</v>
      </c>
      <c r="K44" s="31"/>
      <c r="L44" s="24">
        <v>1000</v>
      </c>
      <c r="M44" s="24">
        <v>600</v>
      </c>
      <c r="N44" s="29">
        <v>300</v>
      </c>
      <c r="P44" s="38" t="str">
        <f t="shared" si="9"/>
        <v>AL1000600-A</v>
      </c>
      <c r="Q44" s="24">
        <v>0</v>
      </c>
      <c r="R44" s="87" t="s">
        <v>34</v>
      </c>
      <c r="S44" s="40">
        <v>1</v>
      </c>
      <c r="U44" s="38" t="str">
        <f t="shared" si="7"/>
        <v>AL1000600-B</v>
      </c>
      <c r="V44" s="24">
        <v>0</v>
      </c>
      <c r="W44" s="87" t="s">
        <v>37</v>
      </c>
      <c r="X44" s="40">
        <v>1</v>
      </c>
      <c r="Z44" s="38" t="str">
        <f t="shared" si="8"/>
        <v>AL1000600-C</v>
      </c>
      <c r="AA44" s="24">
        <v>0</v>
      </c>
      <c r="AB44" s="87" t="s">
        <v>36</v>
      </c>
      <c r="AC44" s="40">
        <v>1</v>
      </c>
      <c r="AE44" s="38" t="str">
        <f t="shared" si="5"/>
        <v>AL1000600-D</v>
      </c>
      <c r="AF44" s="24">
        <v>0</v>
      </c>
      <c r="AG44" s="87" t="s">
        <v>35</v>
      </c>
      <c r="AH44" s="40">
        <v>3</v>
      </c>
      <c r="AJ44" s="2"/>
      <c r="AK44" s="24"/>
      <c r="AL44" s="25"/>
      <c r="AM44" s="39"/>
      <c r="AP44" s="83"/>
      <c r="AS44" s="42"/>
      <c r="AT44" s="23"/>
      <c r="AU44" s="40"/>
    </row>
    <row r="45" spans="1:47" ht="18" thickTop="1" thickBot="1">
      <c r="A45" s="33" t="str">
        <f t="shared" si="3"/>
        <v>AL1006040</v>
      </c>
      <c r="B45" s="30" t="s">
        <v>25</v>
      </c>
      <c r="C45" s="23">
        <f t="shared" si="0"/>
        <v>100</v>
      </c>
      <c r="D45" s="23">
        <f t="shared" si="1"/>
        <v>60</v>
      </c>
      <c r="E45" s="23">
        <f t="shared" si="2"/>
        <v>40</v>
      </c>
      <c r="F45" s="23"/>
      <c r="G45" s="23"/>
      <c r="H45" s="27"/>
      <c r="J45" s="35" t="str">
        <f t="shared" si="4"/>
        <v>AL1000600</v>
      </c>
      <c r="K45" s="31"/>
      <c r="L45" s="24">
        <v>1000</v>
      </c>
      <c r="M45" s="24">
        <v>600</v>
      </c>
      <c r="N45" s="29">
        <v>400</v>
      </c>
      <c r="P45" s="2" t="str">
        <f t="shared" si="9"/>
        <v>AL1000600-A</v>
      </c>
      <c r="Q45" s="24">
        <v>0</v>
      </c>
      <c r="R45" s="87" t="s">
        <v>34</v>
      </c>
      <c r="S45" s="40">
        <v>1</v>
      </c>
      <c r="U45" s="2" t="str">
        <f t="shared" si="7"/>
        <v>AL1000600-B</v>
      </c>
      <c r="V45" s="24">
        <v>0</v>
      </c>
      <c r="W45" s="87" t="s">
        <v>37</v>
      </c>
      <c r="X45" s="40">
        <v>1</v>
      </c>
      <c r="Z45" s="2" t="str">
        <f t="shared" si="8"/>
        <v>AL1000600-C</v>
      </c>
      <c r="AA45" s="24">
        <v>0</v>
      </c>
      <c r="AB45" s="87" t="s">
        <v>36</v>
      </c>
      <c r="AC45" s="40">
        <v>1</v>
      </c>
      <c r="AE45" s="38" t="str">
        <f t="shared" si="5"/>
        <v>AL1000600-D</v>
      </c>
      <c r="AF45" s="24">
        <v>0</v>
      </c>
      <c r="AG45" s="87" t="s">
        <v>35</v>
      </c>
      <c r="AH45" s="40">
        <v>3</v>
      </c>
      <c r="AJ45" s="2"/>
      <c r="AK45" s="24"/>
      <c r="AL45" s="25"/>
      <c r="AM45" s="39"/>
      <c r="AP45" s="83"/>
      <c r="AS45" s="42"/>
      <c r="AT45" s="23"/>
      <c r="AU45" s="40"/>
    </row>
    <row r="46" spans="1:47" ht="18" thickTop="1" thickBot="1">
      <c r="A46" s="33" t="str">
        <f t="shared" si="3"/>
        <v>AL1008025</v>
      </c>
      <c r="B46" s="30" t="s">
        <v>25</v>
      </c>
      <c r="C46" s="23">
        <f t="shared" si="0"/>
        <v>100</v>
      </c>
      <c r="D46" s="23">
        <f t="shared" si="1"/>
        <v>80</v>
      </c>
      <c r="E46" s="23">
        <f t="shared" si="2"/>
        <v>25</v>
      </c>
      <c r="F46" s="23"/>
      <c r="G46" s="23"/>
      <c r="H46" s="27"/>
      <c r="J46" s="35" t="str">
        <f t="shared" si="4"/>
        <v>AL1000800</v>
      </c>
      <c r="K46" s="31"/>
      <c r="L46" s="24">
        <v>1000</v>
      </c>
      <c r="M46" s="24">
        <v>800</v>
      </c>
      <c r="N46" s="29">
        <v>250</v>
      </c>
      <c r="P46" s="38" t="str">
        <f t="shared" si="9"/>
        <v>AL1000800-A</v>
      </c>
      <c r="Q46" s="24">
        <v>0</v>
      </c>
      <c r="R46" s="87" t="s">
        <v>34</v>
      </c>
      <c r="S46" s="40">
        <v>1</v>
      </c>
      <c r="U46" s="38" t="str">
        <f t="shared" si="7"/>
        <v>AL1000800-B</v>
      </c>
      <c r="V46" s="24">
        <v>0</v>
      </c>
      <c r="W46" s="87" t="s">
        <v>37</v>
      </c>
      <c r="X46" s="40">
        <v>1</v>
      </c>
      <c r="Z46" s="38" t="str">
        <f t="shared" si="8"/>
        <v>AL1000800-C</v>
      </c>
      <c r="AA46" s="24">
        <v>0</v>
      </c>
      <c r="AB46" s="87" t="s">
        <v>36</v>
      </c>
      <c r="AC46" s="40">
        <v>1</v>
      </c>
      <c r="AE46" s="38" t="str">
        <f t="shared" si="5"/>
        <v>AL1000800-D</v>
      </c>
      <c r="AF46" s="24">
        <v>0</v>
      </c>
      <c r="AG46" s="87" t="s">
        <v>35</v>
      </c>
      <c r="AH46" s="40">
        <v>3</v>
      </c>
      <c r="AJ46" s="2"/>
      <c r="AK46" s="24"/>
      <c r="AL46" s="25"/>
      <c r="AM46" s="39"/>
      <c r="AP46" s="83"/>
      <c r="AS46" s="42"/>
      <c r="AT46" s="23"/>
      <c r="AU46" s="40"/>
    </row>
    <row r="47" spans="1:47" ht="18" thickTop="1" thickBot="1">
      <c r="A47" s="33" t="str">
        <f t="shared" si="3"/>
        <v>AL1008030</v>
      </c>
      <c r="B47" s="30" t="s">
        <v>25</v>
      </c>
      <c r="C47" s="23">
        <f t="shared" si="0"/>
        <v>100</v>
      </c>
      <c r="D47" s="23">
        <f t="shared" si="1"/>
        <v>80</v>
      </c>
      <c r="E47" s="23">
        <f t="shared" si="2"/>
        <v>30</v>
      </c>
      <c r="F47" s="23"/>
      <c r="G47" s="23"/>
      <c r="H47" s="27"/>
      <c r="J47" s="35" t="str">
        <f t="shared" si="4"/>
        <v>AL1000800</v>
      </c>
      <c r="K47" s="31"/>
      <c r="L47" s="24">
        <v>1000</v>
      </c>
      <c r="M47" s="24">
        <v>800</v>
      </c>
      <c r="N47" s="29">
        <v>300</v>
      </c>
      <c r="P47" s="2" t="str">
        <f t="shared" si="9"/>
        <v>AL1000800-A</v>
      </c>
      <c r="Q47" s="24">
        <v>0</v>
      </c>
      <c r="R47" s="87" t="s">
        <v>34</v>
      </c>
      <c r="S47" s="40">
        <v>1</v>
      </c>
      <c r="U47" s="2" t="str">
        <f t="shared" si="7"/>
        <v>AL1000800-B</v>
      </c>
      <c r="V47" s="24">
        <v>0</v>
      </c>
      <c r="W47" s="87" t="s">
        <v>37</v>
      </c>
      <c r="X47" s="40">
        <v>1</v>
      </c>
      <c r="Z47" s="2" t="str">
        <f t="shared" si="8"/>
        <v>AL1000800-C</v>
      </c>
      <c r="AA47" s="24">
        <v>0</v>
      </c>
      <c r="AB47" s="87" t="s">
        <v>36</v>
      </c>
      <c r="AC47" s="40">
        <v>1</v>
      </c>
      <c r="AE47" s="38" t="str">
        <f t="shared" si="5"/>
        <v>AL1000800-D</v>
      </c>
      <c r="AF47" s="24">
        <v>0</v>
      </c>
      <c r="AG47" s="87" t="s">
        <v>35</v>
      </c>
      <c r="AH47" s="40">
        <v>3</v>
      </c>
      <c r="AJ47" s="2"/>
      <c r="AK47" s="24"/>
      <c r="AL47" s="25"/>
      <c r="AM47" s="39"/>
      <c r="AP47" s="83"/>
      <c r="AS47" s="42"/>
      <c r="AT47" s="23"/>
      <c r="AU47" s="40"/>
    </row>
    <row r="48" spans="1:47" ht="18" thickTop="1" thickBot="1">
      <c r="A48" s="33" t="str">
        <f t="shared" si="3"/>
        <v>AL1206030</v>
      </c>
      <c r="B48" s="30" t="s">
        <v>25</v>
      </c>
      <c r="C48" s="23">
        <f t="shared" si="0"/>
        <v>120</v>
      </c>
      <c r="D48" s="23">
        <f t="shared" si="1"/>
        <v>60</v>
      </c>
      <c r="E48" s="23">
        <f t="shared" si="2"/>
        <v>30</v>
      </c>
      <c r="F48" s="23"/>
      <c r="G48" s="23"/>
      <c r="H48" s="27"/>
      <c r="J48" s="35" t="str">
        <f t="shared" si="4"/>
        <v>AL1200600</v>
      </c>
      <c r="K48" s="31"/>
      <c r="L48" s="24">
        <v>1200</v>
      </c>
      <c r="M48" s="24">
        <v>600</v>
      </c>
      <c r="N48" s="29">
        <v>300</v>
      </c>
      <c r="P48" s="38" t="str">
        <f t="shared" si="9"/>
        <v>AL1200600-A</v>
      </c>
      <c r="Q48" s="24">
        <v>0</v>
      </c>
      <c r="R48" s="87" t="s">
        <v>34</v>
      </c>
      <c r="S48" s="40">
        <v>1</v>
      </c>
      <c r="U48" s="38" t="str">
        <f t="shared" si="7"/>
        <v>AL1200600-B</v>
      </c>
      <c r="V48" s="24">
        <v>0</v>
      </c>
      <c r="W48" s="87" t="s">
        <v>37</v>
      </c>
      <c r="X48" s="40">
        <v>1</v>
      </c>
      <c r="Z48" s="38" t="str">
        <f t="shared" si="8"/>
        <v>AL1200600-C</v>
      </c>
      <c r="AA48" s="24">
        <v>0</v>
      </c>
      <c r="AB48" s="87" t="s">
        <v>36</v>
      </c>
      <c r="AC48" s="40">
        <v>1</v>
      </c>
      <c r="AE48" s="38" t="str">
        <f t="shared" si="5"/>
        <v>AL1200600-D</v>
      </c>
      <c r="AF48" s="24">
        <v>0</v>
      </c>
      <c r="AG48" s="87" t="s">
        <v>35</v>
      </c>
      <c r="AH48" s="40">
        <v>3</v>
      </c>
      <c r="AJ48" s="2"/>
      <c r="AK48" s="24"/>
      <c r="AL48" s="25"/>
      <c r="AM48" s="39"/>
      <c r="AP48" s="83"/>
      <c r="AS48" s="42"/>
      <c r="AT48" s="23"/>
      <c r="AU48" s="40"/>
    </row>
    <row r="49" spans="1:47" ht="18" thickTop="1" thickBot="1">
      <c r="A49" s="33" t="str">
        <f t="shared" si="3"/>
        <v>AL1206040</v>
      </c>
      <c r="B49" s="30" t="s">
        <v>25</v>
      </c>
      <c r="C49" s="23">
        <f t="shared" si="0"/>
        <v>120</v>
      </c>
      <c r="D49" s="23">
        <f t="shared" si="1"/>
        <v>60</v>
      </c>
      <c r="E49" s="23">
        <f t="shared" si="2"/>
        <v>40</v>
      </c>
      <c r="F49" s="23"/>
      <c r="G49" s="23"/>
      <c r="H49" s="27"/>
      <c r="J49" s="35" t="str">
        <f t="shared" si="4"/>
        <v>AL1200600</v>
      </c>
      <c r="K49" s="31"/>
      <c r="L49" s="24">
        <v>1200</v>
      </c>
      <c r="M49" s="24">
        <v>600</v>
      </c>
      <c r="N49" s="29">
        <v>400</v>
      </c>
      <c r="P49" s="2" t="str">
        <f t="shared" si="9"/>
        <v>AL1200600-A</v>
      </c>
      <c r="Q49" s="24">
        <v>0</v>
      </c>
      <c r="R49" s="87" t="s">
        <v>34</v>
      </c>
      <c r="S49" s="40">
        <v>1</v>
      </c>
      <c r="U49" s="2" t="str">
        <f t="shared" si="7"/>
        <v>AL1200600-B</v>
      </c>
      <c r="V49" s="24">
        <v>0</v>
      </c>
      <c r="W49" s="87" t="s">
        <v>37</v>
      </c>
      <c r="X49" s="40">
        <v>1</v>
      </c>
      <c r="Z49" s="2" t="str">
        <f t="shared" si="8"/>
        <v>AL1200600-C</v>
      </c>
      <c r="AA49" s="24">
        <v>0</v>
      </c>
      <c r="AB49" s="87" t="s">
        <v>36</v>
      </c>
      <c r="AC49" s="40">
        <v>1</v>
      </c>
      <c r="AE49" s="38" t="str">
        <f t="shared" si="5"/>
        <v>AL1200600-D</v>
      </c>
      <c r="AF49" s="24">
        <v>0</v>
      </c>
      <c r="AG49" s="87" t="s">
        <v>35</v>
      </c>
      <c r="AH49" s="40">
        <v>3</v>
      </c>
      <c r="AJ49" s="2"/>
      <c r="AK49" s="24"/>
      <c r="AL49" s="25"/>
      <c r="AM49" s="39"/>
      <c r="AP49" s="83"/>
      <c r="AS49" s="42"/>
      <c r="AT49" s="23"/>
      <c r="AU49" s="40"/>
    </row>
    <row r="50" spans="1:47" ht="18" thickTop="1" thickBot="1">
      <c r="A50" s="34" t="str">
        <f t="shared" si="3"/>
        <v>AL1208030</v>
      </c>
      <c r="B50" s="30" t="s">
        <v>25</v>
      </c>
      <c r="C50" s="45">
        <f t="shared" si="0"/>
        <v>120</v>
      </c>
      <c r="D50" s="45">
        <f t="shared" si="1"/>
        <v>80</v>
      </c>
      <c r="E50" s="45">
        <f t="shared" si="2"/>
        <v>30</v>
      </c>
      <c r="F50" s="45"/>
      <c r="G50" s="45"/>
      <c r="H50" s="46"/>
      <c r="I50" s="11"/>
      <c r="J50" s="35" t="str">
        <f t="shared" si="4"/>
        <v>AL1200800</v>
      </c>
      <c r="K50" s="44"/>
      <c r="L50" s="49">
        <v>1200</v>
      </c>
      <c r="M50" s="49">
        <v>800</v>
      </c>
      <c r="N50" s="50">
        <v>300</v>
      </c>
      <c r="O50" s="54"/>
      <c r="P50" s="38" t="str">
        <f t="shared" si="9"/>
        <v>AL1200800-A</v>
      </c>
      <c r="Q50" s="49">
        <v>0</v>
      </c>
      <c r="R50" s="87" t="s">
        <v>34</v>
      </c>
      <c r="S50" s="51">
        <v>1</v>
      </c>
      <c r="T50" s="11"/>
      <c r="U50" s="38" t="str">
        <f t="shared" si="7"/>
        <v>AL1200800-B</v>
      </c>
      <c r="V50" s="49">
        <v>0</v>
      </c>
      <c r="W50" s="87" t="s">
        <v>37</v>
      </c>
      <c r="X50" s="51">
        <v>1</v>
      </c>
      <c r="Y50" s="11"/>
      <c r="Z50" s="38" t="str">
        <f t="shared" si="8"/>
        <v>AL1200800-C</v>
      </c>
      <c r="AA50" s="49">
        <v>0</v>
      </c>
      <c r="AB50" s="87" t="s">
        <v>36</v>
      </c>
      <c r="AC50" s="51">
        <v>1</v>
      </c>
      <c r="AD50" s="11"/>
      <c r="AE50" s="38" t="str">
        <f t="shared" si="5"/>
        <v>AL1200800-D</v>
      </c>
      <c r="AF50" s="49">
        <v>0</v>
      </c>
      <c r="AG50" s="87" t="s">
        <v>35</v>
      </c>
      <c r="AH50" s="51">
        <v>3</v>
      </c>
      <c r="AI50" s="11"/>
      <c r="AJ50" s="3"/>
      <c r="AK50" s="49"/>
      <c r="AL50" s="52"/>
      <c r="AM50" s="39"/>
      <c r="AN50" s="11"/>
      <c r="AP50" s="83"/>
      <c r="AS50" s="53"/>
      <c r="AT50" s="45"/>
      <c r="AU50" s="51"/>
    </row>
  </sheetData>
  <mergeCells count="37">
    <mergeCell ref="L2:N2"/>
    <mergeCell ref="A1:A3"/>
    <mergeCell ref="J1:J3"/>
    <mergeCell ref="P2:P3"/>
    <mergeCell ref="AU2:AU3"/>
    <mergeCell ref="AK2:AK3"/>
    <mergeCell ref="Q2:Q3"/>
    <mergeCell ref="V2:V3"/>
    <mergeCell ref="AA2:AA3"/>
    <mergeCell ref="AF2:AF3"/>
    <mergeCell ref="AG2:AG3"/>
    <mergeCell ref="AH2:AH3"/>
    <mergeCell ref="AJ2:AJ3"/>
    <mergeCell ref="X2:X3"/>
    <mergeCell ref="Z2:Z3"/>
    <mergeCell ref="AB2:AB3"/>
    <mergeCell ref="AC2:AC3"/>
    <mergeCell ref="AR2:AR3"/>
    <mergeCell ref="AT2:AT3"/>
    <mergeCell ref="P1:S1"/>
    <mergeCell ref="U1:X1"/>
    <mergeCell ref="Z1:AC1"/>
    <mergeCell ref="AE1:AH1"/>
    <mergeCell ref="AJ1:AM1"/>
    <mergeCell ref="AS1:AU1"/>
    <mergeCell ref="R2:R3"/>
    <mergeCell ref="S2:S3"/>
    <mergeCell ref="U2:U3"/>
    <mergeCell ref="W2:W3"/>
    <mergeCell ref="AE2:AE3"/>
    <mergeCell ref="AL2:AL3"/>
    <mergeCell ref="AM2:AM3"/>
    <mergeCell ref="AO1:AQ1"/>
    <mergeCell ref="AO2:AO3"/>
    <mergeCell ref="AP2:AP3"/>
    <mergeCell ref="AQ2:AQ3"/>
    <mergeCell ref="AS2:AS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50"/>
  <sheetViews>
    <sheetView zoomScale="175" zoomScaleNormal="175" workbookViewId="0">
      <pane xSplit="3" ySplit="3" topLeftCell="R4" activePane="bottomRight" state="frozen"/>
      <selection pane="topRight" activeCell="D1" sqref="D1"/>
      <selection pane="bottomLeft" activeCell="A4" sqref="A4"/>
      <selection pane="bottomRight" activeCell="V9" sqref="V9"/>
    </sheetView>
  </sheetViews>
  <sheetFormatPr defaultColWidth="9" defaultRowHeight="15.75"/>
  <cols>
    <col min="1" max="1" width="21.75" style="4" customWidth="1"/>
    <col min="2" max="2" width="5.625" style="4" customWidth="1"/>
    <col min="3" max="3" width="18.375" style="4" customWidth="1"/>
    <col min="4" max="4" width="5.625" style="4" customWidth="1"/>
    <col min="5" max="5" width="20.625" style="5" customWidth="1"/>
    <col min="6" max="6" width="8.625" style="5" customWidth="1"/>
    <col min="7" max="7" width="23.625" style="4" customWidth="1"/>
    <col min="8" max="8" width="8.625" style="4" customWidth="1"/>
    <col min="9" max="9" width="5.625" style="4" customWidth="1"/>
    <col min="10" max="10" width="20.625" style="5" customWidth="1"/>
    <col min="11" max="11" width="8.625" style="5" customWidth="1"/>
    <col min="12" max="12" width="25.625" style="4" customWidth="1"/>
    <col min="13" max="13" width="8.625" style="4" customWidth="1"/>
    <col min="14" max="14" width="5.625" style="4" customWidth="1"/>
    <col min="15" max="15" width="20.625" style="5" customWidth="1"/>
    <col min="16" max="16" width="8.625" style="5" customWidth="1"/>
    <col min="17" max="17" width="25.375" style="4" customWidth="1"/>
    <col min="18" max="18" width="8.625" style="4" customWidth="1"/>
    <col min="19" max="19" width="5.625" style="4" customWidth="1"/>
    <col min="20" max="20" width="20.625" style="5" customWidth="1"/>
    <col min="21" max="21" width="8.625" style="5" customWidth="1"/>
    <col min="22" max="22" width="25.125" style="4" customWidth="1"/>
    <col min="23" max="23" width="8.625" style="4" customWidth="1"/>
    <col min="24" max="24" width="5.625" style="4" customWidth="1"/>
    <col min="25" max="25" width="20.625" style="5" customWidth="1"/>
    <col min="26" max="26" width="8.625" style="5" customWidth="1"/>
    <col min="27" max="27" width="20.625" style="4" customWidth="1"/>
    <col min="28" max="28" width="8.625" style="4" customWidth="1"/>
    <col min="29" max="29" width="5.625" style="4" customWidth="1"/>
    <col min="30" max="30" width="20.625" style="4" customWidth="1"/>
    <col min="31" max="31" width="8.625" style="4" customWidth="1"/>
    <col min="32" max="32" width="20.625" style="1" customWidth="1"/>
    <col min="33" max="33" width="8.625" style="4" customWidth="1"/>
    <col min="34" max="34" width="5.625" style="4" customWidth="1"/>
    <col min="35" max="35" width="20.625" style="4" customWidth="1"/>
    <col min="36" max="36" width="8.625" style="4" customWidth="1"/>
    <col min="37" max="37" width="20.625" style="4" customWidth="1"/>
    <col min="38" max="38" width="8.625" style="4" customWidth="1"/>
    <col min="39" max="16384" width="9" style="4"/>
  </cols>
  <sheetData>
    <row r="1" spans="1:39" s="55" customFormat="1" ht="17.25" thickBot="1">
      <c r="A1" s="97" t="s">
        <v>11</v>
      </c>
      <c r="C1" s="97" t="s">
        <v>18</v>
      </c>
      <c r="E1" s="94" t="s">
        <v>12</v>
      </c>
      <c r="F1" s="95"/>
      <c r="G1" s="95"/>
      <c r="H1" s="96"/>
      <c r="I1" s="16"/>
      <c r="J1" s="94" t="s">
        <v>13</v>
      </c>
      <c r="K1" s="95"/>
      <c r="L1" s="95"/>
      <c r="M1" s="96"/>
      <c r="N1" s="16"/>
      <c r="O1" s="94" t="s">
        <v>14</v>
      </c>
      <c r="P1" s="95"/>
      <c r="Q1" s="95"/>
      <c r="R1" s="96"/>
      <c r="S1" s="16"/>
      <c r="T1" s="94" t="s">
        <v>15</v>
      </c>
      <c r="U1" s="95"/>
      <c r="V1" s="95"/>
      <c r="W1" s="96"/>
      <c r="X1" s="16"/>
      <c r="Y1" s="94" t="s">
        <v>16</v>
      </c>
      <c r="Z1" s="95"/>
      <c r="AA1" s="95"/>
      <c r="AB1" s="96"/>
      <c r="AD1" s="94" t="s">
        <v>19</v>
      </c>
      <c r="AE1" s="95"/>
      <c r="AF1" s="95"/>
      <c r="AG1" s="96"/>
      <c r="AI1" s="94" t="s">
        <v>20</v>
      </c>
      <c r="AJ1" s="95"/>
      <c r="AK1" s="95"/>
      <c r="AL1" s="96"/>
    </row>
    <row r="2" spans="1:39" s="55" customFormat="1" ht="16.5">
      <c r="A2" s="98"/>
      <c r="C2" s="98"/>
      <c r="E2" s="91" t="s">
        <v>5</v>
      </c>
      <c r="F2" s="91" t="s">
        <v>8</v>
      </c>
      <c r="G2" s="91" t="s">
        <v>6</v>
      </c>
      <c r="H2" s="91" t="s">
        <v>4</v>
      </c>
      <c r="I2" s="18"/>
      <c r="J2" s="91" t="s">
        <v>5</v>
      </c>
      <c r="K2" s="91" t="s">
        <v>8</v>
      </c>
      <c r="L2" s="91" t="s">
        <v>6</v>
      </c>
      <c r="M2" s="91" t="s">
        <v>4</v>
      </c>
      <c r="N2" s="18"/>
      <c r="O2" s="91" t="s">
        <v>5</v>
      </c>
      <c r="P2" s="91" t="s">
        <v>8</v>
      </c>
      <c r="Q2" s="91" t="s">
        <v>6</v>
      </c>
      <c r="R2" s="91" t="s">
        <v>4</v>
      </c>
      <c r="S2" s="18"/>
      <c r="T2" s="91" t="s">
        <v>5</v>
      </c>
      <c r="U2" s="91" t="s">
        <v>8</v>
      </c>
      <c r="V2" s="91" t="s">
        <v>6</v>
      </c>
      <c r="W2" s="91" t="s">
        <v>4</v>
      </c>
      <c r="X2" s="18"/>
      <c r="Y2" s="91" t="s">
        <v>5</v>
      </c>
      <c r="Z2" s="91" t="s">
        <v>8</v>
      </c>
      <c r="AA2" s="91" t="s">
        <v>6</v>
      </c>
      <c r="AB2" s="91" t="s">
        <v>4</v>
      </c>
      <c r="AD2" s="91" t="s">
        <v>5</v>
      </c>
      <c r="AE2" s="91" t="s">
        <v>8</v>
      </c>
      <c r="AF2" s="91" t="s">
        <v>6</v>
      </c>
      <c r="AG2" s="91" t="s">
        <v>4</v>
      </c>
      <c r="AI2" s="91" t="s">
        <v>5</v>
      </c>
      <c r="AJ2" s="91" t="s">
        <v>8</v>
      </c>
      <c r="AK2" s="91" t="s">
        <v>6</v>
      </c>
      <c r="AL2" s="91" t="s">
        <v>4</v>
      </c>
    </row>
    <row r="3" spans="1:39" s="55" customFormat="1" ht="17.25" thickBot="1">
      <c r="A3" s="98"/>
      <c r="C3" s="98"/>
      <c r="E3" s="92"/>
      <c r="F3" s="92"/>
      <c r="G3" s="92"/>
      <c r="H3" s="92"/>
      <c r="I3" s="18"/>
      <c r="J3" s="92"/>
      <c r="K3" s="92"/>
      <c r="L3" s="92"/>
      <c r="M3" s="92"/>
      <c r="N3" s="18"/>
      <c r="O3" s="92"/>
      <c r="P3" s="92"/>
      <c r="Q3" s="92"/>
      <c r="R3" s="92"/>
      <c r="S3" s="18"/>
      <c r="T3" s="92"/>
      <c r="U3" s="92"/>
      <c r="V3" s="92"/>
      <c r="W3" s="92"/>
      <c r="X3" s="18"/>
      <c r="Y3" s="92"/>
      <c r="Z3" s="92"/>
      <c r="AA3" s="92"/>
      <c r="AB3" s="92"/>
      <c r="AD3" s="92"/>
      <c r="AE3" s="92"/>
      <c r="AF3" s="92"/>
      <c r="AG3" s="92"/>
      <c r="AI3" s="92"/>
      <c r="AJ3" s="92"/>
      <c r="AK3" s="92"/>
      <c r="AL3" s="92"/>
      <c r="AM3" s="17"/>
    </row>
    <row r="4" spans="1:39" ht="17.25" thickBot="1">
      <c r="A4" s="57" t="str">
        <f>外框總成!B4&amp;外框總成!C4&amp;外框總成!D4&amp;外框總成!E4</f>
        <v>AL202015</v>
      </c>
      <c r="B4" s="60"/>
      <c r="C4" s="63" t="str">
        <f>外框總成!J4</f>
        <v>AL200200</v>
      </c>
      <c r="D4" s="7"/>
      <c r="E4" s="6" t="str">
        <f>C4&amp;"-L-A"</f>
        <v>AL200200-L-A</v>
      </c>
      <c r="F4" s="61">
        <v>0</v>
      </c>
      <c r="G4" s="88" t="s">
        <v>38</v>
      </c>
      <c r="H4" s="8">
        <v>1</v>
      </c>
      <c r="I4" s="7"/>
      <c r="J4" s="6" t="str">
        <f>C4&amp;"-L-B"</f>
        <v>AL200200-L-B</v>
      </c>
      <c r="K4" s="61">
        <v>0</v>
      </c>
      <c r="L4" s="88" t="s">
        <v>39</v>
      </c>
      <c r="M4" s="8">
        <v>1</v>
      </c>
      <c r="N4" s="7"/>
      <c r="O4" s="6" t="str">
        <f>C4&amp;"L-C"</f>
        <v>AL200200L-C</v>
      </c>
      <c r="P4" s="61">
        <v>0</v>
      </c>
      <c r="Q4" s="88" t="s">
        <v>40</v>
      </c>
      <c r="R4" s="8">
        <v>1</v>
      </c>
      <c r="S4" s="7"/>
      <c r="T4" s="6" t="str">
        <f>C4&amp;"L-D"</f>
        <v>AL200200L-D</v>
      </c>
      <c r="U4" s="61">
        <v>0</v>
      </c>
      <c r="V4" s="88" t="s">
        <v>41</v>
      </c>
      <c r="W4" s="8">
        <v>1</v>
      </c>
      <c r="X4" s="7"/>
      <c r="Y4" s="6"/>
      <c r="Z4" s="61"/>
      <c r="AA4" s="7"/>
      <c r="AB4" s="8"/>
      <c r="AC4" s="7"/>
      <c r="AD4" s="64"/>
      <c r="AE4" s="61"/>
      <c r="AF4" s="14"/>
      <c r="AG4" s="8"/>
      <c r="AH4" s="7"/>
      <c r="AI4" s="64"/>
      <c r="AJ4" s="14"/>
      <c r="AK4" s="7"/>
      <c r="AL4" s="8"/>
    </row>
    <row r="5" spans="1:39" ht="17.25" thickBot="1">
      <c r="A5" s="58" t="str">
        <f>外框總成!B5&amp;外框總成!C5&amp;外框總成!D5&amp;外框總成!E5</f>
        <v>AL302015</v>
      </c>
      <c r="B5" s="15"/>
      <c r="C5" s="63" t="str">
        <f>外框總成!J5</f>
        <v>AL300200</v>
      </c>
      <c r="D5" s="10"/>
      <c r="E5" s="6" t="str">
        <f t="shared" ref="E5:E50" si="0">C5&amp;"-L-A"</f>
        <v>AL300200-L-A</v>
      </c>
      <c r="F5" s="24">
        <v>0</v>
      </c>
      <c r="G5" s="88" t="s">
        <v>38</v>
      </c>
      <c r="H5" s="11">
        <v>1</v>
      </c>
      <c r="I5" s="10"/>
      <c r="J5" s="6" t="str">
        <f t="shared" ref="J5:J50" si="1">C5&amp;"-L-B"</f>
        <v>AL300200-L-B</v>
      </c>
      <c r="K5" s="24">
        <v>0</v>
      </c>
      <c r="L5" s="88" t="s">
        <v>39</v>
      </c>
      <c r="M5" s="11">
        <v>1</v>
      </c>
      <c r="N5" s="10"/>
      <c r="O5" s="6" t="str">
        <f t="shared" ref="O5:O50" si="2">C5&amp;"L-C"</f>
        <v>AL300200L-C</v>
      </c>
      <c r="P5" s="24">
        <v>0</v>
      </c>
      <c r="Q5" s="88" t="s">
        <v>40</v>
      </c>
      <c r="R5" s="11">
        <v>1</v>
      </c>
      <c r="S5" s="10"/>
      <c r="T5" s="6" t="str">
        <f t="shared" ref="T5:T50" si="3">C5&amp;"L-D"</f>
        <v>AL300200L-D</v>
      </c>
      <c r="U5" s="24">
        <v>0</v>
      </c>
      <c r="V5" s="88" t="s">
        <v>41</v>
      </c>
      <c r="W5" s="8">
        <v>1</v>
      </c>
      <c r="X5" s="10"/>
      <c r="Y5" s="9"/>
      <c r="Z5" s="24"/>
      <c r="AA5" s="10"/>
      <c r="AB5" s="11"/>
      <c r="AC5" s="10"/>
      <c r="AD5" s="43"/>
      <c r="AE5" s="24"/>
      <c r="AG5" s="11"/>
      <c r="AH5" s="10"/>
      <c r="AI5" s="43"/>
      <c r="AJ5" s="1"/>
      <c r="AK5" s="10"/>
      <c r="AL5" s="11"/>
    </row>
    <row r="6" spans="1:39" ht="17.25" thickBot="1">
      <c r="A6" s="58" t="str">
        <f>外框總成!B6&amp;外框總成!C6&amp;外框總成!D6&amp;外框總成!E6</f>
        <v>AL302515</v>
      </c>
      <c r="B6" s="15"/>
      <c r="C6" s="63" t="str">
        <f>外框總成!J6</f>
        <v>AL300250</v>
      </c>
      <c r="D6" s="10"/>
      <c r="E6" s="6" t="str">
        <f t="shared" si="0"/>
        <v>AL300250-L-A</v>
      </c>
      <c r="F6" s="24">
        <v>0</v>
      </c>
      <c r="G6" s="88" t="s">
        <v>38</v>
      </c>
      <c r="H6" s="11">
        <v>1</v>
      </c>
      <c r="I6" s="10"/>
      <c r="J6" s="6" t="str">
        <f t="shared" si="1"/>
        <v>AL300250-L-B</v>
      </c>
      <c r="K6" s="24">
        <v>0</v>
      </c>
      <c r="L6" s="88" t="s">
        <v>39</v>
      </c>
      <c r="M6" s="11">
        <v>1</v>
      </c>
      <c r="N6" s="10"/>
      <c r="O6" s="6" t="str">
        <f t="shared" si="2"/>
        <v>AL300250L-C</v>
      </c>
      <c r="P6" s="24">
        <v>0</v>
      </c>
      <c r="Q6" s="88" t="s">
        <v>40</v>
      </c>
      <c r="R6" s="11">
        <v>1</v>
      </c>
      <c r="S6" s="10"/>
      <c r="T6" s="6" t="str">
        <f t="shared" si="3"/>
        <v>AL300250L-D</v>
      </c>
      <c r="U6" s="24">
        <v>0</v>
      </c>
      <c r="V6" s="88" t="s">
        <v>41</v>
      </c>
      <c r="W6" s="8">
        <v>1</v>
      </c>
      <c r="X6" s="10"/>
      <c r="Y6" s="9"/>
      <c r="Z6" s="24"/>
      <c r="AA6" s="10"/>
      <c r="AB6" s="11"/>
      <c r="AC6" s="10"/>
      <c r="AD6" s="43"/>
      <c r="AE6" s="24"/>
      <c r="AG6" s="11"/>
      <c r="AH6" s="10"/>
      <c r="AI6" s="43"/>
      <c r="AJ6" s="1"/>
      <c r="AK6" s="10"/>
      <c r="AL6" s="11"/>
    </row>
    <row r="7" spans="1:39" ht="17.25" thickBot="1">
      <c r="A7" s="58" t="str">
        <f>外框總成!B7&amp;外框總成!C7&amp;外框總成!D7&amp;外框總成!E7</f>
        <v>AL303015</v>
      </c>
      <c r="B7" s="15"/>
      <c r="C7" s="63" t="str">
        <f>外框總成!J7</f>
        <v>AL300300</v>
      </c>
      <c r="D7" s="10"/>
      <c r="E7" s="6" t="str">
        <f t="shared" si="0"/>
        <v>AL300300-L-A</v>
      </c>
      <c r="F7" s="24">
        <v>0</v>
      </c>
      <c r="G7" s="88" t="s">
        <v>38</v>
      </c>
      <c r="H7" s="11">
        <v>1</v>
      </c>
      <c r="I7" s="10"/>
      <c r="J7" s="6" t="str">
        <f t="shared" si="1"/>
        <v>AL300300-L-B</v>
      </c>
      <c r="K7" s="24">
        <v>0</v>
      </c>
      <c r="L7" s="88" t="s">
        <v>39</v>
      </c>
      <c r="M7" s="11">
        <v>1</v>
      </c>
      <c r="N7" s="10"/>
      <c r="O7" s="6" t="str">
        <f t="shared" si="2"/>
        <v>AL300300L-C</v>
      </c>
      <c r="P7" s="24">
        <v>0</v>
      </c>
      <c r="Q7" s="88" t="s">
        <v>40</v>
      </c>
      <c r="R7" s="11">
        <v>1</v>
      </c>
      <c r="S7" s="10"/>
      <c r="T7" s="6" t="str">
        <f t="shared" si="3"/>
        <v>AL300300L-D</v>
      </c>
      <c r="U7" s="24">
        <v>0</v>
      </c>
      <c r="V7" s="88" t="s">
        <v>41</v>
      </c>
      <c r="W7" s="8">
        <v>1</v>
      </c>
      <c r="X7" s="10"/>
      <c r="Y7" s="9"/>
      <c r="Z7" s="24"/>
      <c r="AA7" s="10"/>
      <c r="AB7" s="11"/>
      <c r="AC7" s="10"/>
      <c r="AD7" s="43"/>
      <c r="AE7" s="24"/>
      <c r="AG7" s="11"/>
      <c r="AH7" s="10"/>
      <c r="AI7" s="43"/>
      <c r="AJ7" s="1"/>
      <c r="AK7" s="10"/>
      <c r="AL7" s="11"/>
    </row>
    <row r="8" spans="1:39" ht="17.25" thickBot="1">
      <c r="A8" s="58" t="str">
        <f>外框總成!B8&amp;外框總成!C8&amp;外框總成!D8&amp;外框總成!E8</f>
        <v>AL303020</v>
      </c>
      <c r="B8" s="15"/>
      <c r="C8" s="63" t="str">
        <f>外框總成!J8</f>
        <v>AL300300</v>
      </c>
      <c r="D8" s="10"/>
      <c r="E8" s="6" t="str">
        <f t="shared" si="0"/>
        <v>AL300300-L-A</v>
      </c>
      <c r="F8" s="24">
        <v>0</v>
      </c>
      <c r="G8" s="88" t="s">
        <v>38</v>
      </c>
      <c r="H8" s="11">
        <v>1</v>
      </c>
      <c r="I8" s="10"/>
      <c r="J8" s="6" t="str">
        <f t="shared" si="1"/>
        <v>AL300300-L-B</v>
      </c>
      <c r="K8" s="24">
        <v>0</v>
      </c>
      <c r="L8" s="88" t="s">
        <v>39</v>
      </c>
      <c r="M8" s="11">
        <v>1</v>
      </c>
      <c r="N8" s="10"/>
      <c r="O8" s="6" t="str">
        <f t="shared" si="2"/>
        <v>AL300300L-C</v>
      </c>
      <c r="P8" s="24">
        <v>0</v>
      </c>
      <c r="Q8" s="88" t="s">
        <v>40</v>
      </c>
      <c r="R8" s="11">
        <v>1</v>
      </c>
      <c r="S8" s="10"/>
      <c r="T8" s="6" t="str">
        <f t="shared" si="3"/>
        <v>AL300300L-D</v>
      </c>
      <c r="U8" s="24">
        <v>0</v>
      </c>
      <c r="V8" s="88" t="s">
        <v>41</v>
      </c>
      <c r="W8" s="8">
        <v>1</v>
      </c>
      <c r="X8" s="10"/>
      <c r="Y8" s="9"/>
      <c r="Z8" s="24"/>
      <c r="AA8" s="10"/>
      <c r="AB8" s="11"/>
      <c r="AC8" s="10"/>
      <c r="AD8" s="43"/>
      <c r="AE8" s="24"/>
      <c r="AG8" s="11"/>
      <c r="AH8" s="10"/>
      <c r="AI8" s="43"/>
      <c r="AJ8" s="1"/>
      <c r="AK8" s="10"/>
      <c r="AL8" s="11"/>
    </row>
    <row r="9" spans="1:39" ht="17.25" thickBot="1">
      <c r="A9" s="58" t="str">
        <f>外框總成!B9&amp;外框總成!C9&amp;外框總成!D9&amp;外框總成!E9</f>
        <v>AL304015</v>
      </c>
      <c r="B9" s="15"/>
      <c r="C9" s="63" t="str">
        <f>外框總成!J9</f>
        <v>AL300400</v>
      </c>
      <c r="D9" s="10"/>
      <c r="E9" s="6" t="str">
        <f t="shared" si="0"/>
        <v>AL300400-L-A</v>
      </c>
      <c r="F9" s="24">
        <v>0</v>
      </c>
      <c r="G9" s="88" t="s">
        <v>38</v>
      </c>
      <c r="H9" s="11">
        <v>1</v>
      </c>
      <c r="I9" s="10"/>
      <c r="J9" s="6" t="str">
        <f t="shared" si="1"/>
        <v>AL300400-L-B</v>
      </c>
      <c r="K9" s="24">
        <v>0</v>
      </c>
      <c r="L9" s="88" t="s">
        <v>39</v>
      </c>
      <c r="M9" s="11">
        <v>1</v>
      </c>
      <c r="N9" s="10"/>
      <c r="O9" s="6" t="str">
        <f t="shared" si="2"/>
        <v>AL300400L-C</v>
      </c>
      <c r="P9" s="24">
        <v>0</v>
      </c>
      <c r="Q9" s="88" t="s">
        <v>40</v>
      </c>
      <c r="R9" s="11">
        <v>1</v>
      </c>
      <c r="S9" s="10"/>
      <c r="T9" s="6" t="str">
        <f t="shared" si="3"/>
        <v>AL300400L-D</v>
      </c>
      <c r="U9" s="24">
        <v>0</v>
      </c>
      <c r="V9" s="88" t="s">
        <v>41</v>
      </c>
      <c r="W9" s="8">
        <v>1</v>
      </c>
      <c r="X9" s="10"/>
      <c r="Y9" s="9"/>
      <c r="Z9" s="24"/>
      <c r="AA9" s="10"/>
      <c r="AB9" s="11"/>
      <c r="AC9" s="10"/>
      <c r="AD9" s="43"/>
      <c r="AE9" s="24"/>
      <c r="AG9" s="11"/>
      <c r="AH9" s="10"/>
      <c r="AI9" s="43"/>
      <c r="AJ9" s="1"/>
      <c r="AK9" s="10"/>
      <c r="AL9" s="11"/>
    </row>
    <row r="10" spans="1:39" ht="17.25" thickBot="1">
      <c r="A10" s="58" t="str">
        <f>外框總成!B10&amp;外框總成!C10&amp;外框總成!D10&amp;外框總成!E10</f>
        <v>AL304020</v>
      </c>
      <c r="B10" s="15"/>
      <c r="C10" s="63" t="str">
        <f>外框總成!J10</f>
        <v>AL300400</v>
      </c>
      <c r="D10" s="10"/>
      <c r="E10" s="6" t="str">
        <f t="shared" si="0"/>
        <v>AL300400-L-A</v>
      </c>
      <c r="F10" s="24">
        <v>0</v>
      </c>
      <c r="G10" s="88" t="s">
        <v>38</v>
      </c>
      <c r="H10" s="11">
        <v>1</v>
      </c>
      <c r="I10" s="10"/>
      <c r="J10" s="6" t="str">
        <f t="shared" si="1"/>
        <v>AL300400-L-B</v>
      </c>
      <c r="K10" s="24">
        <v>0</v>
      </c>
      <c r="L10" s="88" t="s">
        <v>39</v>
      </c>
      <c r="M10" s="11">
        <v>1</v>
      </c>
      <c r="N10" s="10"/>
      <c r="O10" s="6" t="str">
        <f t="shared" si="2"/>
        <v>AL300400L-C</v>
      </c>
      <c r="P10" s="24">
        <v>0</v>
      </c>
      <c r="Q10" s="88" t="s">
        <v>40</v>
      </c>
      <c r="R10" s="11">
        <v>1</v>
      </c>
      <c r="S10" s="10"/>
      <c r="T10" s="6" t="str">
        <f t="shared" si="3"/>
        <v>AL300400L-D</v>
      </c>
      <c r="U10" s="24">
        <v>0</v>
      </c>
      <c r="V10" s="88" t="s">
        <v>41</v>
      </c>
      <c r="W10" s="8">
        <v>1</v>
      </c>
      <c r="X10" s="10"/>
      <c r="Y10" s="9"/>
      <c r="Z10" s="24"/>
      <c r="AA10" s="10"/>
      <c r="AB10" s="11"/>
      <c r="AC10" s="10"/>
      <c r="AD10" s="43"/>
      <c r="AE10" s="24"/>
      <c r="AG10" s="11"/>
      <c r="AH10" s="10"/>
      <c r="AI10" s="43"/>
      <c r="AJ10" s="1"/>
      <c r="AK10" s="10"/>
      <c r="AL10" s="11"/>
    </row>
    <row r="11" spans="1:39" ht="17.25" thickBot="1">
      <c r="A11" s="58" t="str">
        <f>外框總成!B11&amp;外框總成!C11&amp;外框總成!D11&amp;外框總成!E11</f>
        <v>AL403015</v>
      </c>
      <c r="B11" s="15"/>
      <c r="C11" s="63" t="str">
        <f>外框總成!J11</f>
        <v>AL400300</v>
      </c>
      <c r="D11" s="10"/>
      <c r="E11" s="6" t="str">
        <f t="shared" si="0"/>
        <v>AL400300-L-A</v>
      </c>
      <c r="F11" s="24">
        <v>0</v>
      </c>
      <c r="G11" s="88" t="s">
        <v>38</v>
      </c>
      <c r="H11" s="11">
        <v>1</v>
      </c>
      <c r="I11" s="10"/>
      <c r="J11" s="6" t="str">
        <f t="shared" si="1"/>
        <v>AL400300-L-B</v>
      </c>
      <c r="K11" s="24">
        <v>0</v>
      </c>
      <c r="L11" s="88" t="s">
        <v>39</v>
      </c>
      <c r="M11" s="11">
        <v>1</v>
      </c>
      <c r="N11" s="10"/>
      <c r="O11" s="6" t="str">
        <f t="shared" si="2"/>
        <v>AL400300L-C</v>
      </c>
      <c r="P11" s="24">
        <v>0</v>
      </c>
      <c r="Q11" s="88" t="s">
        <v>40</v>
      </c>
      <c r="R11" s="11">
        <v>1</v>
      </c>
      <c r="S11" s="10"/>
      <c r="T11" s="6" t="str">
        <f t="shared" si="3"/>
        <v>AL400300L-D</v>
      </c>
      <c r="U11" s="24">
        <v>0</v>
      </c>
      <c r="V11" s="88" t="s">
        <v>41</v>
      </c>
      <c r="W11" s="8">
        <v>1</v>
      </c>
      <c r="X11" s="10"/>
      <c r="Y11" s="9"/>
      <c r="Z11" s="24"/>
      <c r="AA11" s="10"/>
      <c r="AB11" s="11"/>
      <c r="AC11" s="10"/>
      <c r="AD11" s="43"/>
      <c r="AE11" s="24"/>
      <c r="AG11" s="11"/>
      <c r="AH11" s="10"/>
      <c r="AI11" s="43"/>
      <c r="AJ11" s="1"/>
      <c r="AK11" s="10"/>
      <c r="AL11" s="11"/>
    </row>
    <row r="12" spans="1:39" ht="17.25" thickBot="1">
      <c r="A12" s="58" t="str">
        <f>外框總成!B12&amp;外框總成!C12&amp;外框總成!D12&amp;外框總成!E12</f>
        <v>AL403020</v>
      </c>
      <c r="B12" s="15"/>
      <c r="C12" s="63" t="str">
        <f>外框總成!J12</f>
        <v>AL400300</v>
      </c>
      <c r="D12" s="10"/>
      <c r="E12" s="6" t="str">
        <f t="shared" si="0"/>
        <v>AL400300-L-A</v>
      </c>
      <c r="F12" s="24">
        <v>0</v>
      </c>
      <c r="G12" s="88" t="s">
        <v>38</v>
      </c>
      <c r="H12" s="11">
        <v>1</v>
      </c>
      <c r="I12" s="10"/>
      <c r="J12" s="6" t="str">
        <f t="shared" si="1"/>
        <v>AL400300-L-B</v>
      </c>
      <c r="K12" s="24">
        <v>0</v>
      </c>
      <c r="L12" s="88" t="s">
        <v>39</v>
      </c>
      <c r="M12" s="11">
        <v>1</v>
      </c>
      <c r="N12" s="10"/>
      <c r="O12" s="6" t="str">
        <f t="shared" si="2"/>
        <v>AL400300L-C</v>
      </c>
      <c r="P12" s="24">
        <v>0</v>
      </c>
      <c r="Q12" s="88" t="s">
        <v>40</v>
      </c>
      <c r="R12" s="11">
        <v>1</v>
      </c>
      <c r="S12" s="10"/>
      <c r="T12" s="6" t="str">
        <f t="shared" si="3"/>
        <v>AL400300L-D</v>
      </c>
      <c r="U12" s="24">
        <v>0</v>
      </c>
      <c r="V12" s="88" t="s">
        <v>41</v>
      </c>
      <c r="W12" s="8">
        <v>1</v>
      </c>
      <c r="X12" s="10"/>
      <c r="Y12" s="9"/>
      <c r="Z12" s="24"/>
      <c r="AA12" s="10"/>
      <c r="AB12" s="11"/>
      <c r="AC12" s="10"/>
      <c r="AD12" s="43"/>
      <c r="AE12" s="24"/>
      <c r="AG12" s="11"/>
      <c r="AH12" s="10"/>
      <c r="AI12" s="43"/>
      <c r="AJ12" s="1"/>
      <c r="AK12" s="10"/>
      <c r="AL12" s="11"/>
    </row>
    <row r="13" spans="1:39" ht="17.25" thickBot="1">
      <c r="A13" s="58" t="str">
        <f>外框總成!B13&amp;外框總成!C13&amp;外框總成!D13&amp;外框總成!E13</f>
        <v>AL404015</v>
      </c>
      <c r="B13" s="15"/>
      <c r="C13" s="63" t="str">
        <f>外框總成!J13</f>
        <v>AL400400</v>
      </c>
      <c r="D13" s="10"/>
      <c r="E13" s="6" t="str">
        <f t="shared" si="0"/>
        <v>AL400400-L-A</v>
      </c>
      <c r="F13" s="24">
        <v>0</v>
      </c>
      <c r="G13" s="88" t="s">
        <v>38</v>
      </c>
      <c r="H13" s="11">
        <v>1</v>
      </c>
      <c r="I13" s="10"/>
      <c r="J13" s="6" t="str">
        <f t="shared" si="1"/>
        <v>AL400400-L-B</v>
      </c>
      <c r="K13" s="24">
        <v>0</v>
      </c>
      <c r="L13" s="88" t="s">
        <v>39</v>
      </c>
      <c r="M13" s="11">
        <v>1</v>
      </c>
      <c r="N13" s="10"/>
      <c r="O13" s="6" t="str">
        <f t="shared" si="2"/>
        <v>AL400400L-C</v>
      </c>
      <c r="P13" s="24">
        <v>0</v>
      </c>
      <c r="Q13" s="88" t="s">
        <v>40</v>
      </c>
      <c r="R13" s="11">
        <v>1</v>
      </c>
      <c r="S13" s="10"/>
      <c r="T13" s="6" t="str">
        <f t="shared" si="3"/>
        <v>AL400400L-D</v>
      </c>
      <c r="U13" s="24">
        <v>0</v>
      </c>
      <c r="V13" s="88" t="s">
        <v>41</v>
      </c>
      <c r="W13" s="8">
        <v>1</v>
      </c>
      <c r="X13" s="10"/>
      <c r="Y13" s="9"/>
      <c r="Z13" s="24"/>
      <c r="AA13" s="10"/>
      <c r="AB13" s="11"/>
      <c r="AC13" s="10"/>
      <c r="AD13" s="43"/>
      <c r="AE13" s="24"/>
      <c r="AG13" s="11"/>
      <c r="AH13" s="10"/>
      <c r="AI13" s="43"/>
      <c r="AJ13" s="1"/>
      <c r="AK13" s="10"/>
      <c r="AL13" s="11"/>
    </row>
    <row r="14" spans="1:39" ht="17.25" thickBot="1">
      <c r="A14" s="58" t="str">
        <f>外框總成!B14&amp;外框總成!C14&amp;外框總成!D14&amp;外框總成!E14</f>
        <v>AL404020</v>
      </c>
      <c r="B14" s="15"/>
      <c r="C14" s="63" t="str">
        <f>外框總成!J14</f>
        <v>AL400400</v>
      </c>
      <c r="D14" s="10"/>
      <c r="E14" s="6" t="str">
        <f t="shared" si="0"/>
        <v>AL400400-L-A</v>
      </c>
      <c r="F14" s="24">
        <v>0</v>
      </c>
      <c r="G14" s="88" t="s">
        <v>38</v>
      </c>
      <c r="H14" s="11">
        <v>1</v>
      </c>
      <c r="I14" s="10"/>
      <c r="J14" s="6" t="str">
        <f t="shared" si="1"/>
        <v>AL400400-L-B</v>
      </c>
      <c r="K14" s="24">
        <v>0</v>
      </c>
      <c r="L14" s="88" t="s">
        <v>39</v>
      </c>
      <c r="M14" s="11">
        <v>1</v>
      </c>
      <c r="N14" s="10"/>
      <c r="O14" s="6" t="str">
        <f t="shared" si="2"/>
        <v>AL400400L-C</v>
      </c>
      <c r="P14" s="24">
        <v>0</v>
      </c>
      <c r="Q14" s="88" t="s">
        <v>40</v>
      </c>
      <c r="R14" s="11">
        <v>1</v>
      </c>
      <c r="S14" s="10"/>
      <c r="T14" s="6" t="str">
        <f t="shared" si="3"/>
        <v>AL400400L-D</v>
      </c>
      <c r="U14" s="24">
        <v>0</v>
      </c>
      <c r="V14" s="88" t="s">
        <v>41</v>
      </c>
      <c r="W14" s="8">
        <v>1</v>
      </c>
      <c r="X14" s="10"/>
      <c r="Y14" s="9"/>
      <c r="Z14" s="24"/>
      <c r="AA14" s="10"/>
      <c r="AB14" s="11"/>
      <c r="AC14" s="10"/>
      <c r="AD14" s="43"/>
      <c r="AE14" s="24"/>
      <c r="AG14" s="11"/>
      <c r="AH14" s="10"/>
      <c r="AI14" s="43"/>
      <c r="AJ14" s="1"/>
      <c r="AK14" s="10"/>
      <c r="AL14" s="11"/>
    </row>
    <row r="15" spans="1:39" ht="17.25" thickBot="1">
      <c r="A15" s="58" t="str">
        <f>外框總成!B15&amp;外框總成!C15&amp;外框總成!D15&amp;外框總成!E15</f>
        <v>AL406020</v>
      </c>
      <c r="B15" s="15"/>
      <c r="C15" s="63" t="str">
        <f>外框總成!J15</f>
        <v>AL400600</v>
      </c>
      <c r="D15" s="10"/>
      <c r="E15" s="6" t="str">
        <f t="shared" si="0"/>
        <v>AL400600-L-A</v>
      </c>
      <c r="F15" s="24">
        <v>0</v>
      </c>
      <c r="G15" s="88" t="s">
        <v>38</v>
      </c>
      <c r="H15" s="11">
        <v>1</v>
      </c>
      <c r="I15" s="10"/>
      <c r="J15" s="6" t="str">
        <f t="shared" si="1"/>
        <v>AL400600-L-B</v>
      </c>
      <c r="K15" s="24">
        <v>0</v>
      </c>
      <c r="L15" s="88" t="s">
        <v>39</v>
      </c>
      <c r="M15" s="11">
        <v>1</v>
      </c>
      <c r="N15" s="10"/>
      <c r="O15" s="6" t="str">
        <f t="shared" si="2"/>
        <v>AL400600L-C</v>
      </c>
      <c r="P15" s="24">
        <v>0</v>
      </c>
      <c r="Q15" s="88" t="s">
        <v>40</v>
      </c>
      <c r="R15" s="11">
        <v>1</v>
      </c>
      <c r="S15" s="10"/>
      <c r="T15" s="6" t="str">
        <f t="shared" si="3"/>
        <v>AL400600L-D</v>
      </c>
      <c r="U15" s="24">
        <v>0</v>
      </c>
      <c r="V15" s="88" t="s">
        <v>41</v>
      </c>
      <c r="W15" s="8">
        <v>1</v>
      </c>
      <c r="X15" s="10"/>
      <c r="Y15" s="9"/>
      <c r="Z15" s="24"/>
      <c r="AA15" s="10"/>
      <c r="AB15" s="11"/>
      <c r="AC15" s="10"/>
      <c r="AD15" s="43"/>
      <c r="AE15" s="24"/>
      <c r="AG15" s="11"/>
      <c r="AH15" s="10"/>
      <c r="AI15" s="43"/>
      <c r="AJ15" s="1"/>
      <c r="AK15" s="10"/>
      <c r="AL15" s="11"/>
    </row>
    <row r="16" spans="1:39" ht="17.25" thickBot="1">
      <c r="A16" s="58" t="str">
        <f>外框總成!B16&amp;外框總成!C16&amp;外框總成!D16&amp;外框總成!E16</f>
        <v>AL406025</v>
      </c>
      <c r="B16" s="15"/>
      <c r="C16" s="63" t="str">
        <f>外框總成!J16</f>
        <v>AL400600</v>
      </c>
      <c r="D16" s="10"/>
      <c r="E16" s="6" t="str">
        <f t="shared" si="0"/>
        <v>AL400600-L-A</v>
      </c>
      <c r="F16" s="24">
        <v>0</v>
      </c>
      <c r="G16" s="88" t="s">
        <v>38</v>
      </c>
      <c r="H16" s="11">
        <v>1</v>
      </c>
      <c r="I16" s="10"/>
      <c r="J16" s="6" t="str">
        <f t="shared" si="1"/>
        <v>AL400600-L-B</v>
      </c>
      <c r="K16" s="24">
        <v>0</v>
      </c>
      <c r="L16" s="88" t="s">
        <v>39</v>
      </c>
      <c r="M16" s="11">
        <v>1</v>
      </c>
      <c r="N16" s="10"/>
      <c r="O16" s="6" t="str">
        <f t="shared" si="2"/>
        <v>AL400600L-C</v>
      </c>
      <c r="P16" s="24">
        <v>0</v>
      </c>
      <c r="Q16" s="88" t="s">
        <v>40</v>
      </c>
      <c r="R16" s="11">
        <v>1</v>
      </c>
      <c r="S16" s="10"/>
      <c r="T16" s="6" t="str">
        <f t="shared" si="3"/>
        <v>AL400600L-D</v>
      </c>
      <c r="U16" s="24">
        <v>0</v>
      </c>
      <c r="V16" s="88" t="s">
        <v>41</v>
      </c>
      <c r="W16" s="8">
        <v>1</v>
      </c>
      <c r="X16" s="10"/>
      <c r="Y16" s="9"/>
      <c r="Z16" s="24"/>
      <c r="AA16" s="10"/>
      <c r="AB16" s="11"/>
      <c r="AC16" s="10"/>
      <c r="AD16" s="43"/>
      <c r="AE16" s="24"/>
      <c r="AG16" s="11"/>
      <c r="AH16" s="10"/>
      <c r="AI16" s="43"/>
      <c r="AJ16" s="1"/>
      <c r="AK16" s="10"/>
      <c r="AL16" s="11"/>
    </row>
    <row r="17" spans="1:38" ht="17.25" thickBot="1">
      <c r="A17" s="58" t="str">
        <f>外框總成!B17&amp;外框總成!C17&amp;外框總成!D17&amp;外框總成!E17</f>
        <v>AL406030</v>
      </c>
      <c r="B17" s="15"/>
      <c r="C17" s="63" t="str">
        <f>外框總成!J17</f>
        <v>AL400600</v>
      </c>
      <c r="D17" s="10"/>
      <c r="E17" s="6" t="str">
        <f t="shared" si="0"/>
        <v>AL400600-L-A</v>
      </c>
      <c r="F17" s="24">
        <v>0</v>
      </c>
      <c r="G17" s="88" t="s">
        <v>38</v>
      </c>
      <c r="H17" s="11">
        <v>1</v>
      </c>
      <c r="I17" s="10"/>
      <c r="J17" s="6" t="str">
        <f t="shared" si="1"/>
        <v>AL400600-L-B</v>
      </c>
      <c r="K17" s="24">
        <v>0</v>
      </c>
      <c r="L17" s="88" t="s">
        <v>39</v>
      </c>
      <c r="M17" s="11">
        <v>1</v>
      </c>
      <c r="N17" s="10"/>
      <c r="O17" s="6" t="str">
        <f t="shared" si="2"/>
        <v>AL400600L-C</v>
      </c>
      <c r="P17" s="24">
        <v>0</v>
      </c>
      <c r="Q17" s="88" t="s">
        <v>40</v>
      </c>
      <c r="R17" s="11">
        <v>1</v>
      </c>
      <c r="S17" s="10"/>
      <c r="T17" s="6" t="str">
        <f t="shared" si="3"/>
        <v>AL400600L-D</v>
      </c>
      <c r="U17" s="24">
        <v>0</v>
      </c>
      <c r="V17" s="88" t="s">
        <v>41</v>
      </c>
      <c r="W17" s="8">
        <v>1</v>
      </c>
      <c r="X17" s="10"/>
      <c r="Y17" s="9"/>
      <c r="Z17" s="24"/>
      <c r="AA17" s="10"/>
      <c r="AB17" s="11"/>
      <c r="AC17" s="10"/>
      <c r="AD17" s="43"/>
      <c r="AE17" s="24"/>
      <c r="AG17" s="11"/>
      <c r="AH17" s="10"/>
      <c r="AI17" s="43"/>
      <c r="AJ17" s="1"/>
      <c r="AK17" s="10"/>
      <c r="AL17" s="11"/>
    </row>
    <row r="18" spans="1:38" ht="17.25" thickBot="1">
      <c r="A18" s="58" t="str">
        <f>外框總成!B18&amp;外框總成!C18&amp;外框總成!D18&amp;外框總成!E18</f>
        <v>AL503015</v>
      </c>
      <c r="B18" s="15"/>
      <c r="C18" s="63" t="str">
        <f>外框總成!J18</f>
        <v>AL500300</v>
      </c>
      <c r="D18" s="10"/>
      <c r="E18" s="6" t="str">
        <f t="shared" si="0"/>
        <v>AL500300-L-A</v>
      </c>
      <c r="F18" s="24">
        <v>0</v>
      </c>
      <c r="G18" s="88" t="s">
        <v>38</v>
      </c>
      <c r="H18" s="11">
        <v>1</v>
      </c>
      <c r="I18" s="10"/>
      <c r="J18" s="6" t="str">
        <f t="shared" si="1"/>
        <v>AL500300-L-B</v>
      </c>
      <c r="K18" s="24">
        <v>0</v>
      </c>
      <c r="L18" s="88" t="s">
        <v>39</v>
      </c>
      <c r="M18" s="11">
        <v>1</v>
      </c>
      <c r="N18" s="10"/>
      <c r="O18" s="6" t="str">
        <f t="shared" si="2"/>
        <v>AL500300L-C</v>
      </c>
      <c r="P18" s="24">
        <v>0</v>
      </c>
      <c r="Q18" s="88" t="s">
        <v>40</v>
      </c>
      <c r="R18" s="11">
        <v>1</v>
      </c>
      <c r="S18" s="10"/>
      <c r="T18" s="6" t="str">
        <f t="shared" si="3"/>
        <v>AL500300L-D</v>
      </c>
      <c r="U18" s="24">
        <v>0</v>
      </c>
      <c r="V18" s="88" t="s">
        <v>41</v>
      </c>
      <c r="W18" s="8">
        <v>1</v>
      </c>
      <c r="X18" s="10"/>
      <c r="Y18" s="9"/>
      <c r="Z18" s="24"/>
      <c r="AA18" s="10"/>
      <c r="AB18" s="11"/>
      <c r="AC18" s="10"/>
      <c r="AD18" s="43"/>
      <c r="AE18" s="24"/>
      <c r="AG18" s="11"/>
      <c r="AH18" s="10"/>
      <c r="AI18" s="43"/>
      <c r="AJ18" s="1"/>
      <c r="AK18" s="10"/>
      <c r="AL18" s="11"/>
    </row>
    <row r="19" spans="1:38" ht="17.25" thickBot="1">
      <c r="A19" s="58" t="str">
        <f>外框總成!B19&amp;外框總成!C19&amp;外框總成!D19&amp;外框總成!E19</f>
        <v>AL503020</v>
      </c>
      <c r="B19" s="15"/>
      <c r="C19" s="63" t="str">
        <f>外框總成!J19</f>
        <v>AL500300</v>
      </c>
      <c r="D19" s="10"/>
      <c r="E19" s="6" t="str">
        <f t="shared" si="0"/>
        <v>AL500300-L-A</v>
      </c>
      <c r="F19" s="24">
        <v>0</v>
      </c>
      <c r="G19" s="88" t="s">
        <v>38</v>
      </c>
      <c r="H19" s="11">
        <v>1</v>
      </c>
      <c r="I19" s="10"/>
      <c r="J19" s="6" t="str">
        <f t="shared" si="1"/>
        <v>AL500300-L-B</v>
      </c>
      <c r="K19" s="24">
        <v>0</v>
      </c>
      <c r="L19" s="88" t="s">
        <v>39</v>
      </c>
      <c r="M19" s="11">
        <v>1</v>
      </c>
      <c r="N19" s="10"/>
      <c r="O19" s="6" t="str">
        <f t="shared" si="2"/>
        <v>AL500300L-C</v>
      </c>
      <c r="P19" s="24">
        <v>0</v>
      </c>
      <c r="Q19" s="88" t="s">
        <v>40</v>
      </c>
      <c r="R19" s="11">
        <v>1</v>
      </c>
      <c r="S19" s="10"/>
      <c r="T19" s="6" t="str">
        <f t="shared" si="3"/>
        <v>AL500300L-D</v>
      </c>
      <c r="U19" s="24">
        <v>0</v>
      </c>
      <c r="V19" s="88" t="s">
        <v>41</v>
      </c>
      <c r="W19" s="8">
        <v>1</v>
      </c>
      <c r="X19" s="10"/>
      <c r="Y19" s="9"/>
      <c r="Z19" s="24"/>
      <c r="AA19" s="10"/>
      <c r="AB19" s="11"/>
      <c r="AC19" s="10"/>
      <c r="AD19" s="43"/>
      <c r="AE19" s="24"/>
      <c r="AG19" s="11"/>
      <c r="AH19" s="10"/>
      <c r="AI19" s="43"/>
      <c r="AJ19" s="1"/>
      <c r="AK19" s="10"/>
      <c r="AL19" s="11"/>
    </row>
    <row r="20" spans="1:38" ht="17.25" thickBot="1">
      <c r="A20" s="58" t="str">
        <f>外框總成!B20&amp;外框總成!C20&amp;外框總成!D20&amp;外框總成!E20</f>
        <v>AL504015</v>
      </c>
      <c r="B20" s="15"/>
      <c r="C20" s="63" t="str">
        <f>外框總成!J20</f>
        <v>AL500400</v>
      </c>
      <c r="D20" s="10"/>
      <c r="E20" s="6" t="str">
        <f t="shared" si="0"/>
        <v>AL500400-L-A</v>
      </c>
      <c r="F20" s="24">
        <v>0</v>
      </c>
      <c r="G20" s="88" t="s">
        <v>38</v>
      </c>
      <c r="H20" s="11">
        <v>1</v>
      </c>
      <c r="I20" s="10"/>
      <c r="J20" s="6" t="str">
        <f t="shared" si="1"/>
        <v>AL500400-L-B</v>
      </c>
      <c r="K20" s="24">
        <v>0</v>
      </c>
      <c r="L20" s="88" t="s">
        <v>39</v>
      </c>
      <c r="M20" s="11">
        <v>1</v>
      </c>
      <c r="N20" s="10"/>
      <c r="O20" s="6" t="str">
        <f t="shared" si="2"/>
        <v>AL500400L-C</v>
      </c>
      <c r="P20" s="24">
        <v>0</v>
      </c>
      <c r="Q20" s="88" t="s">
        <v>40</v>
      </c>
      <c r="R20" s="11">
        <v>1</v>
      </c>
      <c r="S20" s="10"/>
      <c r="T20" s="6" t="str">
        <f t="shared" si="3"/>
        <v>AL500400L-D</v>
      </c>
      <c r="U20" s="24">
        <v>0</v>
      </c>
      <c r="V20" s="88" t="s">
        <v>41</v>
      </c>
      <c r="W20" s="8">
        <v>1</v>
      </c>
      <c r="X20" s="10"/>
      <c r="Y20" s="9"/>
      <c r="Z20" s="24"/>
      <c r="AA20" s="10"/>
      <c r="AB20" s="11"/>
      <c r="AC20" s="10"/>
      <c r="AD20" s="43"/>
      <c r="AE20" s="24"/>
      <c r="AG20" s="11"/>
      <c r="AH20" s="10"/>
      <c r="AI20" s="43"/>
      <c r="AJ20" s="1"/>
      <c r="AK20" s="10"/>
      <c r="AL20" s="11"/>
    </row>
    <row r="21" spans="1:38" ht="17.25" thickBot="1">
      <c r="A21" s="58" t="str">
        <f>外框總成!B21&amp;外框總成!C21&amp;外框總成!D21&amp;外框總成!E21</f>
        <v>AL504020</v>
      </c>
      <c r="B21" s="15"/>
      <c r="C21" s="63" t="str">
        <f>外框總成!J21</f>
        <v>AL500400</v>
      </c>
      <c r="D21" s="10"/>
      <c r="E21" s="6" t="str">
        <f t="shared" si="0"/>
        <v>AL500400-L-A</v>
      </c>
      <c r="F21" s="24">
        <v>0</v>
      </c>
      <c r="G21" s="88" t="s">
        <v>38</v>
      </c>
      <c r="H21" s="11">
        <v>1</v>
      </c>
      <c r="I21" s="10"/>
      <c r="J21" s="6" t="str">
        <f t="shared" si="1"/>
        <v>AL500400-L-B</v>
      </c>
      <c r="K21" s="24">
        <v>0</v>
      </c>
      <c r="L21" s="88" t="s">
        <v>39</v>
      </c>
      <c r="M21" s="11">
        <v>1</v>
      </c>
      <c r="N21" s="10"/>
      <c r="O21" s="6" t="str">
        <f t="shared" si="2"/>
        <v>AL500400L-C</v>
      </c>
      <c r="P21" s="24">
        <v>0</v>
      </c>
      <c r="Q21" s="88" t="s">
        <v>40</v>
      </c>
      <c r="R21" s="11">
        <v>1</v>
      </c>
      <c r="S21" s="10"/>
      <c r="T21" s="6" t="str">
        <f t="shared" si="3"/>
        <v>AL500400L-D</v>
      </c>
      <c r="U21" s="24">
        <v>0</v>
      </c>
      <c r="V21" s="88" t="s">
        <v>41</v>
      </c>
      <c r="W21" s="8">
        <v>1</v>
      </c>
      <c r="X21" s="10"/>
      <c r="Y21" s="9"/>
      <c r="Z21" s="24"/>
      <c r="AA21" s="10"/>
      <c r="AB21" s="11"/>
      <c r="AC21" s="10"/>
      <c r="AD21" s="43"/>
      <c r="AE21" s="24"/>
      <c r="AG21" s="11"/>
      <c r="AH21" s="10"/>
      <c r="AI21" s="43"/>
      <c r="AJ21" s="1"/>
      <c r="AK21" s="10"/>
      <c r="AL21" s="11"/>
    </row>
    <row r="22" spans="1:38" ht="17.25" thickBot="1">
      <c r="A22" s="58" t="str">
        <f>外框總成!B22&amp;外框總成!C22&amp;外框總成!D22&amp;外框總成!E22</f>
        <v>AL504025</v>
      </c>
      <c r="B22" s="15"/>
      <c r="C22" s="63" t="str">
        <f>外框總成!J22</f>
        <v>AL500400</v>
      </c>
      <c r="D22" s="10"/>
      <c r="E22" s="6" t="str">
        <f t="shared" si="0"/>
        <v>AL500400-L-A</v>
      </c>
      <c r="F22" s="24">
        <v>0</v>
      </c>
      <c r="G22" s="88" t="s">
        <v>38</v>
      </c>
      <c r="H22" s="11">
        <v>1</v>
      </c>
      <c r="I22" s="10"/>
      <c r="J22" s="6" t="str">
        <f t="shared" si="1"/>
        <v>AL500400-L-B</v>
      </c>
      <c r="K22" s="24">
        <v>0</v>
      </c>
      <c r="L22" s="88" t="s">
        <v>39</v>
      </c>
      <c r="M22" s="11">
        <v>1</v>
      </c>
      <c r="N22" s="10"/>
      <c r="O22" s="6" t="str">
        <f t="shared" si="2"/>
        <v>AL500400L-C</v>
      </c>
      <c r="P22" s="24">
        <v>0</v>
      </c>
      <c r="Q22" s="88" t="s">
        <v>40</v>
      </c>
      <c r="R22" s="11">
        <v>1</v>
      </c>
      <c r="S22" s="10"/>
      <c r="T22" s="6" t="str">
        <f t="shared" si="3"/>
        <v>AL500400L-D</v>
      </c>
      <c r="U22" s="24">
        <v>0</v>
      </c>
      <c r="V22" s="88" t="s">
        <v>41</v>
      </c>
      <c r="W22" s="8">
        <v>1</v>
      </c>
      <c r="X22" s="10"/>
      <c r="Y22" s="9"/>
      <c r="Z22" s="24"/>
      <c r="AA22" s="10"/>
      <c r="AB22" s="11"/>
      <c r="AC22" s="10"/>
      <c r="AD22" s="43"/>
      <c r="AE22" s="24"/>
      <c r="AG22" s="11"/>
      <c r="AH22" s="10"/>
      <c r="AI22" s="43"/>
      <c r="AJ22" s="1"/>
      <c r="AK22" s="10"/>
      <c r="AL22" s="11"/>
    </row>
    <row r="23" spans="1:38" ht="17.25" thickBot="1">
      <c r="A23" s="58" t="str">
        <f>外框總成!B23&amp;外框總成!C23&amp;外框總成!D23&amp;外框總成!E23</f>
        <v>AL505020</v>
      </c>
      <c r="B23" s="15"/>
      <c r="C23" s="63" t="str">
        <f>外框總成!J23</f>
        <v>AL500500</v>
      </c>
      <c r="D23" s="10"/>
      <c r="E23" s="6" t="str">
        <f t="shared" si="0"/>
        <v>AL500500-L-A</v>
      </c>
      <c r="F23" s="24">
        <v>0</v>
      </c>
      <c r="G23" s="88" t="s">
        <v>38</v>
      </c>
      <c r="H23" s="11">
        <v>1</v>
      </c>
      <c r="I23" s="10"/>
      <c r="J23" s="6" t="str">
        <f t="shared" si="1"/>
        <v>AL500500-L-B</v>
      </c>
      <c r="K23" s="24">
        <v>0</v>
      </c>
      <c r="L23" s="88" t="s">
        <v>39</v>
      </c>
      <c r="M23" s="11">
        <v>1</v>
      </c>
      <c r="N23" s="10"/>
      <c r="O23" s="6" t="str">
        <f t="shared" si="2"/>
        <v>AL500500L-C</v>
      </c>
      <c r="P23" s="24">
        <v>0</v>
      </c>
      <c r="Q23" s="88" t="s">
        <v>40</v>
      </c>
      <c r="R23" s="11">
        <v>1</v>
      </c>
      <c r="S23" s="10"/>
      <c r="T23" s="6" t="str">
        <f t="shared" si="3"/>
        <v>AL500500L-D</v>
      </c>
      <c r="U23" s="24">
        <v>0</v>
      </c>
      <c r="V23" s="88" t="s">
        <v>41</v>
      </c>
      <c r="W23" s="8">
        <v>1</v>
      </c>
      <c r="X23" s="10"/>
      <c r="Y23" s="9"/>
      <c r="Z23" s="24"/>
      <c r="AA23" s="10"/>
      <c r="AB23" s="11"/>
      <c r="AC23" s="10"/>
      <c r="AD23" s="43"/>
      <c r="AE23" s="24"/>
      <c r="AG23" s="11"/>
      <c r="AH23" s="10"/>
      <c r="AI23" s="43"/>
      <c r="AJ23" s="1"/>
      <c r="AK23" s="10"/>
      <c r="AL23" s="11"/>
    </row>
    <row r="24" spans="1:38" ht="17.25" thickBot="1">
      <c r="A24" s="58" t="str">
        <f>外框總成!B24&amp;外框總成!C24&amp;外框總成!D24&amp;外框總成!E24</f>
        <v>AL505025</v>
      </c>
      <c r="B24" s="15"/>
      <c r="C24" s="63" t="str">
        <f>外框總成!J24</f>
        <v>AL500500</v>
      </c>
      <c r="D24" s="10"/>
      <c r="E24" s="6" t="str">
        <f t="shared" si="0"/>
        <v>AL500500-L-A</v>
      </c>
      <c r="F24" s="24">
        <v>0</v>
      </c>
      <c r="G24" s="88" t="s">
        <v>38</v>
      </c>
      <c r="H24" s="11">
        <v>1</v>
      </c>
      <c r="I24" s="10"/>
      <c r="J24" s="6" t="str">
        <f t="shared" si="1"/>
        <v>AL500500-L-B</v>
      </c>
      <c r="K24" s="24">
        <v>0</v>
      </c>
      <c r="L24" s="88" t="s">
        <v>39</v>
      </c>
      <c r="M24" s="11">
        <v>1</v>
      </c>
      <c r="N24" s="10"/>
      <c r="O24" s="6" t="str">
        <f t="shared" si="2"/>
        <v>AL500500L-C</v>
      </c>
      <c r="P24" s="24">
        <v>0</v>
      </c>
      <c r="Q24" s="88" t="s">
        <v>40</v>
      </c>
      <c r="R24" s="11">
        <v>1</v>
      </c>
      <c r="S24" s="10"/>
      <c r="T24" s="6" t="str">
        <f t="shared" si="3"/>
        <v>AL500500L-D</v>
      </c>
      <c r="U24" s="24">
        <v>0</v>
      </c>
      <c r="V24" s="88" t="s">
        <v>41</v>
      </c>
      <c r="W24" s="8">
        <v>1</v>
      </c>
      <c r="X24" s="10"/>
      <c r="Y24" s="9"/>
      <c r="Z24" s="24"/>
      <c r="AA24" s="10"/>
      <c r="AB24" s="11"/>
      <c r="AC24" s="10"/>
      <c r="AD24" s="43"/>
      <c r="AE24" s="24"/>
      <c r="AG24" s="11"/>
      <c r="AH24" s="10"/>
      <c r="AI24" s="43"/>
      <c r="AJ24" s="1"/>
      <c r="AK24" s="10"/>
      <c r="AL24" s="11"/>
    </row>
    <row r="25" spans="1:38" ht="17.25" thickBot="1">
      <c r="A25" s="58" t="str">
        <f>外框總成!B25&amp;外框總成!C25&amp;外框總成!D25&amp;外框總成!E25</f>
        <v>AL507020</v>
      </c>
      <c r="B25" s="15"/>
      <c r="C25" s="63" t="str">
        <f>外框總成!J25</f>
        <v>AL500700</v>
      </c>
      <c r="D25" s="10"/>
      <c r="E25" s="6" t="str">
        <f t="shared" si="0"/>
        <v>AL500700-L-A</v>
      </c>
      <c r="F25" s="24">
        <v>0</v>
      </c>
      <c r="G25" s="88" t="s">
        <v>38</v>
      </c>
      <c r="H25" s="11">
        <v>1</v>
      </c>
      <c r="I25" s="10"/>
      <c r="J25" s="6" t="str">
        <f t="shared" si="1"/>
        <v>AL500700-L-B</v>
      </c>
      <c r="K25" s="24">
        <v>0</v>
      </c>
      <c r="L25" s="88" t="s">
        <v>39</v>
      </c>
      <c r="M25" s="11">
        <v>1</v>
      </c>
      <c r="N25" s="10"/>
      <c r="O25" s="6" t="str">
        <f t="shared" si="2"/>
        <v>AL500700L-C</v>
      </c>
      <c r="P25" s="24">
        <v>0</v>
      </c>
      <c r="Q25" s="88" t="s">
        <v>40</v>
      </c>
      <c r="R25" s="11">
        <v>1</v>
      </c>
      <c r="S25" s="10"/>
      <c r="T25" s="6" t="str">
        <f t="shared" si="3"/>
        <v>AL500700L-D</v>
      </c>
      <c r="U25" s="24">
        <v>0</v>
      </c>
      <c r="V25" s="88" t="s">
        <v>41</v>
      </c>
      <c r="W25" s="8">
        <v>1</v>
      </c>
      <c r="X25" s="10"/>
      <c r="Y25" s="9"/>
      <c r="Z25" s="24"/>
      <c r="AA25" s="10"/>
      <c r="AB25" s="11"/>
      <c r="AC25" s="10"/>
      <c r="AD25" s="43"/>
      <c r="AE25" s="24"/>
      <c r="AG25" s="11"/>
      <c r="AH25" s="10"/>
      <c r="AI25" s="43"/>
      <c r="AJ25" s="1"/>
      <c r="AK25" s="10"/>
      <c r="AL25" s="11"/>
    </row>
    <row r="26" spans="1:38" ht="17.25" thickBot="1">
      <c r="A26" s="58" t="str">
        <f>外框總成!B26&amp;外框總成!C26&amp;外框總成!D26&amp;外框總成!E26</f>
        <v>AL507025</v>
      </c>
      <c r="B26" s="15"/>
      <c r="C26" s="63" t="str">
        <f>外框總成!J26</f>
        <v>AL500700</v>
      </c>
      <c r="D26" s="10"/>
      <c r="E26" s="6" t="str">
        <f t="shared" si="0"/>
        <v>AL500700-L-A</v>
      </c>
      <c r="F26" s="24">
        <v>0</v>
      </c>
      <c r="G26" s="88" t="s">
        <v>38</v>
      </c>
      <c r="H26" s="11">
        <v>1</v>
      </c>
      <c r="I26" s="10"/>
      <c r="J26" s="6" t="str">
        <f t="shared" si="1"/>
        <v>AL500700-L-B</v>
      </c>
      <c r="K26" s="24">
        <v>0</v>
      </c>
      <c r="L26" s="88" t="s">
        <v>39</v>
      </c>
      <c r="M26" s="11">
        <v>1</v>
      </c>
      <c r="N26" s="10"/>
      <c r="O26" s="6" t="str">
        <f t="shared" si="2"/>
        <v>AL500700L-C</v>
      </c>
      <c r="P26" s="24">
        <v>0</v>
      </c>
      <c r="Q26" s="88" t="s">
        <v>40</v>
      </c>
      <c r="R26" s="11">
        <v>1</v>
      </c>
      <c r="S26" s="10"/>
      <c r="T26" s="6" t="str">
        <f t="shared" si="3"/>
        <v>AL500700L-D</v>
      </c>
      <c r="U26" s="24">
        <v>0</v>
      </c>
      <c r="V26" s="88" t="s">
        <v>41</v>
      </c>
      <c r="W26" s="8">
        <v>1</v>
      </c>
      <c r="X26" s="10"/>
      <c r="Y26" s="9"/>
      <c r="Z26" s="24"/>
      <c r="AA26" s="10"/>
      <c r="AB26" s="11"/>
      <c r="AC26" s="10"/>
      <c r="AD26" s="43"/>
      <c r="AE26" s="24"/>
      <c r="AG26" s="11"/>
      <c r="AH26" s="10"/>
      <c r="AI26" s="43"/>
      <c r="AJ26" s="1"/>
      <c r="AK26" s="10"/>
      <c r="AL26" s="11"/>
    </row>
    <row r="27" spans="1:38" ht="17.25" thickBot="1">
      <c r="A27" s="58" t="str">
        <f>外框總成!B27&amp;外框總成!C27&amp;外框總成!D27&amp;外框總成!E27</f>
        <v>AL604020</v>
      </c>
      <c r="B27" s="15"/>
      <c r="C27" s="63" t="str">
        <f>外框總成!J27</f>
        <v>AL600400</v>
      </c>
      <c r="D27" s="10"/>
      <c r="E27" s="6" t="str">
        <f t="shared" si="0"/>
        <v>AL600400-L-A</v>
      </c>
      <c r="F27" s="24">
        <v>0</v>
      </c>
      <c r="G27" s="88" t="s">
        <v>38</v>
      </c>
      <c r="H27" s="11">
        <v>1</v>
      </c>
      <c r="I27" s="10"/>
      <c r="J27" s="6" t="str">
        <f t="shared" si="1"/>
        <v>AL600400-L-B</v>
      </c>
      <c r="K27" s="24">
        <v>0</v>
      </c>
      <c r="L27" s="88" t="s">
        <v>39</v>
      </c>
      <c r="M27" s="11">
        <v>1</v>
      </c>
      <c r="N27" s="10"/>
      <c r="O27" s="6" t="str">
        <f t="shared" si="2"/>
        <v>AL600400L-C</v>
      </c>
      <c r="P27" s="24">
        <v>0</v>
      </c>
      <c r="Q27" s="88" t="s">
        <v>40</v>
      </c>
      <c r="R27" s="11">
        <v>1</v>
      </c>
      <c r="S27" s="10"/>
      <c r="T27" s="6" t="str">
        <f t="shared" si="3"/>
        <v>AL600400L-D</v>
      </c>
      <c r="U27" s="24">
        <v>0</v>
      </c>
      <c r="V27" s="88" t="s">
        <v>41</v>
      </c>
      <c r="W27" s="8">
        <v>1</v>
      </c>
      <c r="X27" s="10"/>
      <c r="Y27" s="9"/>
      <c r="Z27" s="24"/>
      <c r="AA27" s="10"/>
      <c r="AB27" s="11"/>
      <c r="AC27" s="10"/>
      <c r="AD27" s="43"/>
      <c r="AE27" s="24"/>
      <c r="AG27" s="11"/>
      <c r="AH27" s="10"/>
      <c r="AI27" s="43"/>
      <c r="AJ27" s="1"/>
      <c r="AK27" s="10"/>
      <c r="AL27" s="11"/>
    </row>
    <row r="28" spans="1:38" ht="17.25" thickBot="1">
      <c r="A28" s="58" t="str">
        <f>外框總成!B28&amp;外框總成!C28&amp;外框總成!D28&amp;外框總成!E28</f>
        <v>AL604025</v>
      </c>
      <c r="B28" s="15"/>
      <c r="C28" s="63" t="str">
        <f>外框總成!J28</f>
        <v>AL600400</v>
      </c>
      <c r="D28" s="10"/>
      <c r="E28" s="6" t="str">
        <f t="shared" si="0"/>
        <v>AL600400-L-A</v>
      </c>
      <c r="F28" s="24">
        <v>0</v>
      </c>
      <c r="G28" s="88" t="s">
        <v>38</v>
      </c>
      <c r="H28" s="11">
        <v>1</v>
      </c>
      <c r="I28" s="10"/>
      <c r="J28" s="6" t="str">
        <f t="shared" si="1"/>
        <v>AL600400-L-B</v>
      </c>
      <c r="K28" s="24">
        <v>0</v>
      </c>
      <c r="L28" s="88" t="s">
        <v>39</v>
      </c>
      <c r="M28" s="11">
        <v>1</v>
      </c>
      <c r="N28" s="10"/>
      <c r="O28" s="6" t="str">
        <f t="shared" si="2"/>
        <v>AL600400L-C</v>
      </c>
      <c r="P28" s="24">
        <v>0</v>
      </c>
      <c r="Q28" s="88" t="s">
        <v>40</v>
      </c>
      <c r="R28" s="11">
        <v>1</v>
      </c>
      <c r="S28" s="10"/>
      <c r="T28" s="6" t="str">
        <f t="shared" si="3"/>
        <v>AL600400L-D</v>
      </c>
      <c r="U28" s="24">
        <v>0</v>
      </c>
      <c r="V28" s="88" t="s">
        <v>41</v>
      </c>
      <c r="W28" s="8">
        <v>1</v>
      </c>
      <c r="X28" s="10"/>
      <c r="Y28" s="9"/>
      <c r="Z28" s="24"/>
      <c r="AA28" s="10"/>
      <c r="AB28" s="11"/>
      <c r="AC28" s="10"/>
      <c r="AD28" s="43"/>
      <c r="AE28" s="24"/>
      <c r="AG28" s="11"/>
      <c r="AH28" s="10"/>
      <c r="AI28" s="43"/>
      <c r="AJ28" s="1"/>
      <c r="AK28" s="10"/>
      <c r="AL28" s="11"/>
    </row>
    <row r="29" spans="1:38" ht="17.25" thickBot="1">
      <c r="A29" s="58" t="str">
        <f>外框總成!B29&amp;外框總成!C29&amp;外框總成!D29&amp;外框總成!E29</f>
        <v>AL604030</v>
      </c>
      <c r="B29" s="15"/>
      <c r="C29" s="63" t="str">
        <f>外框總成!J29</f>
        <v>AL600400</v>
      </c>
      <c r="D29" s="10"/>
      <c r="E29" s="6" t="str">
        <f t="shared" si="0"/>
        <v>AL600400-L-A</v>
      </c>
      <c r="F29" s="24">
        <v>0</v>
      </c>
      <c r="G29" s="88" t="s">
        <v>38</v>
      </c>
      <c r="H29" s="11">
        <v>1</v>
      </c>
      <c r="I29" s="10"/>
      <c r="J29" s="6" t="str">
        <f t="shared" si="1"/>
        <v>AL600400-L-B</v>
      </c>
      <c r="K29" s="24">
        <v>0</v>
      </c>
      <c r="L29" s="88" t="s">
        <v>39</v>
      </c>
      <c r="M29" s="11">
        <v>1</v>
      </c>
      <c r="N29" s="10"/>
      <c r="O29" s="6" t="str">
        <f t="shared" si="2"/>
        <v>AL600400L-C</v>
      </c>
      <c r="P29" s="24">
        <v>0</v>
      </c>
      <c r="Q29" s="88" t="s">
        <v>40</v>
      </c>
      <c r="R29" s="11">
        <v>1</v>
      </c>
      <c r="S29" s="10"/>
      <c r="T29" s="6" t="str">
        <f t="shared" si="3"/>
        <v>AL600400L-D</v>
      </c>
      <c r="U29" s="24">
        <v>0</v>
      </c>
      <c r="V29" s="88" t="s">
        <v>41</v>
      </c>
      <c r="W29" s="8">
        <v>1</v>
      </c>
      <c r="X29" s="10"/>
      <c r="Y29" s="9"/>
      <c r="Z29" s="24"/>
      <c r="AA29" s="10"/>
      <c r="AB29" s="11"/>
      <c r="AC29" s="10"/>
      <c r="AD29" s="43"/>
      <c r="AE29" s="24"/>
      <c r="AG29" s="11"/>
      <c r="AH29" s="10"/>
      <c r="AI29" s="43"/>
      <c r="AJ29" s="1"/>
      <c r="AK29" s="10"/>
      <c r="AL29" s="11"/>
    </row>
    <row r="30" spans="1:38" ht="17.25" thickBot="1">
      <c r="A30" s="58" t="str">
        <f>外框總成!B30&amp;外框總成!C30&amp;外框總成!D30&amp;外框總成!E30</f>
        <v>AL605015</v>
      </c>
      <c r="B30" s="15"/>
      <c r="C30" s="63" t="str">
        <f>外框總成!J30</f>
        <v>AL600500</v>
      </c>
      <c r="D30" s="10"/>
      <c r="E30" s="6" t="str">
        <f t="shared" si="0"/>
        <v>AL600500-L-A</v>
      </c>
      <c r="F30" s="24">
        <v>0</v>
      </c>
      <c r="G30" s="88" t="s">
        <v>38</v>
      </c>
      <c r="H30" s="11">
        <v>1</v>
      </c>
      <c r="I30" s="10"/>
      <c r="J30" s="6" t="str">
        <f t="shared" si="1"/>
        <v>AL600500-L-B</v>
      </c>
      <c r="K30" s="24">
        <v>0</v>
      </c>
      <c r="L30" s="88" t="s">
        <v>39</v>
      </c>
      <c r="M30" s="11">
        <v>1</v>
      </c>
      <c r="N30" s="10"/>
      <c r="O30" s="6" t="str">
        <f t="shared" si="2"/>
        <v>AL600500L-C</v>
      </c>
      <c r="P30" s="24">
        <v>0</v>
      </c>
      <c r="Q30" s="88" t="s">
        <v>40</v>
      </c>
      <c r="R30" s="11">
        <v>1</v>
      </c>
      <c r="S30" s="10"/>
      <c r="T30" s="6" t="str">
        <f t="shared" si="3"/>
        <v>AL600500L-D</v>
      </c>
      <c r="U30" s="24">
        <v>0</v>
      </c>
      <c r="V30" s="88" t="s">
        <v>41</v>
      </c>
      <c r="W30" s="8">
        <v>1</v>
      </c>
      <c r="X30" s="10"/>
      <c r="Y30" s="9"/>
      <c r="Z30" s="24"/>
      <c r="AA30" s="10"/>
      <c r="AB30" s="11"/>
      <c r="AC30" s="10"/>
      <c r="AD30" s="43"/>
      <c r="AE30" s="24"/>
      <c r="AG30" s="11"/>
      <c r="AH30" s="10"/>
      <c r="AI30" s="43"/>
      <c r="AJ30" s="1"/>
      <c r="AK30" s="10"/>
      <c r="AL30" s="11"/>
    </row>
    <row r="31" spans="1:38" ht="17.25" thickBot="1">
      <c r="A31" s="58" t="str">
        <f>外框總成!B31&amp;外框總成!C31&amp;外框總成!D31&amp;外框總成!E31</f>
        <v>AL605020</v>
      </c>
      <c r="B31" s="15"/>
      <c r="C31" s="63" t="str">
        <f>外框總成!J31</f>
        <v>AL600500</v>
      </c>
      <c r="D31" s="10"/>
      <c r="E31" s="6" t="str">
        <f t="shared" si="0"/>
        <v>AL600500-L-A</v>
      </c>
      <c r="F31" s="24">
        <v>0</v>
      </c>
      <c r="G31" s="88" t="s">
        <v>38</v>
      </c>
      <c r="H31" s="11">
        <v>1</v>
      </c>
      <c r="I31" s="10"/>
      <c r="J31" s="6" t="str">
        <f t="shared" si="1"/>
        <v>AL600500-L-B</v>
      </c>
      <c r="K31" s="24">
        <v>0</v>
      </c>
      <c r="L31" s="88" t="s">
        <v>39</v>
      </c>
      <c r="M31" s="11">
        <v>1</v>
      </c>
      <c r="N31" s="10"/>
      <c r="O31" s="6" t="str">
        <f t="shared" si="2"/>
        <v>AL600500L-C</v>
      </c>
      <c r="P31" s="24">
        <v>0</v>
      </c>
      <c r="Q31" s="88" t="s">
        <v>40</v>
      </c>
      <c r="R31" s="11">
        <v>1</v>
      </c>
      <c r="S31" s="10"/>
      <c r="T31" s="6" t="str">
        <f t="shared" si="3"/>
        <v>AL600500L-D</v>
      </c>
      <c r="U31" s="24">
        <v>0</v>
      </c>
      <c r="V31" s="88" t="s">
        <v>41</v>
      </c>
      <c r="W31" s="8">
        <v>1</v>
      </c>
      <c r="X31" s="10"/>
      <c r="Y31" s="9"/>
      <c r="Z31" s="24"/>
      <c r="AA31" s="10"/>
      <c r="AB31" s="11"/>
      <c r="AC31" s="10"/>
      <c r="AD31" s="43"/>
      <c r="AE31" s="24"/>
      <c r="AG31" s="11"/>
      <c r="AH31" s="10"/>
      <c r="AI31" s="43"/>
      <c r="AJ31" s="1"/>
      <c r="AK31" s="10"/>
      <c r="AL31" s="11"/>
    </row>
    <row r="32" spans="1:38" ht="17.25" thickBot="1">
      <c r="A32" s="58" t="str">
        <f>外框總成!B32&amp;外框總成!C32&amp;外框總成!D32&amp;外框總成!E32</f>
        <v>AL605025</v>
      </c>
      <c r="B32" s="15"/>
      <c r="C32" s="63" t="str">
        <f>外框總成!J32</f>
        <v>AL600500</v>
      </c>
      <c r="D32" s="10"/>
      <c r="E32" s="6" t="str">
        <f t="shared" si="0"/>
        <v>AL600500-L-A</v>
      </c>
      <c r="F32" s="24">
        <v>0</v>
      </c>
      <c r="G32" s="88" t="s">
        <v>38</v>
      </c>
      <c r="H32" s="11">
        <v>1</v>
      </c>
      <c r="I32" s="10"/>
      <c r="J32" s="6" t="str">
        <f t="shared" si="1"/>
        <v>AL600500-L-B</v>
      </c>
      <c r="K32" s="24">
        <v>0</v>
      </c>
      <c r="L32" s="88" t="s">
        <v>39</v>
      </c>
      <c r="M32" s="11">
        <v>1</v>
      </c>
      <c r="N32" s="10"/>
      <c r="O32" s="6" t="str">
        <f t="shared" si="2"/>
        <v>AL600500L-C</v>
      </c>
      <c r="P32" s="24">
        <v>0</v>
      </c>
      <c r="Q32" s="88" t="s">
        <v>40</v>
      </c>
      <c r="R32" s="11">
        <v>1</v>
      </c>
      <c r="S32" s="10"/>
      <c r="T32" s="6" t="str">
        <f t="shared" si="3"/>
        <v>AL600500L-D</v>
      </c>
      <c r="U32" s="24">
        <v>0</v>
      </c>
      <c r="V32" s="88" t="s">
        <v>41</v>
      </c>
      <c r="W32" s="8">
        <v>1</v>
      </c>
      <c r="X32" s="10"/>
      <c r="Y32" s="9"/>
      <c r="Z32" s="24"/>
      <c r="AA32" s="10"/>
      <c r="AB32" s="11"/>
      <c r="AC32" s="10"/>
      <c r="AD32" s="43"/>
      <c r="AE32" s="24"/>
      <c r="AG32" s="11"/>
      <c r="AH32" s="10"/>
      <c r="AI32" s="43"/>
      <c r="AJ32" s="1"/>
      <c r="AK32" s="10"/>
      <c r="AL32" s="11"/>
    </row>
    <row r="33" spans="1:38" ht="17.25" thickBot="1">
      <c r="A33" s="58" t="str">
        <f>外框總成!B33&amp;外框總成!C33&amp;外框總成!D33&amp;外框總成!E33</f>
        <v>AL606020</v>
      </c>
      <c r="B33" s="15"/>
      <c r="C33" s="63" t="str">
        <f>外框總成!J33</f>
        <v>AL600600</v>
      </c>
      <c r="D33" s="10"/>
      <c r="E33" s="6" t="str">
        <f t="shared" si="0"/>
        <v>AL600600-L-A</v>
      </c>
      <c r="F33" s="24">
        <v>0</v>
      </c>
      <c r="G33" s="88" t="s">
        <v>38</v>
      </c>
      <c r="H33" s="11">
        <v>1</v>
      </c>
      <c r="I33" s="10"/>
      <c r="J33" s="6" t="str">
        <f t="shared" si="1"/>
        <v>AL600600-L-B</v>
      </c>
      <c r="K33" s="24">
        <v>0</v>
      </c>
      <c r="L33" s="88" t="s">
        <v>39</v>
      </c>
      <c r="M33" s="11">
        <v>1</v>
      </c>
      <c r="N33" s="10"/>
      <c r="O33" s="6" t="str">
        <f t="shared" si="2"/>
        <v>AL600600L-C</v>
      </c>
      <c r="P33" s="24">
        <v>0</v>
      </c>
      <c r="Q33" s="88" t="s">
        <v>40</v>
      </c>
      <c r="R33" s="11">
        <v>1</v>
      </c>
      <c r="S33" s="10"/>
      <c r="T33" s="6" t="str">
        <f t="shared" si="3"/>
        <v>AL600600L-D</v>
      </c>
      <c r="U33" s="24">
        <v>0</v>
      </c>
      <c r="V33" s="88" t="s">
        <v>41</v>
      </c>
      <c r="W33" s="8">
        <v>1</v>
      </c>
      <c r="X33" s="10"/>
      <c r="Y33" s="9"/>
      <c r="Z33" s="24"/>
      <c r="AA33" s="10"/>
      <c r="AB33" s="11"/>
      <c r="AC33" s="10"/>
      <c r="AD33" s="43"/>
      <c r="AE33" s="24"/>
      <c r="AG33" s="11"/>
      <c r="AH33" s="10"/>
      <c r="AI33" s="43"/>
      <c r="AJ33" s="1"/>
      <c r="AK33" s="10"/>
      <c r="AL33" s="11"/>
    </row>
    <row r="34" spans="1:38" ht="17.25" thickBot="1">
      <c r="A34" s="58" t="str">
        <f>外框總成!B34&amp;外框總成!C34&amp;外框總成!D34&amp;外框總成!E34</f>
        <v>AL606025</v>
      </c>
      <c r="B34" s="15"/>
      <c r="C34" s="63" t="str">
        <f>外框總成!J34</f>
        <v>AL600600</v>
      </c>
      <c r="D34" s="10"/>
      <c r="E34" s="6" t="str">
        <f t="shared" si="0"/>
        <v>AL600600-L-A</v>
      </c>
      <c r="F34" s="24">
        <v>0</v>
      </c>
      <c r="G34" s="88" t="s">
        <v>38</v>
      </c>
      <c r="H34" s="11">
        <v>1</v>
      </c>
      <c r="I34" s="10"/>
      <c r="J34" s="6" t="str">
        <f t="shared" si="1"/>
        <v>AL600600-L-B</v>
      </c>
      <c r="K34" s="24">
        <v>0</v>
      </c>
      <c r="L34" s="88" t="s">
        <v>39</v>
      </c>
      <c r="M34" s="11">
        <v>1</v>
      </c>
      <c r="N34" s="10"/>
      <c r="O34" s="6" t="str">
        <f t="shared" si="2"/>
        <v>AL600600L-C</v>
      </c>
      <c r="P34" s="24">
        <v>0</v>
      </c>
      <c r="Q34" s="88" t="s">
        <v>40</v>
      </c>
      <c r="R34" s="11">
        <v>1</v>
      </c>
      <c r="S34" s="10"/>
      <c r="T34" s="6" t="str">
        <f t="shared" si="3"/>
        <v>AL600600L-D</v>
      </c>
      <c r="U34" s="24">
        <v>0</v>
      </c>
      <c r="V34" s="88" t="s">
        <v>41</v>
      </c>
      <c r="W34" s="8">
        <v>1</v>
      </c>
      <c r="X34" s="10"/>
      <c r="Y34" s="9"/>
      <c r="Z34" s="24"/>
      <c r="AA34" s="10"/>
      <c r="AB34" s="11"/>
      <c r="AC34" s="10"/>
      <c r="AD34" s="43"/>
      <c r="AE34" s="24"/>
      <c r="AG34" s="11"/>
      <c r="AH34" s="10"/>
      <c r="AI34" s="43"/>
      <c r="AJ34" s="1"/>
      <c r="AK34" s="10"/>
      <c r="AL34" s="11"/>
    </row>
    <row r="35" spans="1:38" ht="17.25" thickBot="1">
      <c r="A35" s="58" t="str">
        <f>外框總成!B35&amp;外框總成!C35&amp;外框總成!D35&amp;外框總成!E35</f>
        <v>AL606030</v>
      </c>
      <c r="B35" s="15"/>
      <c r="C35" s="63" t="str">
        <f>外框總成!J35</f>
        <v>AL600600</v>
      </c>
      <c r="D35" s="10"/>
      <c r="E35" s="6" t="str">
        <f t="shared" si="0"/>
        <v>AL600600-L-A</v>
      </c>
      <c r="F35" s="24">
        <v>0</v>
      </c>
      <c r="G35" s="88" t="s">
        <v>38</v>
      </c>
      <c r="H35" s="11">
        <v>1</v>
      </c>
      <c r="I35" s="10"/>
      <c r="J35" s="6" t="str">
        <f t="shared" si="1"/>
        <v>AL600600-L-B</v>
      </c>
      <c r="K35" s="24">
        <v>0</v>
      </c>
      <c r="L35" s="88" t="s">
        <v>39</v>
      </c>
      <c r="M35" s="11">
        <v>1</v>
      </c>
      <c r="N35" s="10"/>
      <c r="O35" s="6" t="str">
        <f t="shared" si="2"/>
        <v>AL600600L-C</v>
      </c>
      <c r="P35" s="24">
        <v>0</v>
      </c>
      <c r="Q35" s="88" t="s">
        <v>40</v>
      </c>
      <c r="R35" s="11">
        <v>1</v>
      </c>
      <c r="S35" s="10"/>
      <c r="T35" s="6" t="str">
        <f t="shared" si="3"/>
        <v>AL600600L-D</v>
      </c>
      <c r="U35" s="24">
        <v>0</v>
      </c>
      <c r="V35" s="88" t="s">
        <v>41</v>
      </c>
      <c r="W35" s="8">
        <v>1</v>
      </c>
      <c r="X35" s="10"/>
      <c r="Y35" s="9"/>
      <c r="Z35" s="24"/>
      <c r="AA35" s="10"/>
      <c r="AB35" s="11"/>
      <c r="AC35" s="10"/>
      <c r="AD35" s="43"/>
      <c r="AE35" s="24"/>
      <c r="AG35" s="11"/>
      <c r="AH35" s="10"/>
      <c r="AI35" s="43"/>
      <c r="AJ35" s="1"/>
      <c r="AK35" s="10"/>
      <c r="AL35" s="11"/>
    </row>
    <row r="36" spans="1:38" ht="17.25" thickBot="1">
      <c r="A36" s="58" t="str">
        <f>外框總成!B36&amp;外框總成!C36&amp;外框總成!D36&amp;外框總成!E36</f>
        <v>AL705020</v>
      </c>
      <c r="B36" s="15"/>
      <c r="C36" s="63" t="str">
        <f>外框總成!J36</f>
        <v>AL700500</v>
      </c>
      <c r="D36" s="10"/>
      <c r="E36" s="6" t="str">
        <f t="shared" si="0"/>
        <v>AL700500-L-A</v>
      </c>
      <c r="F36" s="24">
        <v>0</v>
      </c>
      <c r="G36" s="88" t="s">
        <v>38</v>
      </c>
      <c r="H36" s="11">
        <v>1</v>
      </c>
      <c r="I36" s="10"/>
      <c r="J36" s="6" t="str">
        <f t="shared" si="1"/>
        <v>AL700500-L-B</v>
      </c>
      <c r="K36" s="24">
        <v>0</v>
      </c>
      <c r="L36" s="88" t="s">
        <v>39</v>
      </c>
      <c r="M36" s="11">
        <v>1</v>
      </c>
      <c r="N36" s="10"/>
      <c r="O36" s="6" t="str">
        <f t="shared" si="2"/>
        <v>AL700500L-C</v>
      </c>
      <c r="P36" s="24">
        <v>0</v>
      </c>
      <c r="Q36" s="88" t="s">
        <v>40</v>
      </c>
      <c r="R36" s="11">
        <v>1</v>
      </c>
      <c r="S36" s="10"/>
      <c r="T36" s="6" t="str">
        <f t="shared" si="3"/>
        <v>AL700500L-D</v>
      </c>
      <c r="U36" s="24">
        <v>0</v>
      </c>
      <c r="V36" s="88" t="s">
        <v>41</v>
      </c>
      <c r="W36" s="8">
        <v>1</v>
      </c>
      <c r="X36" s="10"/>
      <c r="Y36" s="9"/>
      <c r="Z36" s="24"/>
      <c r="AA36" s="10"/>
      <c r="AB36" s="11"/>
      <c r="AC36" s="10"/>
      <c r="AD36" s="43"/>
      <c r="AE36" s="24"/>
      <c r="AG36" s="11"/>
      <c r="AH36" s="10"/>
      <c r="AI36" s="43"/>
      <c r="AJ36" s="1"/>
      <c r="AK36" s="10"/>
      <c r="AL36" s="11"/>
    </row>
    <row r="37" spans="1:38" ht="17.25" thickBot="1">
      <c r="A37" s="58" t="str">
        <f>外框總成!B37&amp;外框總成!C37&amp;外框總成!D37&amp;外框總成!E37</f>
        <v>AL705025</v>
      </c>
      <c r="B37" s="15"/>
      <c r="C37" s="63" t="str">
        <f>外框總成!J37</f>
        <v>AL700500</v>
      </c>
      <c r="D37" s="10"/>
      <c r="E37" s="6" t="str">
        <f t="shared" si="0"/>
        <v>AL700500-L-A</v>
      </c>
      <c r="F37" s="24">
        <v>0</v>
      </c>
      <c r="G37" s="88" t="s">
        <v>38</v>
      </c>
      <c r="H37" s="11">
        <v>1</v>
      </c>
      <c r="I37" s="10"/>
      <c r="J37" s="6" t="str">
        <f t="shared" si="1"/>
        <v>AL700500-L-B</v>
      </c>
      <c r="K37" s="24">
        <v>0</v>
      </c>
      <c r="L37" s="88" t="s">
        <v>39</v>
      </c>
      <c r="M37" s="11">
        <v>1</v>
      </c>
      <c r="N37" s="10"/>
      <c r="O37" s="6" t="str">
        <f t="shared" si="2"/>
        <v>AL700500L-C</v>
      </c>
      <c r="P37" s="24">
        <v>0</v>
      </c>
      <c r="Q37" s="88" t="s">
        <v>40</v>
      </c>
      <c r="R37" s="11">
        <v>1</v>
      </c>
      <c r="S37" s="10"/>
      <c r="T37" s="6" t="str">
        <f t="shared" si="3"/>
        <v>AL700500L-D</v>
      </c>
      <c r="U37" s="24">
        <v>0</v>
      </c>
      <c r="V37" s="88" t="s">
        <v>41</v>
      </c>
      <c r="W37" s="8">
        <v>1</v>
      </c>
      <c r="X37" s="10"/>
      <c r="Y37" s="9"/>
      <c r="Z37" s="24"/>
      <c r="AA37" s="10"/>
      <c r="AB37" s="11"/>
      <c r="AC37" s="10"/>
      <c r="AD37" s="43"/>
      <c r="AE37" s="24"/>
      <c r="AG37" s="11"/>
      <c r="AH37" s="10"/>
      <c r="AI37" s="43"/>
      <c r="AJ37" s="1"/>
      <c r="AK37" s="10"/>
      <c r="AL37" s="11"/>
    </row>
    <row r="38" spans="1:38" ht="17.25" thickBot="1">
      <c r="A38" s="58" t="str">
        <f>外框總成!B38&amp;外框總成!C38&amp;外框總成!D38&amp;外框總成!E38</f>
        <v>AL806020</v>
      </c>
      <c r="B38" s="15"/>
      <c r="C38" s="63" t="str">
        <f>外框總成!J38</f>
        <v>AL800600</v>
      </c>
      <c r="D38" s="10"/>
      <c r="E38" s="6" t="str">
        <f t="shared" si="0"/>
        <v>AL800600-L-A</v>
      </c>
      <c r="F38" s="24">
        <v>0</v>
      </c>
      <c r="G38" s="88" t="s">
        <v>38</v>
      </c>
      <c r="H38" s="11">
        <v>1</v>
      </c>
      <c r="I38" s="10"/>
      <c r="J38" s="6" t="str">
        <f t="shared" si="1"/>
        <v>AL800600-L-B</v>
      </c>
      <c r="K38" s="24">
        <v>0</v>
      </c>
      <c r="L38" s="88" t="s">
        <v>39</v>
      </c>
      <c r="M38" s="11">
        <v>1</v>
      </c>
      <c r="N38" s="10"/>
      <c r="O38" s="6" t="str">
        <f t="shared" si="2"/>
        <v>AL800600L-C</v>
      </c>
      <c r="P38" s="24">
        <v>0</v>
      </c>
      <c r="Q38" s="88" t="s">
        <v>40</v>
      </c>
      <c r="R38" s="11">
        <v>1</v>
      </c>
      <c r="S38" s="10"/>
      <c r="T38" s="6" t="str">
        <f t="shared" si="3"/>
        <v>AL800600L-D</v>
      </c>
      <c r="U38" s="24">
        <v>0</v>
      </c>
      <c r="V38" s="88" t="s">
        <v>41</v>
      </c>
      <c r="W38" s="8">
        <v>1</v>
      </c>
      <c r="X38" s="10"/>
      <c r="Y38" s="9"/>
      <c r="Z38" s="24"/>
      <c r="AA38" s="10"/>
      <c r="AB38" s="11"/>
      <c r="AC38" s="10"/>
      <c r="AD38" s="43"/>
      <c r="AE38" s="24"/>
      <c r="AG38" s="11"/>
      <c r="AH38" s="10"/>
      <c r="AI38" s="43"/>
      <c r="AJ38" s="1"/>
      <c r="AK38" s="10"/>
      <c r="AL38" s="11"/>
    </row>
    <row r="39" spans="1:38" ht="17.25" thickBot="1">
      <c r="A39" s="58" t="str">
        <f>外框總成!B39&amp;外框總成!C39&amp;外框總成!D39&amp;外框總成!E39</f>
        <v>AL806025</v>
      </c>
      <c r="B39" s="15"/>
      <c r="C39" s="63" t="str">
        <f>外框總成!J39</f>
        <v>AL800600</v>
      </c>
      <c r="D39" s="10"/>
      <c r="E39" s="6" t="str">
        <f t="shared" si="0"/>
        <v>AL800600-L-A</v>
      </c>
      <c r="F39" s="24">
        <v>0</v>
      </c>
      <c r="G39" s="88" t="s">
        <v>38</v>
      </c>
      <c r="H39" s="11">
        <v>1</v>
      </c>
      <c r="I39" s="10"/>
      <c r="J39" s="6" t="str">
        <f t="shared" si="1"/>
        <v>AL800600-L-B</v>
      </c>
      <c r="K39" s="24">
        <v>0</v>
      </c>
      <c r="L39" s="88" t="s">
        <v>39</v>
      </c>
      <c r="M39" s="11">
        <v>1</v>
      </c>
      <c r="N39" s="10"/>
      <c r="O39" s="6" t="str">
        <f t="shared" si="2"/>
        <v>AL800600L-C</v>
      </c>
      <c r="P39" s="24">
        <v>0</v>
      </c>
      <c r="Q39" s="88" t="s">
        <v>40</v>
      </c>
      <c r="R39" s="11">
        <v>1</v>
      </c>
      <c r="S39" s="10"/>
      <c r="T39" s="6" t="str">
        <f t="shared" si="3"/>
        <v>AL800600L-D</v>
      </c>
      <c r="U39" s="24">
        <v>0</v>
      </c>
      <c r="V39" s="88" t="s">
        <v>41</v>
      </c>
      <c r="W39" s="8">
        <v>1</v>
      </c>
      <c r="X39" s="10"/>
      <c r="Y39" s="9"/>
      <c r="Z39" s="24"/>
      <c r="AA39" s="10"/>
      <c r="AB39" s="11"/>
      <c r="AC39" s="10"/>
      <c r="AD39" s="43"/>
      <c r="AE39" s="24"/>
      <c r="AG39" s="11"/>
      <c r="AH39" s="10"/>
      <c r="AI39" s="43"/>
      <c r="AJ39" s="1"/>
      <c r="AK39" s="10"/>
      <c r="AL39" s="11"/>
    </row>
    <row r="40" spans="1:38" ht="17.25" thickBot="1">
      <c r="A40" s="58" t="str">
        <f>外框總成!B40&amp;外框總成!C40&amp;外框總成!D40&amp;外框總成!E40</f>
        <v>AL806030</v>
      </c>
      <c r="B40" s="15"/>
      <c r="C40" s="63" t="str">
        <f>外框總成!J40</f>
        <v>AL800600</v>
      </c>
      <c r="D40" s="10"/>
      <c r="E40" s="6" t="str">
        <f t="shared" si="0"/>
        <v>AL800600-L-A</v>
      </c>
      <c r="F40" s="24">
        <v>0</v>
      </c>
      <c r="G40" s="88" t="s">
        <v>38</v>
      </c>
      <c r="H40" s="11">
        <v>1</v>
      </c>
      <c r="I40" s="10"/>
      <c r="J40" s="6" t="str">
        <f t="shared" si="1"/>
        <v>AL800600-L-B</v>
      </c>
      <c r="K40" s="24">
        <v>0</v>
      </c>
      <c r="L40" s="88" t="s">
        <v>39</v>
      </c>
      <c r="M40" s="11">
        <v>1</v>
      </c>
      <c r="N40" s="10"/>
      <c r="O40" s="6" t="str">
        <f t="shared" si="2"/>
        <v>AL800600L-C</v>
      </c>
      <c r="P40" s="24">
        <v>0</v>
      </c>
      <c r="Q40" s="88" t="s">
        <v>40</v>
      </c>
      <c r="R40" s="11">
        <v>1</v>
      </c>
      <c r="S40" s="10"/>
      <c r="T40" s="6" t="str">
        <f t="shared" si="3"/>
        <v>AL800600L-D</v>
      </c>
      <c r="U40" s="24">
        <v>0</v>
      </c>
      <c r="V40" s="88" t="s">
        <v>41</v>
      </c>
      <c r="W40" s="8">
        <v>1</v>
      </c>
      <c r="X40" s="10"/>
      <c r="Y40" s="9"/>
      <c r="Z40" s="24"/>
      <c r="AA40" s="10"/>
      <c r="AB40" s="11"/>
      <c r="AC40" s="10"/>
      <c r="AD40" s="43"/>
      <c r="AE40" s="24"/>
      <c r="AG40" s="11"/>
      <c r="AH40" s="10"/>
      <c r="AI40" s="43"/>
      <c r="AJ40" s="1"/>
      <c r="AK40" s="10"/>
      <c r="AL40" s="11"/>
    </row>
    <row r="41" spans="1:38" ht="17.25" thickBot="1">
      <c r="A41" s="58" t="str">
        <f>外框總成!B41&amp;外框總成!C41&amp;外框總成!D41&amp;外框總成!E41</f>
        <v>AL808025</v>
      </c>
      <c r="B41" s="15"/>
      <c r="C41" s="63" t="str">
        <f>外框總成!J41</f>
        <v>AL800800</v>
      </c>
      <c r="D41" s="10"/>
      <c r="E41" s="6" t="str">
        <f t="shared" si="0"/>
        <v>AL800800-L-A</v>
      </c>
      <c r="F41" s="24">
        <v>0</v>
      </c>
      <c r="G41" s="88" t="s">
        <v>38</v>
      </c>
      <c r="H41" s="11">
        <v>1</v>
      </c>
      <c r="I41" s="10"/>
      <c r="J41" s="6" t="str">
        <f t="shared" si="1"/>
        <v>AL800800-L-B</v>
      </c>
      <c r="K41" s="24">
        <v>0</v>
      </c>
      <c r="L41" s="88" t="s">
        <v>39</v>
      </c>
      <c r="M41" s="11">
        <v>1</v>
      </c>
      <c r="N41" s="10"/>
      <c r="O41" s="6" t="str">
        <f t="shared" si="2"/>
        <v>AL800800L-C</v>
      </c>
      <c r="P41" s="24">
        <v>0</v>
      </c>
      <c r="Q41" s="88" t="s">
        <v>40</v>
      </c>
      <c r="R41" s="11">
        <v>1</v>
      </c>
      <c r="S41" s="10"/>
      <c r="T41" s="6" t="str">
        <f t="shared" si="3"/>
        <v>AL800800L-D</v>
      </c>
      <c r="U41" s="24">
        <v>0</v>
      </c>
      <c r="V41" s="88" t="s">
        <v>41</v>
      </c>
      <c r="W41" s="8">
        <v>1</v>
      </c>
      <c r="X41" s="10"/>
      <c r="Y41" s="9"/>
      <c r="Z41" s="24"/>
      <c r="AA41" s="10"/>
      <c r="AB41" s="11"/>
      <c r="AC41" s="10"/>
      <c r="AD41" s="43"/>
      <c r="AE41" s="24"/>
      <c r="AG41" s="11"/>
      <c r="AH41" s="10"/>
      <c r="AI41" s="43"/>
      <c r="AJ41" s="1"/>
      <c r="AK41" s="10"/>
      <c r="AL41" s="11"/>
    </row>
    <row r="42" spans="1:38" ht="17.25" thickBot="1">
      <c r="A42" s="58" t="str">
        <f>外框總成!B42&amp;外框總成!C42&amp;外框總成!D42&amp;外框總成!E42</f>
        <v>AL808030</v>
      </c>
      <c r="B42" s="15"/>
      <c r="C42" s="63" t="str">
        <f>外框總成!J42</f>
        <v>AL800800</v>
      </c>
      <c r="D42" s="10"/>
      <c r="E42" s="6" t="str">
        <f t="shared" si="0"/>
        <v>AL800800-L-A</v>
      </c>
      <c r="F42" s="24">
        <v>0</v>
      </c>
      <c r="G42" s="88" t="s">
        <v>38</v>
      </c>
      <c r="H42" s="11">
        <v>1</v>
      </c>
      <c r="I42" s="10"/>
      <c r="J42" s="6" t="str">
        <f t="shared" si="1"/>
        <v>AL800800-L-B</v>
      </c>
      <c r="K42" s="24">
        <v>0</v>
      </c>
      <c r="L42" s="88" t="s">
        <v>39</v>
      </c>
      <c r="M42" s="11">
        <v>1</v>
      </c>
      <c r="N42" s="10"/>
      <c r="O42" s="6" t="str">
        <f t="shared" si="2"/>
        <v>AL800800L-C</v>
      </c>
      <c r="P42" s="24">
        <v>0</v>
      </c>
      <c r="Q42" s="88" t="s">
        <v>40</v>
      </c>
      <c r="R42" s="11">
        <v>1</v>
      </c>
      <c r="S42" s="10"/>
      <c r="T42" s="6" t="str">
        <f t="shared" si="3"/>
        <v>AL800800L-D</v>
      </c>
      <c r="U42" s="24">
        <v>0</v>
      </c>
      <c r="V42" s="88" t="s">
        <v>41</v>
      </c>
      <c r="W42" s="8">
        <v>1</v>
      </c>
      <c r="X42" s="10"/>
      <c r="Y42" s="9"/>
      <c r="Z42" s="24"/>
      <c r="AA42" s="10"/>
      <c r="AB42" s="11"/>
      <c r="AC42" s="10"/>
      <c r="AD42" s="43"/>
      <c r="AE42" s="24"/>
      <c r="AG42" s="11"/>
      <c r="AH42" s="10"/>
      <c r="AI42" s="43"/>
      <c r="AJ42" s="1"/>
      <c r="AK42" s="10"/>
      <c r="AL42" s="11"/>
    </row>
    <row r="43" spans="1:38" ht="17.25" thickBot="1">
      <c r="A43" s="58" t="str">
        <f>外框總成!B43&amp;外框總成!C43&amp;外框總成!D43&amp;外框總成!E43</f>
        <v>AL1006025</v>
      </c>
      <c r="B43" s="15"/>
      <c r="C43" s="63" t="str">
        <f>外框總成!J43</f>
        <v>AL1000600</v>
      </c>
      <c r="D43" s="10"/>
      <c r="E43" s="6" t="str">
        <f t="shared" si="0"/>
        <v>AL1000600-L-A</v>
      </c>
      <c r="F43" s="24">
        <v>0</v>
      </c>
      <c r="G43" s="88" t="s">
        <v>38</v>
      </c>
      <c r="H43" s="11">
        <v>1</v>
      </c>
      <c r="I43" s="10"/>
      <c r="J43" s="6" t="str">
        <f t="shared" si="1"/>
        <v>AL1000600-L-B</v>
      </c>
      <c r="K43" s="24">
        <v>0</v>
      </c>
      <c r="L43" s="88" t="s">
        <v>39</v>
      </c>
      <c r="M43" s="11">
        <v>1</v>
      </c>
      <c r="N43" s="10"/>
      <c r="O43" s="6" t="str">
        <f t="shared" si="2"/>
        <v>AL1000600L-C</v>
      </c>
      <c r="P43" s="24">
        <v>0</v>
      </c>
      <c r="Q43" s="88" t="s">
        <v>40</v>
      </c>
      <c r="R43" s="11">
        <v>1</v>
      </c>
      <c r="S43" s="10"/>
      <c r="T43" s="6" t="str">
        <f t="shared" si="3"/>
        <v>AL1000600L-D</v>
      </c>
      <c r="U43" s="24">
        <v>0</v>
      </c>
      <c r="V43" s="88" t="s">
        <v>41</v>
      </c>
      <c r="W43" s="8">
        <v>1</v>
      </c>
      <c r="X43" s="10"/>
      <c r="Y43" s="9"/>
      <c r="Z43" s="24"/>
      <c r="AA43" s="10"/>
      <c r="AB43" s="11"/>
      <c r="AC43" s="10"/>
      <c r="AD43" s="43"/>
      <c r="AE43" s="24"/>
      <c r="AG43" s="11"/>
      <c r="AH43" s="10"/>
      <c r="AI43" s="43"/>
      <c r="AJ43" s="1"/>
      <c r="AK43" s="10"/>
      <c r="AL43" s="11"/>
    </row>
    <row r="44" spans="1:38" ht="17.25" thickBot="1">
      <c r="A44" s="58" t="str">
        <f>外框總成!B44&amp;外框總成!C44&amp;外框總成!D44&amp;外框總成!E44</f>
        <v>AL1006030</v>
      </c>
      <c r="B44" s="15"/>
      <c r="C44" s="63" t="str">
        <f>外框總成!J44</f>
        <v>AL1000600</v>
      </c>
      <c r="D44" s="10"/>
      <c r="E44" s="6" t="str">
        <f t="shared" si="0"/>
        <v>AL1000600-L-A</v>
      </c>
      <c r="F44" s="24">
        <v>0</v>
      </c>
      <c r="G44" s="88" t="s">
        <v>38</v>
      </c>
      <c r="H44" s="11">
        <v>1</v>
      </c>
      <c r="I44" s="10"/>
      <c r="J44" s="6" t="str">
        <f t="shared" si="1"/>
        <v>AL1000600-L-B</v>
      </c>
      <c r="K44" s="24">
        <v>0</v>
      </c>
      <c r="L44" s="88" t="s">
        <v>39</v>
      </c>
      <c r="M44" s="11">
        <v>1</v>
      </c>
      <c r="N44" s="10"/>
      <c r="O44" s="6" t="str">
        <f t="shared" si="2"/>
        <v>AL1000600L-C</v>
      </c>
      <c r="P44" s="24">
        <v>0</v>
      </c>
      <c r="Q44" s="88" t="s">
        <v>40</v>
      </c>
      <c r="R44" s="11">
        <v>1</v>
      </c>
      <c r="S44" s="10"/>
      <c r="T44" s="6" t="str">
        <f t="shared" si="3"/>
        <v>AL1000600L-D</v>
      </c>
      <c r="U44" s="24">
        <v>0</v>
      </c>
      <c r="V44" s="88" t="s">
        <v>41</v>
      </c>
      <c r="W44" s="8">
        <v>1</v>
      </c>
      <c r="X44" s="10"/>
      <c r="Y44" s="9"/>
      <c r="Z44" s="24"/>
      <c r="AA44" s="10"/>
      <c r="AB44" s="11"/>
      <c r="AC44" s="10"/>
      <c r="AD44" s="43"/>
      <c r="AE44" s="24"/>
      <c r="AG44" s="11"/>
      <c r="AH44" s="10"/>
      <c r="AI44" s="43"/>
      <c r="AJ44" s="1"/>
      <c r="AK44" s="10"/>
      <c r="AL44" s="11"/>
    </row>
    <row r="45" spans="1:38" ht="17.25" thickBot="1">
      <c r="A45" s="58" t="str">
        <f>外框總成!B45&amp;外框總成!C45&amp;外框總成!D45&amp;外框總成!E45</f>
        <v>AL1006040</v>
      </c>
      <c r="B45" s="15"/>
      <c r="C45" s="63" t="str">
        <f>外框總成!J45</f>
        <v>AL1000600</v>
      </c>
      <c r="D45" s="10"/>
      <c r="E45" s="6" t="str">
        <f t="shared" si="0"/>
        <v>AL1000600-L-A</v>
      </c>
      <c r="F45" s="24">
        <v>0</v>
      </c>
      <c r="G45" s="88" t="s">
        <v>38</v>
      </c>
      <c r="H45" s="11">
        <v>1</v>
      </c>
      <c r="I45" s="10"/>
      <c r="J45" s="6" t="str">
        <f t="shared" si="1"/>
        <v>AL1000600-L-B</v>
      </c>
      <c r="K45" s="24">
        <v>0</v>
      </c>
      <c r="L45" s="88" t="s">
        <v>39</v>
      </c>
      <c r="M45" s="11">
        <v>1</v>
      </c>
      <c r="N45" s="10"/>
      <c r="O45" s="6" t="str">
        <f t="shared" si="2"/>
        <v>AL1000600L-C</v>
      </c>
      <c r="P45" s="24">
        <v>0</v>
      </c>
      <c r="Q45" s="88" t="s">
        <v>40</v>
      </c>
      <c r="R45" s="11">
        <v>1</v>
      </c>
      <c r="S45" s="10"/>
      <c r="T45" s="6" t="str">
        <f t="shared" si="3"/>
        <v>AL1000600L-D</v>
      </c>
      <c r="U45" s="24">
        <v>0</v>
      </c>
      <c r="V45" s="88" t="s">
        <v>41</v>
      </c>
      <c r="W45" s="8">
        <v>1</v>
      </c>
      <c r="X45" s="10"/>
      <c r="Y45" s="9"/>
      <c r="Z45" s="24"/>
      <c r="AA45" s="10"/>
      <c r="AB45" s="11"/>
      <c r="AC45" s="10"/>
      <c r="AD45" s="43"/>
      <c r="AE45" s="24"/>
      <c r="AG45" s="11"/>
      <c r="AH45" s="10"/>
      <c r="AI45" s="43"/>
      <c r="AJ45" s="1"/>
      <c r="AK45" s="10"/>
      <c r="AL45" s="11"/>
    </row>
    <row r="46" spans="1:38" ht="17.25" thickBot="1">
      <c r="A46" s="58" t="str">
        <f>外框總成!B46&amp;外框總成!C46&amp;外框總成!D46&amp;外框總成!E46</f>
        <v>AL1008025</v>
      </c>
      <c r="B46" s="15"/>
      <c r="C46" s="63" t="str">
        <f>外框總成!J46</f>
        <v>AL1000800</v>
      </c>
      <c r="D46" s="10"/>
      <c r="E46" s="6" t="str">
        <f t="shared" si="0"/>
        <v>AL1000800-L-A</v>
      </c>
      <c r="F46" s="24">
        <v>0</v>
      </c>
      <c r="G46" s="88" t="s">
        <v>38</v>
      </c>
      <c r="H46" s="11">
        <v>1</v>
      </c>
      <c r="I46" s="10"/>
      <c r="J46" s="6" t="str">
        <f t="shared" si="1"/>
        <v>AL1000800-L-B</v>
      </c>
      <c r="K46" s="24">
        <v>0</v>
      </c>
      <c r="L46" s="88" t="s">
        <v>39</v>
      </c>
      <c r="M46" s="11">
        <v>1</v>
      </c>
      <c r="N46" s="10"/>
      <c r="O46" s="6" t="str">
        <f t="shared" si="2"/>
        <v>AL1000800L-C</v>
      </c>
      <c r="P46" s="24">
        <v>0</v>
      </c>
      <c r="Q46" s="88" t="s">
        <v>40</v>
      </c>
      <c r="R46" s="11">
        <v>1</v>
      </c>
      <c r="S46" s="10"/>
      <c r="T46" s="6" t="str">
        <f t="shared" si="3"/>
        <v>AL1000800L-D</v>
      </c>
      <c r="U46" s="24">
        <v>0</v>
      </c>
      <c r="V46" s="88" t="s">
        <v>41</v>
      </c>
      <c r="W46" s="8">
        <v>1</v>
      </c>
      <c r="X46" s="10"/>
      <c r="Y46" s="9"/>
      <c r="Z46" s="24"/>
      <c r="AA46" s="10"/>
      <c r="AB46" s="11"/>
      <c r="AC46" s="10"/>
      <c r="AD46" s="43"/>
      <c r="AE46" s="24"/>
      <c r="AG46" s="11"/>
      <c r="AH46" s="10"/>
      <c r="AI46" s="43"/>
      <c r="AJ46" s="1"/>
      <c r="AK46" s="10"/>
      <c r="AL46" s="11"/>
    </row>
    <row r="47" spans="1:38" ht="17.25" thickBot="1">
      <c r="A47" s="58" t="str">
        <f>外框總成!B47&amp;外框總成!C47&amp;外框總成!D47&amp;外框總成!E47</f>
        <v>AL1008030</v>
      </c>
      <c r="B47" s="15"/>
      <c r="C47" s="63" t="str">
        <f>外框總成!J47</f>
        <v>AL1000800</v>
      </c>
      <c r="D47" s="10"/>
      <c r="E47" s="6" t="str">
        <f t="shared" si="0"/>
        <v>AL1000800-L-A</v>
      </c>
      <c r="F47" s="24">
        <v>0</v>
      </c>
      <c r="G47" s="88" t="s">
        <v>38</v>
      </c>
      <c r="H47" s="11">
        <v>1</v>
      </c>
      <c r="I47" s="10"/>
      <c r="J47" s="6" t="str">
        <f t="shared" si="1"/>
        <v>AL1000800-L-B</v>
      </c>
      <c r="K47" s="24">
        <v>0</v>
      </c>
      <c r="L47" s="88" t="s">
        <v>39</v>
      </c>
      <c r="M47" s="11">
        <v>1</v>
      </c>
      <c r="N47" s="10"/>
      <c r="O47" s="6" t="str">
        <f t="shared" si="2"/>
        <v>AL1000800L-C</v>
      </c>
      <c r="P47" s="24">
        <v>0</v>
      </c>
      <c r="Q47" s="88" t="s">
        <v>40</v>
      </c>
      <c r="R47" s="11">
        <v>1</v>
      </c>
      <c r="S47" s="10"/>
      <c r="T47" s="6" t="str">
        <f t="shared" si="3"/>
        <v>AL1000800L-D</v>
      </c>
      <c r="U47" s="24">
        <v>0</v>
      </c>
      <c r="V47" s="88" t="s">
        <v>41</v>
      </c>
      <c r="W47" s="8">
        <v>1</v>
      </c>
      <c r="X47" s="10"/>
      <c r="Y47" s="9"/>
      <c r="Z47" s="24"/>
      <c r="AA47" s="10"/>
      <c r="AB47" s="11"/>
      <c r="AC47" s="10"/>
      <c r="AD47" s="43"/>
      <c r="AE47" s="24"/>
      <c r="AG47" s="11"/>
      <c r="AH47" s="10"/>
      <c r="AI47" s="43"/>
      <c r="AJ47" s="1"/>
      <c r="AK47" s="10"/>
      <c r="AL47" s="11"/>
    </row>
    <row r="48" spans="1:38" ht="17.25" thickBot="1">
      <c r="A48" s="58" t="str">
        <f>外框總成!B48&amp;外框總成!C48&amp;外框總成!D48&amp;外框總成!E48</f>
        <v>AL1206030</v>
      </c>
      <c r="B48" s="15"/>
      <c r="C48" s="63" t="str">
        <f>外框總成!J48</f>
        <v>AL1200600</v>
      </c>
      <c r="D48" s="10"/>
      <c r="E48" s="6" t="str">
        <f t="shared" si="0"/>
        <v>AL1200600-L-A</v>
      </c>
      <c r="F48" s="24">
        <v>0</v>
      </c>
      <c r="G48" s="88" t="s">
        <v>38</v>
      </c>
      <c r="H48" s="11">
        <v>1</v>
      </c>
      <c r="I48" s="10"/>
      <c r="J48" s="6" t="str">
        <f t="shared" si="1"/>
        <v>AL1200600-L-B</v>
      </c>
      <c r="K48" s="24">
        <v>0</v>
      </c>
      <c r="L48" s="88" t="s">
        <v>39</v>
      </c>
      <c r="M48" s="11">
        <v>1</v>
      </c>
      <c r="N48" s="10"/>
      <c r="O48" s="6" t="str">
        <f t="shared" si="2"/>
        <v>AL1200600L-C</v>
      </c>
      <c r="P48" s="24">
        <v>0</v>
      </c>
      <c r="Q48" s="88" t="s">
        <v>40</v>
      </c>
      <c r="R48" s="11">
        <v>1</v>
      </c>
      <c r="S48" s="10"/>
      <c r="T48" s="6" t="str">
        <f t="shared" si="3"/>
        <v>AL1200600L-D</v>
      </c>
      <c r="U48" s="24">
        <v>0</v>
      </c>
      <c r="V48" s="88" t="s">
        <v>41</v>
      </c>
      <c r="W48" s="8">
        <v>1</v>
      </c>
      <c r="X48" s="10"/>
      <c r="Y48" s="9"/>
      <c r="Z48" s="24"/>
      <c r="AA48" s="10"/>
      <c r="AB48" s="11"/>
      <c r="AC48" s="10"/>
      <c r="AD48" s="43"/>
      <c r="AE48" s="24"/>
      <c r="AG48" s="11"/>
      <c r="AH48" s="10"/>
      <c r="AI48" s="43"/>
      <c r="AJ48" s="1"/>
      <c r="AK48" s="10"/>
      <c r="AL48" s="11"/>
    </row>
    <row r="49" spans="1:38" ht="17.25" thickBot="1">
      <c r="A49" s="58" t="str">
        <f>外框總成!B49&amp;外框總成!C49&amp;外框總成!D49&amp;外框總成!E49</f>
        <v>AL1206040</v>
      </c>
      <c r="B49" s="15"/>
      <c r="C49" s="63" t="str">
        <f>外框總成!J49</f>
        <v>AL1200600</v>
      </c>
      <c r="D49" s="10"/>
      <c r="E49" s="6" t="str">
        <f t="shared" si="0"/>
        <v>AL1200600-L-A</v>
      </c>
      <c r="F49" s="24">
        <v>0</v>
      </c>
      <c r="G49" s="88" t="s">
        <v>38</v>
      </c>
      <c r="H49" s="11">
        <v>1</v>
      </c>
      <c r="I49" s="10"/>
      <c r="J49" s="6" t="str">
        <f t="shared" si="1"/>
        <v>AL1200600-L-B</v>
      </c>
      <c r="K49" s="24">
        <v>0</v>
      </c>
      <c r="L49" s="88" t="s">
        <v>39</v>
      </c>
      <c r="M49" s="11">
        <v>1</v>
      </c>
      <c r="N49" s="10"/>
      <c r="O49" s="6" t="str">
        <f t="shared" si="2"/>
        <v>AL1200600L-C</v>
      </c>
      <c r="P49" s="24">
        <v>0</v>
      </c>
      <c r="Q49" s="88" t="s">
        <v>40</v>
      </c>
      <c r="R49" s="11">
        <v>1</v>
      </c>
      <c r="S49" s="10"/>
      <c r="T49" s="6" t="str">
        <f t="shared" si="3"/>
        <v>AL1200600L-D</v>
      </c>
      <c r="U49" s="24">
        <v>0</v>
      </c>
      <c r="V49" s="88" t="s">
        <v>41</v>
      </c>
      <c r="W49" s="8">
        <v>1</v>
      </c>
      <c r="X49" s="10"/>
      <c r="Y49" s="9"/>
      <c r="Z49" s="24"/>
      <c r="AA49" s="10"/>
      <c r="AB49" s="11"/>
      <c r="AC49" s="10"/>
      <c r="AD49" s="43"/>
      <c r="AE49" s="24"/>
      <c r="AG49" s="11"/>
      <c r="AH49" s="10"/>
      <c r="AI49" s="43"/>
      <c r="AJ49" s="1"/>
      <c r="AK49" s="10"/>
      <c r="AL49" s="11"/>
    </row>
    <row r="50" spans="1:38" ht="17.25" thickBot="1">
      <c r="A50" s="59" t="str">
        <f>外框總成!B50&amp;外框總成!C50&amp;外框總成!D50&amp;外框總成!E50</f>
        <v>AL1208030</v>
      </c>
      <c r="B50" s="58"/>
      <c r="C50" s="63" t="str">
        <f>外框總成!J50</f>
        <v>AL1200800</v>
      </c>
      <c r="D50" s="37"/>
      <c r="E50" s="6" t="str">
        <f t="shared" si="0"/>
        <v>AL1200800-L-A</v>
      </c>
      <c r="F50" s="49">
        <v>0</v>
      </c>
      <c r="G50" s="88" t="s">
        <v>38</v>
      </c>
      <c r="H50" s="62">
        <v>1</v>
      </c>
      <c r="I50" s="37"/>
      <c r="J50" s="6" t="str">
        <f t="shared" si="1"/>
        <v>AL1200800-L-B</v>
      </c>
      <c r="K50" s="49">
        <v>0</v>
      </c>
      <c r="L50" s="88" t="s">
        <v>39</v>
      </c>
      <c r="M50" s="62">
        <v>1</v>
      </c>
      <c r="N50" s="37"/>
      <c r="O50" s="6" t="str">
        <f t="shared" si="2"/>
        <v>AL1200800L-C</v>
      </c>
      <c r="P50" s="49">
        <v>0</v>
      </c>
      <c r="Q50" s="88" t="s">
        <v>40</v>
      </c>
      <c r="R50" s="62">
        <v>1</v>
      </c>
      <c r="S50" s="37"/>
      <c r="T50" s="6" t="str">
        <f t="shared" si="3"/>
        <v>AL1200800L-D</v>
      </c>
      <c r="U50" s="49">
        <v>0</v>
      </c>
      <c r="V50" s="88" t="s">
        <v>41</v>
      </c>
      <c r="W50" s="8">
        <v>1</v>
      </c>
      <c r="X50" s="37"/>
      <c r="Y50" s="12"/>
      <c r="Z50" s="49"/>
      <c r="AA50" s="47"/>
      <c r="AB50" s="62"/>
      <c r="AC50" s="37"/>
      <c r="AD50" s="65"/>
      <c r="AE50" s="49"/>
      <c r="AF50" s="13"/>
      <c r="AG50" s="62"/>
      <c r="AH50" s="37"/>
      <c r="AI50" s="65"/>
      <c r="AJ50" s="13"/>
      <c r="AK50" s="47"/>
      <c r="AL50" s="62"/>
    </row>
  </sheetData>
  <mergeCells count="37">
    <mergeCell ref="J1:M1"/>
    <mergeCell ref="E1:H1"/>
    <mergeCell ref="E2:E3"/>
    <mergeCell ref="F2:F3"/>
    <mergeCell ref="G2:G3"/>
    <mergeCell ref="H2:H3"/>
    <mergeCell ref="L2:L3"/>
    <mergeCell ref="M2:M3"/>
    <mergeCell ref="O2:O3"/>
    <mergeCell ref="P2:P3"/>
    <mergeCell ref="Q2:Q3"/>
    <mergeCell ref="AD1:AG1"/>
    <mergeCell ref="AD2:AD3"/>
    <mergeCell ref="AE2:AE3"/>
    <mergeCell ref="AF2:AF3"/>
    <mergeCell ref="AG2:AG3"/>
    <mergeCell ref="A1:A3"/>
    <mergeCell ref="C1:C3"/>
    <mergeCell ref="Z2:Z3"/>
    <mergeCell ref="AA2:AA3"/>
    <mergeCell ref="AB2:AB3"/>
    <mergeCell ref="R2:R3"/>
    <mergeCell ref="T2:T3"/>
    <mergeCell ref="U2:U3"/>
    <mergeCell ref="V2:V3"/>
    <mergeCell ref="W2:W3"/>
    <mergeCell ref="Y2:Y3"/>
    <mergeCell ref="O1:R1"/>
    <mergeCell ref="T1:W1"/>
    <mergeCell ref="Y1:AB1"/>
    <mergeCell ref="J2:J3"/>
    <mergeCell ref="K2:K3"/>
    <mergeCell ref="AI1:AL1"/>
    <mergeCell ref="AI2:AI3"/>
    <mergeCell ref="AJ2:AJ3"/>
    <mergeCell ref="AK2:AK3"/>
    <mergeCell ref="AL2:AL3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50"/>
  <sheetViews>
    <sheetView zoomScale="115" zoomScaleNormal="115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J39" sqref="J39"/>
    </sheetView>
  </sheetViews>
  <sheetFormatPr defaultColWidth="9" defaultRowHeight="15.75"/>
  <cols>
    <col min="1" max="1" width="12" style="10" customWidth="1"/>
    <col min="2" max="2" width="5.625" style="10" customWidth="1"/>
    <col min="3" max="3" width="14.25" style="10" bestFit="1" customWidth="1"/>
    <col min="4" max="4" width="5.625" style="10" customWidth="1"/>
    <col min="5" max="5" width="16.75" style="1" bestFit="1" customWidth="1"/>
    <col min="6" max="6" width="8" style="1" bestFit="1" customWidth="1"/>
    <col min="7" max="7" width="22.875" style="10" customWidth="1"/>
    <col min="8" max="8" width="8" style="10" bestFit="1" customWidth="1"/>
    <col min="9" max="9" width="5.625" style="10" customWidth="1"/>
    <col min="10" max="10" width="16.75" style="1" customWidth="1"/>
    <col min="11" max="11" width="8" style="10" bestFit="1" customWidth="1"/>
    <col min="12" max="12" width="23.375" style="10" customWidth="1"/>
    <col min="13" max="13" width="8" style="10" bestFit="1" customWidth="1"/>
    <col min="14" max="14" width="5.625" style="1" customWidth="1"/>
    <col min="15" max="15" width="17.375" style="1" customWidth="1"/>
    <col min="16" max="16" width="8" style="10" bestFit="1" customWidth="1"/>
    <col min="17" max="17" width="23.75" style="10" customWidth="1"/>
    <col min="18" max="18" width="8" style="10" bestFit="1" customWidth="1"/>
    <col min="19" max="19" width="5.625" style="1" customWidth="1"/>
    <col min="20" max="20" width="17.5" style="1" customWidth="1"/>
    <col min="21" max="21" width="8" style="10" bestFit="1" customWidth="1"/>
    <col min="22" max="22" width="22.625" style="10" customWidth="1"/>
    <col min="23" max="23" width="8" style="10" bestFit="1" customWidth="1"/>
    <col min="24" max="24" width="5.625" style="1" customWidth="1"/>
    <col min="25" max="25" width="12.625" style="1" bestFit="1" customWidth="1"/>
    <col min="26" max="26" width="8" style="10" bestFit="1" customWidth="1"/>
    <col min="27" max="27" width="18" style="10" bestFit="1" customWidth="1"/>
    <col min="28" max="28" width="8" style="10" bestFit="1" customWidth="1"/>
    <col min="29" max="29" width="5.625" style="10" customWidth="1"/>
    <col min="30" max="30" width="10.5" style="10" bestFit="1" customWidth="1"/>
    <col min="31" max="31" width="8" style="1" bestFit="1" customWidth="1"/>
    <col min="32" max="32" width="16.125" style="10" bestFit="1" customWidth="1"/>
    <col min="33" max="33" width="8" style="10" bestFit="1" customWidth="1"/>
    <col min="34" max="34" width="5.625" style="10" customWidth="1"/>
    <col min="35" max="35" width="20.625" style="10" customWidth="1"/>
    <col min="36" max="36" width="8.625" style="10" customWidth="1"/>
    <col min="37" max="16384" width="9" style="10"/>
  </cols>
  <sheetData>
    <row r="1" spans="1:39" s="16" customFormat="1" ht="17.25" thickBot="1">
      <c r="A1" s="111" t="s">
        <v>11</v>
      </c>
      <c r="B1" s="66"/>
      <c r="C1" s="111" t="s">
        <v>18</v>
      </c>
      <c r="D1" s="66"/>
      <c r="E1" s="106" t="s">
        <v>12</v>
      </c>
      <c r="F1" s="107"/>
      <c r="G1" s="107"/>
      <c r="H1" s="108"/>
      <c r="I1" s="66"/>
      <c r="J1" s="106" t="s">
        <v>13</v>
      </c>
      <c r="K1" s="107"/>
      <c r="L1" s="107"/>
      <c r="M1" s="108"/>
      <c r="N1" s="66"/>
      <c r="O1" s="106" t="s">
        <v>14</v>
      </c>
      <c r="P1" s="107"/>
      <c r="Q1" s="107"/>
      <c r="R1" s="108"/>
      <c r="S1" s="66"/>
      <c r="T1" s="106" t="s">
        <v>15</v>
      </c>
      <c r="U1" s="107"/>
      <c r="V1" s="107"/>
      <c r="W1" s="108"/>
      <c r="X1" s="66"/>
      <c r="Y1" s="106" t="s">
        <v>16</v>
      </c>
      <c r="Z1" s="107"/>
      <c r="AA1" s="107"/>
      <c r="AB1" s="108"/>
      <c r="AC1" s="66"/>
      <c r="AD1" s="106" t="s">
        <v>19</v>
      </c>
      <c r="AE1" s="107"/>
      <c r="AF1" s="107"/>
      <c r="AG1" s="109"/>
      <c r="AI1" s="110"/>
      <c r="AJ1" s="110"/>
      <c r="AK1" s="110"/>
      <c r="AL1" s="110"/>
    </row>
    <row r="2" spans="1:39" s="16" customFormat="1" ht="16.5">
      <c r="A2" s="112"/>
      <c r="B2" s="66"/>
      <c r="C2" s="112"/>
      <c r="D2" s="66"/>
      <c r="E2" s="100" t="s">
        <v>5</v>
      </c>
      <c r="F2" s="102" t="s">
        <v>8</v>
      </c>
      <c r="G2" s="102" t="s">
        <v>6</v>
      </c>
      <c r="H2" s="104" t="s">
        <v>4</v>
      </c>
      <c r="I2" s="76"/>
      <c r="J2" s="100" t="s">
        <v>5</v>
      </c>
      <c r="K2" s="102" t="s">
        <v>8</v>
      </c>
      <c r="L2" s="102" t="s">
        <v>6</v>
      </c>
      <c r="M2" s="104" t="s">
        <v>4</v>
      </c>
      <c r="N2" s="76"/>
      <c r="O2" s="100" t="s">
        <v>5</v>
      </c>
      <c r="P2" s="102" t="s">
        <v>8</v>
      </c>
      <c r="Q2" s="102" t="s">
        <v>6</v>
      </c>
      <c r="R2" s="104" t="s">
        <v>4</v>
      </c>
      <c r="S2" s="76"/>
      <c r="T2" s="100" t="s">
        <v>5</v>
      </c>
      <c r="U2" s="102" t="s">
        <v>8</v>
      </c>
      <c r="V2" s="102" t="s">
        <v>6</v>
      </c>
      <c r="W2" s="104" t="s">
        <v>4</v>
      </c>
      <c r="X2" s="76"/>
      <c r="Y2" s="100" t="s">
        <v>5</v>
      </c>
      <c r="Z2" s="102" t="s">
        <v>8</v>
      </c>
      <c r="AA2" s="102" t="s">
        <v>6</v>
      </c>
      <c r="AB2" s="104" t="s">
        <v>4</v>
      </c>
      <c r="AC2" s="66"/>
      <c r="AD2" s="100" t="s">
        <v>5</v>
      </c>
      <c r="AE2" s="102" t="s">
        <v>8</v>
      </c>
      <c r="AF2" s="102" t="s">
        <v>6</v>
      </c>
      <c r="AG2" s="102" t="s">
        <v>4</v>
      </c>
      <c r="AI2" s="93"/>
      <c r="AJ2" s="93"/>
      <c r="AK2" s="93"/>
      <c r="AL2" s="93"/>
    </row>
    <row r="3" spans="1:39" s="16" customFormat="1" ht="17.25" thickBot="1">
      <c r="A3" s="113"/>
      <c r="B3" s="66"/>
      <c r="C3" s="113"/>
      <c r="D3" s="66"/>
      <c r="E3" s="101"/>
      <c r="F3" s="103"/>
      <c r="G3" s="103"/>
      <c r="H3" s="105"/>
      <c r="I3" s="76"/>
      <c r="J3" s="101"/>
      <c r="K3" s="103"/>
      <c r="L3" s="103"/>
      <c r="M3" s="105"/>
      <c r="N3" s="76"/>
      <c r="O3" s="101"/>
      <c r="P3" s="103"/>
      <c r="Q3" s="103"/>
      <c r="R3" s="105"/>
      <c r="S3" s="76"/>
      <c r="T3" s="101"/>
      <c r="U3" s="103"/>
      <c r="V3" s="103"/>
      <c r="W3" s="105"/>
      <c r="X3" s="76"/>
      <c r="Y3" s="101"/>
      <c r="Z3" s="103"/>
      <c r="AA3" s="103"/>
      <c r="AB3" s="105"/>
      <c r="AC3" s="66"/>
      <c r="AD3" s="101"/>
      <c r="AE3" s="103"/>
      <c r="AF3" s="103"/>
      <c r="AG3" s="103"/>
      <c r="AI3" s="93"/>
      <c r="AJ3" s="93"/>
      <c r="AK3" s="93"/>
      <c r="AL3" s="93"/>
      <c r="AM3" s="17"/>
    </row>
    <row r="4" spans="1:39" ht="17.25" thickBot="1">
      <c r="A4" s="73" t="str">
        <f>外框總成!B4&amp;外框總成!C4&amp;外框總成!D4&amp;外框總成!E4</f>
        <v>AL202015</v>
      </c>
      <c r="B4" s="58"/>
      <c r="C4" s="71" t="str">
        <f>外框總成!J4</f>
        <v>AL200200</v>
      </c>
      <c r="D4" s="37"/>
      <c r="E4" s="6" t="str">
        <f>C4&amp;"-R-A"</f>
        <v>AL200200-R-A</v>
      </c>
      <c r="F4" s="56">
        <v>0</v>
      </c>
      <c r="G4" s="86" t="s">
        <v>33</v>
      </c>
      <c r="H4" s="72">
        <v>1</v>
      </c>
      <c r="I4" s="37"/>
      <c r="J4" s="6" t="str">
        <f>C4&amp;"-R-B"</f>
        <v>AL200200-R-B</v>
      </c>
      <c r="K4" s="56">
        <v>0</v>
      </c>
      <c r="L4" s="86" t="s">
        <v>30</v>
      </c>
      <c r="M4" s="72">
        <v>1</v>
      </c>
      <c r="N4" s="37"/>
      <c r="O4" s="6" t="str">
        <f>C4&amp;"-R-C"</f>
        <v>AL200200-R-C</v>
      </c>
      <c r="P4" s="56">
        <v>0</v>
      </c>
      <c r="Q4" s="86" t="s">
        <v>31</v>
      </c>
      <c r="R4" s="72">
        <v>1</v>
      </c>
      <c r="S4" s="37"/>
      <c r="T4" s="6" t="str">
        <f>C4&amp;"-R-D"</f>
        <v>AL200200-R-D</v>
      </c>
      <c r="U4" s="56">
        <v>0</v>
      </c>
      <c r="V4" s="86" t="s">
        <v>32</v>
      </c>
      <c r="W4" s="72">
        <v>1</v>
      </c>
      <c r="X4" s="37"/>
      <c r="Y4" s="68"/>
      <c r="Z4" s="56"/>
      <c r="AA4" s="69"/>
      <c r="AB4" s="72"/>
      <c r="AC4" s="37"/>
      <c r="AD4" s="68"/>
      <c r="AE4" s="56"/>
      <c r="AF4" s="69"/>
      <c r="AG4" s="70"/>
    </row>
    <row r="5" spans="1:39" ht="17.25" thickBot="1">
      <c r="A5" s="74" t="str">
        <f>外框總成!B5&amp;外框總成!C5&amp;外框總成!D5&amp;外框總成!E5</f>
        <v>AL302015</v>
      </c>
      <c r="B5" s="58"/>
      <c r="C5" s="71" t="str">
        <f>外框總成!J5</f>
        <v>AL300200</v>
      </c>
      <c r="D5" s="37"/>
      <c r="E5" s="6" t="str">
        <f t="shared" ref="E5:E50" si="0">C5&amp;"-R-A"</f>
        <v>AL300200-R-A</v>
      </c>
      <c r="F5" s="24">
        <v>0</v>
      </c>
      <c r="G5" s="86" t="s">
        <v>33</v>
      </c>
      <c r="H5" s="27">
        <v>1</v>
      </c>
      <c r="I5" s="37"/>
      <c r="J5" s="6" t="str">
        <f t="shared" ref="J5:J49" si="1">C5&amp;"-R-B"</f>
        <v>AL300200-R-B</v>
      </c>
      <c r="K5" s="24">
        <v>0</v>
      </c>
      <c r="L5" s="86" t="s">
        <v>30</v>
      </c>
      <c r="M5" s="27">
        <v>1</v>
      </c>
      <c r="N5" s="37"/>
      <c r="O5" s="6" t="str">
        <f t="shared" ref="O5:O50" si="2">C5&amp;"-R-C"</f>
        <v>AL300200-R-C</v>
      </c>
      <c r="P5" s="24">
        <v>0</v>
      </c>
      <c r="Q5" s="86" t="s">
        <v>31</v>
      </c>
      <c r="R5" s="72">
        <v>1</v>
      </c>
      <c r="S5" s="37"/>
      <c r="T5" s="6" t="str">
        <f t="shared" ref="T5:T50" si="3">C5&amp;"-R-D"</f>
        <v>AL300200-R-D</v>
      </c>
      <c r="U5" s="24">
        <v>0</v>
      </c>
      <c r="V5" s="86" t="s">
        <v>32</v>
      </c>
      <c r="W5" s="27">
        <v>1</v>
      </c>
      <c r="X5" s="37"/>
      <c r="Y5" s="31"/>
      <c r="Z5" s="24"/>
      <c r="AA5" s="23"/>
      <c r="AB5" s="27"/>
      <c r="AC5" s="37"/>
      <c r="AD5" s="31"/>
      <c r="AE5" s="24"/>
      <c r="AF5" s="23"/>
      <c r="AG5" s="40"/>
    </row>
    <row r="6" spans="1:39" ht="17.25" thickBot="1">
      <c r="A6" s="74" t="str">
        <f>外框總成!B6&amp;外框總成!C6&amp;外框總成!D6&amp;外框總成!E6</f>
        <v>AL302515</v>
      </c>
      <c r="B6" s="58"/>
      <c r="C6" s="71" t="str">
        <f>外框總成!J6</f>
        <v>AL300250</v>
      </c>
      <c r="D6" s="37"/>
      <c r="E6" s="6" t="str">
        <f t="shared" si="0"/>
        <v>AL300250-R-A</v>
      </c>
      <c r="F6" s="24">
        <v>0</v>
      </c>
      <c r="G6" s="86" t="s">
        <v>33</v>
      </c>
      <c r="H6" s="27">
        <v>1</v>
      </c>
      <c r="I6" s="37"/>
      <c r="J6" s="6" t="str">
        <f t="shared" si="1"/>
        <v>AL300250-R-B</v>
      </c>
      <c r="K6" s="24">
        <v>0</v>
      </c>
      <c r="L6" s="86" t="s">
        <v>30</v>
      </c>
      <c r="M6" s="27">
        <v>1</v>
      </c>
      <c r="N6" s="37"/>
      <c r="O6" s="6" t="str">
        <f t="shared" si="2"/>
        <v>AL300250-R-C</v>
      </c>
      <c r="P6" s="24">
        <v>0</v>
      </c>
      <c r="Q6" s="86" t="s">
        <v>31</v>
      </c>
      <c r="R6" s="72">
        <v>1</v>
      </c>
      <c r="S6" s="37"/>
      <c r="T6" s="6" t="str">
        <f t="shared" si="3"/>
        <v>AL300250-R-D</v>
      </c>
      <c r="U6" s="24">
        <v>0</v>
      </c>
      <c r="V6" s="86" t="s">
        <v>32</v>
      </c>
      <c r="W6" s="27">
        <v>1</v>
      </c>
      <c r="X6" s="37"/>
      <c r="Y6" s="31"/>
      <c r="Z6" s="24"/>
      <c r="AA6" s="23"/>
      <c r="AB6" s="27"/>
      <c r="AC6" s="37"/>
      <c r="AD6" s="31"/>
      <c r="AE6" s="24"/>
      <c r="AF6" s="23"/>
      <c r="AG6" s="40"/>
    </row>
    <row r="7" spans="1:39" ht="17.25" thickBot="1">
      <c r="A7" s="74" t="str">
        <f>外框總成!B7&amp;外框總成!C7&amp;外框總成!D7&amp;外框總成!E7</f>
        <v>AL303015</v>
      </c>
      <c r="B7" s="58"/>
      <c r="C7" s="71" t="str">
        <f>外框總成!J7</f>
        <v>AL300300</v>
      </c>
      <c r="D7" s="37"/>
      <c r="E7" s="6" t="str">
        <f t="shared" si="0"/>
        <v>AL300300-R-A</v>
      </c>
      <c r="F7" s="24">
        <v>0</v>
      </c>
      <c r="G7" s="86" t="s">
        <v>33</v>
      </c>
      <c r="H7" s="27">
        <v>1</v>
      </c>
      <c r="I7" s="37"/>
      <c r="J7" s="6" t="str">
        <f t="shared" si="1"/>
        <v>AL300300-R-B</v>
      </c>
      <c r="K7" s="24">
        <v>0</v>
      </c>
      <c r="L7" s="86" t="s">
        <v>30</v>
      </c>
      <c r="M7" s="27">
        <v>1</v>
      </c>
      <c r="N7" s="37"/>
      <c r="O7" s="6" t="str">
        <f t="shared" si="2"/>
        <v>AL300300-R-C</v>
      </c>
      <c r="P7" s="24">
        <v>0</v>
      </c>
      <c r="Q7" s="86" t="s">
        <v>31</v>
      </c>
      <c r="R7" s="72">
        <v>1</v>
      </c>
      <c r="S7" s="37"/>
      <c r="T7" s="6" t="str">
        <f t="shared" si="3"/>
        <v>AL300300-R-D</v>
      </c>
      <c r="U7" s="24">
        <v>0</v>
      </c>
      <c r="V7" s="86" t="s">
        <v>32</v>
      </c>
      <c r="W7" s="27">
        <v>1</v>
      </c>
      <c r="X7" s="37"/>
      <c r="Y7" s="31"/>
      <c r="Z7" s="24"/>
      <c r="AA7" s="23"/>
      <c r="AB7" s="27"/>
      <c r="AC7" s="37"/>
      <c r="AD7" s="31"/>
      <c r="AE7" s="24"/>
      <c r="AF7" s="23"/>
      <c r="AG7" s="40"/>
    </row>
    <row r="8" spans="1:39" ht="17.25" thickBot="1">
      <c r="A8" s="74" t="str">
        <f>外框總成!B8&amp;外框總成!C8&amp;外框總成!D8&amp;外框總成!E8</f>
        <v>AL303020</v>
      </c>
      <c r="B8" s="58"/>
      <c r="C8" s="71" t="str">
        <f>外框總成!J8</f>
        <v>AL300300</v>
      </c>
      <c r="D8" s="37"/>
      <c r="E8" s="6" t="str">
        <f t="shared" si="0"/>
        <v>AL300300-R-A</v>
      </c>
      <c r="F8" s="24">
        <v>0</v>
      </c>
      <c r="G8" s="86" t="s">
        <v>33</v>
      </c>
      <c r="H8" s="27">
        <v>1</v>
      </c>
      <c r="I8" s="37"/>
      <c r="J8" s="6" t="str">
        <f t="shared" si="1"/>
        <v>AL300300-R-B</v>
      </c>
      <c r="K8" s="24">
        <v>0</v>
      </c>
      <c r="L8" s="86" t="s">
        <v>30</v>
      </c>
      <c r="M8" s="27">
        <v>1</v>
      </c>
      <c r="N8" s="37"/>
      <c r="O8" s="6" t="str">
        <f t="shared" si="2"/>
        <v>AL300300-R-C</v>
      </c>
      <c r="P8" s="24">
        <v>0</v>
      </c>
      <c r="Q8" s="86" t="s">
        <v>31</v>
      </c>
      <c r="R8" s="72">
        <v>1</v>
      </c>
      <c r="S8" s="37"/>
      <c r="T8" s="6" t="str">
        <f t="shared" si="3"/>
        <v>AL300300-R-D</v>
      </c>
      <c r="U8" s="24">
        <v>0</v>
      </c>
      <c r="V8" s="86" t="s">
        <v>32</v>
      </c>
      <c r="W8" s="27">
        <v>1</v>
      </c>
      <c r="X8" s="37"/>
      <c r="Y8" s="31"/>
      <c r="Z8" s="24"/>
      <c r="AA8" s="23"/>
      <c r="AB8" s="27"/>
      <c r="AC8" s="37"/>
      <c r="AD8" s="31"/>
      <c r="AE8" s="24"/>
      <c r="AF8" s="23"/>
      <c r="AG8" s="40"/>
    </row>
    <row r="9" spans="1:39" ht="17.25" thickBot="1">
      <c r="A9" s="74" t="str">
        <f>外框總成!B9&amp;外框總成!C9&amp;外框總成!D9&amp;外框總成!E9</f>
        <v>AL304015</v>
      </c>
      <c r="B9" s="58"/>
      <c r="C9" s="71" t="str">
        <f>外框總成!J9</f>
        <v>AL300400</v>
      </c>
      <c r="D9" s="37"/>
      <c r="E9" s="6" t="str">
        <f t="shared" si="0"/>
        <v>AL300400-R-A</v>
      </c>
      <c r="F9" s="24">
        <v>0</v>
      </c>
      <c r="G9" s="86" t="s">
        <v>33</v>
      </c>
      <c r="H9" s="27">
        <v>1</v>
      </c>
      <c r="I9" s="37"/>
      <c r="J9" s="6" t="str">
        <f t="shared" si="1"/>
        <v>AL300400-R-B</v>
      </c>
      <c r="K9" s="24">
        <v>0</v>
      </c>
      <c r="L9" s="86" t="s">
        <v>30</v>
      </c>
      <c r="M9" s="27">
        <v>1</v>
      </c>
      <c r="N9" s="37"/>
      <c r="O9" s="6" t="str">
        <f t="shared" si="2"/>
        <v>AL300400-R-C</v>
      </c>
      <c r="P9" s="24">
        <v>0</v>
      </c>
      <c r="Q9" s="86" t="s">
        <v>31</v>
      </c>
      <c r="R9" s="72">
        <v>1</v>
      </c>
      <c r="S9" s="37"/>
      <c r="T9" s="6" t="str">
        <f t="shared" si="3"/>
        <v>AL300400-R-D</v>
      </c>
      <c r="U9" s="24">
        <v>0</v>
      </c>
      <c r="V9" s="86" t="s">
        <v>32</v>
      </c>
      <c r="W9" s="27">
        <v>1</v>
      </c>
      <c r="X9" s="37"/>
      <c r="Y9" s="31"/>
      <c r="Z9" s="24"/>
      <c r="AA9" s="23"/>
      <c r="AB9" s="27"/>
      <c r="AC9" s="37"/>
      <c r="AD9" s="31"/>
      <c r="AE9" s="24"/>
      <c r="AF9" s="23"/>
      <c r="AG9" s="40"/>
    </row>
    <row r="10" spans="1:39" ht="17.25" thickBot="1">
      <c r="A10" s="74" t="str">
        <f>外框總成!B10&amp;外框總成!C10&amp;外框總成!D10&amp;外框總成!E10</f>
        <v>AL304020</v>
      </c>
      <c r="B10" s="58"/>
      <c r="C10" s="71" t="str">
        <f>外框總成!J10</f>
        <v>AL300400</v>
      </c>
      <c r="D10" s="37"/>
      <c r="E10" s="6" t="str">
        <f t="shared" si="0"/>
        <v>AL300400-R-A</v>
      </c>
      <c r="F10" s="24">
        <v>0</v>
      </c>
      <c r="G10" s="86" t="s">
        <v>33</v>
      </c>
      <c r="H10" s="27">
        <v>1</v>
      </c>
      <c r="I10" s="37"/>
      <c r="J10" s="6" t="str">
        <f t="shared" si="1"/>
        <v>AL300400-R-B</v>
      </c>
      <c r="K10" s="24">
        <v>0</v>
      </c>
      <c r="L10" s="86" t="s">
        <v>30</v>
      </c>
      <c r="M10" s="27">
        <v>1</v>
      </c>
      <c r="N10" s="37"/>
      <c r="O10" s="6" t="str">
        <f t="shared" si="2"/>
        <v>AL300400-R-C</v>
      </c>
      <c r="P10" s="24">
        <v>0</v>
      </c>
      <c r="Q10" s="86" t="s">
        <v>31</v>
      </c>
      <c r="R10" s="72">
        <v>1</v>
      </c>
      <c r="S10" s="37"/>
      <c r="T10" s="6" t="str">
        <f t="shared" si="3"/>
        <v>AL300400-R-D</v>
      </c>
      <c r="U10" s="24">
        <v>0</v>
      </c>
      <c r="V10" s="86" t="s">
        <v>32</v>
      </c>
      <c r="W10" s="27">
        <v>1</v>
      </c>
      <c r="X10" s="37"/>
      <c r="Y10" s="31"/>
      <c r="Z10" s="24"/>
      <c r="AA10" s="23"/>
      <c r="AB10" s="27"/>
      <c r="AC10" s="37"/>
      <c r="AD10" s="31"/>
      <c r="AE10" s="24"/>
      <c r="AF10" s="23"/>
      <c r="AG10" s="40"/>
    </row>
    <row r="11" spans="1:39" ht="17.25" thickBot="1">
      <c r="A11" s="74" t="str">
        <f>外框總成!B11&amp;外框總成!C11&amp;外框總成!D11&amp;外框總成!E11</f>
        <v>AL403015</v>
      </c>
      <c r="B11" s="58"/>
      <c r="C11" s="71" t="str">
        <f>外框總成!J11</f>
        <v>AL400300</v>
      </c>
      <c r="D11" s="37"/>
      <c r="E11" s="6" t="str">
        <f t="shared" si="0"/>
        <v>AL400300-R-A</v>
      </c>
      <c r="F11" s="24">
        <v>0</v>
      </c>
      <c r="G11" s="86" t="s">
        <v>33</v>
      </c>
      <c r="H11" s="27">
        <v>1</v>
      </c>
      <c r="I11" s="37"/>
      <c r="J11" s="6" t="str">
        <f t="shared" si="1"/>
        <v>AL400300-R-B</v>
      </c>
      <c r="K11" s="24">
        <v>0</v>
      </c>
      <c r="L11" s="86" t="s">
        <v>30</v>
      </c>
      <c r="M11" s="27">
        <v>1</v>
      </c>
      <c r="N11" s="37"/>
      <c r="O11" s="6" t="str">
        <f t="shared" si="2"/>
        <v>AL400300-R-C</v>
      </c>
      <c r="P11" s="24">
        <v>0</v>
      </c>
      <c r="Q11" s="86" t="s">
        <v>31</v>
      </c>
      <c r="R11" s="72">
        <v>1</v>
      </c>
      <c r="S11" s="37"/>
      <c r="T11" s="6" t="str">
        <f t="shared" si="3"/>
        <v>AL400300-R-D</v>
      </c>
      <c r="U11" s="24">
        <v>0</v>
      </c>
      <c r="V11" s="86" t="s">
        <v>32</v>
      </c>
      <c r="W11" s="27">
        <v>1</v>
      </c>
      <c r="X11" s="37"/>
      <c r="Y11" s="31"/>
      <c r="Z11" s="24"/>
      <c r="AA11" s="23"/>
      <c r="AB11" s="27"/>
      <c r="AC11" s="37"/>
      <c r="AD11" s="31"/>
      <c r="AE11" s="24"/>
      <c r="AF11" s="23"/>
      <c r="AG11" s="40"/>
    </row>
    <row r="12" spans="1:39" ht="17.25" thickBot="1">
      <c r="A12" s="74" t="str">
        <f>外框總成!B12&amp;外框總成!C12&amp;外框總成!D12&amp;外框總成!E12</f>
        <v>AL403020</v>
      </c>
      <c r="B12" s="58"/>
      <c r="C12" s="71" t="str">
        <f>外框總成!J12</f>
        <v>AL400300</v>
      </c>
      <c r="D12" s="37"/>
      <c r="E12" s="6" t="str">
        <f t="shared" si="0"/>
        <v>AL400300-R-A</v>
      </c>
      <c r="F12" s="24">
        <v>0</v>
      </c>
      <c r="G12" s="86" t="s">
        <v>33</v>
      </c>
      <c r="H12" s="27">
        <v>1</v>
      </c>
      <c r="I12" s="37"/>
      <c r="J12" s="6" t="str">
        <f t="shared" si="1"/>
        <v>AL400300-R-B</v>
      </c>
      <c r="K12" s="24">
        <v>0</v>
      </c>
      <c r="L12" s="86" t="s">
        <v>30</v>
      </c>
      <c r="M12" s="27">
        <v>1</v>
      </c>
      <c r="N12" s="37"/>
      <c r="O12" s="6" t="str">
        <f t="shared" si="2"/>
        <v>AL400300-R-C</v>
      </c>
      <c r="P12" s="24">
        <v>0</v>
      </c>
      <c r="Q12" s="86" t="s">
        <v>31</v>
      </c>
      <c r="R12" s="72">
        <v>1</v>
      </c>
      <c r="S12" s="37"/>
      <c r="T12" s="6" t="str">
        <f t="shared" si="3"/>
        <v>AL400300-R-D</v>
      </c>
      <c r="U12" s="24">
        <v>0</v>
      </c>
      <c r="V12" s="86" t="s">
        <v>32</v>
      </c>
      <c r="W12" s="27">
        <v>1</v>
      </c>
      <c r="X12" s="37"/>
      <c r="Y12" s="31"/>
      <c r="Z12" s="24"/>
      <c r="AA12" s="23"/>
      <c r="AB12" s="27"/>
      <c r="AC12" s="37"/>
      <c r="AD12" s="31"/>
      <c r="AE12" s="24"/>
      <c r="AF12" s="23"/>
      <c r="AG12" s="40"/>
    </row>
    <row r="13" spans="1:39" ht="17.25" thickBot="1">
      <c r="A13" s="74" t="str">
        <f>外框總成!B13&amp;外框總成!C13&amp;外框總成!D13&amp;外框總成!E13</f>
        <v>AL404015</v>
      </c>
      <c r="B13" s="58"/>
      <c r="C13" s="71" t="str">
        <f>外框總成!J13</f>
        <v>AL400400</v>
      </c>
      <c r="D13" s="37"/>
      <c r="E13" s="6" t="str">
        <f t="shared" si="0"/>
        <v>AL400400-R-A</v>
      </c>
      <c r="F13" s="24">
        <v>0</v>
      </c>
      <c r="G13" s="86" t="s">
        <v>33</v>
      </c>
      <c r="H13" s="27">
        <v>1</v>
      </c>
      <c r="I13" s="37"/>
      <c r="J13" s="6" t="str">
        <f t="shared" si="1"/>
        <v>AL400400-R-B</v>
      </c>
      <c r="K13" s="24">
        <v>0</v>
      </c>
      <c r="L13" s="86" t="s">
        <v>30</v>
      </c>
      <c r="M13" s="27">
        <v>1</v>
      </c>
      <c r="N13" s="37"/>
      <c r="O13" s="6" t="str">
        <f t="shared" si="2"/>
        <v>AL400400-R-C</v>
      </c>
      <c r="P13" s="24">
        <v>0</v>
      </c>
      <c r="Q13" s="86" t="s">
        <v>31</v>
      </c>
      <c r="R13" s="72">
        <v>1</v>
      </c>
      <c r="S13" s="37"/>
      <c r="T13" s="6" t="str">
        <f t="shared" si="3"/>
        <v>AL400400-R-D</v>
      </c>
      <c r="U13" s="24">
        <v>0</v>
      </c>
      <c r="V13" s="86" t="s">
        <v>32</v>
      </c>
      <c r="W13" s="27">
        <v>1</v>
      </c>
      <c r="X13" s="37"/>
      <c r="Y13" s="31"/>
      <c r="Z13" s="24"/>
      <c r="AA13" s="23"/>
      <c r="AB13" s="27"/>
      <c r="AC13" s="37"/>
      <c r="AD13" s="31"/>
      <c r="AE13" s="24"/>
      <c r="AF13" s="23"/>
      <c r="AG13" s="40"/>
    </row>
    <row r="14" spans="1:39" ht="17.25" thickBot="1">
      <c r="A14" s="74" t="str">
        <f>外框總成!B14&amp;外框總成!C14&amp;外框總成!D14&amp;外框總成!E14</f>
        <v>AL404020</v>
      </c>
      <c r="B14" s="58"/>
      <c r="C14" s="71" t="str">
        <f>外框總成!J14</f>
        <v>AL400400</v>
      </c>
      <c r="D14" s="37"/>
      <c r="E14" s="6" t="str">
        <f t="shared" si="0"/>
        <v>AL400400-R-A</v>
      </c>
      <c r="F14" s="24">
        <v>0</v>
      </c>
      <c r="G14" s="86" t="s">
        <v>33</v>
      </c>
      <c r="H14" s="27">
        <v>1</v>
      </c>
      <c r="I14" s="37"/>
      <c r="J14" s="6" t="str">
        <f t="shared" si="1"/>
        <v>AL400400-R-B</v>
      </c>
      <c r="K14" s="24">
        <v>0</v>
      </c>
      <c r="L14" s="86" t="s">
        <v>30</v>
      </c>
      <c r="M14" s="27">
        <v>1</v>
      </c>
      <c r="N14" s="37"/>
      <c r="O14" s="6" t="str">
        <f t="shared" si="2"/>
        <v>AL400400-R-C</v>
      </c>
      <c r="P14" s="24">
        <v>0</v>
      </c>
      <c r="Q14" s="86" t="s">
        <v>31</v>
      </c>
      <c r="R14" s="72">
        <v>1</v>
      </c>
      <c r="S14" s="37"/>
      <c r="T14" s="6" t="str">
        <f t="shared" si="3"/>
        <v>AL400400-R-D</v>
      </c>
      <c r="U14" s="24">
        <v>0</v>
      </c>
      <c r="V14" s="86" t="s">
        <v>32</v>
      </c>
      <c r="W14" s="27">
        <v>1</v>
      </c>
      <c r="X14" s="37"/>
      <c r="Y14" s="31"/>
      <c r="Z14" s="24"/>
      <c r="AA14" s="23"/>
      <c r="AB14" s="27"/>
      <c r="AC14" s="37"/>
      <c r="AD14" s="31"/>
      <c r="AE14" s="24"/>
      <c r="AF14" s="23"/>
      <c r="AG14" s="40"/>
    </row>
    <row r="15" spans="1:39" ht="17.25" thickBot="1">
      <c r="A15" s="74" t="str">
        <f>外框總成!B15&amp;外框總成!C15&amp;外框總成!D15&amp;外框總成!E15</f>
        <v>AL406020</v>
      </c>
      <c r="B15" s="58"/>
      <c r="C15" s="71" t="str">
        <f>外框總成!J15</f>
        <v>AL400600</v>
      </c>
      <c r="D15" s="37"/>
      <c r="E15" s="6" t="str">
        <f t="shared" si="0"/>
        <v>AL400600-R-A</v>
      </c>
      <c r="F15" s="24">
        <v>0</v>
      </c>
      <c r="G15" s="86" t="s">
        <v>33</v>
      </c>
      <c r="H15" s="27">
        <v>1</v>
      </c>
      <c r="I15" s="37"/>
      <c r="J15" s="6" t="str">
        <f t="shared" si="1"/>
        <v>AL400600-R-B</v>
      </c>
      <c r="K15" s="24">
        <v>0</v>
      </c>
      <c r="L15" s="86" t="s">
        <v>30</v>
      </c>
      <c r="M15" s="27">
        <v>1</v>
      </c>
      <c r="N15" s="37"/>
      <c r="O15" s="6" t="str">
        <f t="shared" si="2"/>
        <v>AL400600-R-C</v>
      </c>
      <c r="P15" s="24">
        <v>0</v>
      </c>
      <c r="Q15" s="86" t="s">
        <v>31</v>
      </c>
      <c r="R15" s="72">
        <v>1</v>
      </c>
      <c r="S15" s="37"/>
      <c r="T15" s="6" t="str">
        <f t="shared" si="3"/>
        <v>AL400600-R-D</v>
      </c>
      <c r="U15" s="24">
        <v>0</v>
      </c>
      <c r="V15" s="86" t="s">
        <v>32</v>
      </c>
      <c r="W15" s="27">
        <v>1</v>
      </c>
      <c r="X15" s="37"/>
      <c r="Y15" s="31"/>
      <c r="Z15" s="24"/>
      <c r="AA15" s="23"/>
      <c r="AB15" s="27"/>
      <c r="AC15" s="37"/>
      <c r="AD15" s="31"/>
      <c r="AE15" s="24"/>
      <c r="AF15" s="23"/>
      <c r="AG15" s="40"/>
    </row>
    <row r="16" spans="1:39" ht="17.25" thickBot="1">
      <c r="A16" s="74" t="str">
        <f>外框總成!B16&amp;外框總成!C16&amp;外框總成!D16&amp;外框總成!E16</f>
        <v>AL406025</v>
      </c>
      <c r="B16" s="58"/>
      <c r="C16" s="71" t="str">
        <f>外框總成!J16</f>
        <v>AL400600</v>
      </c>
      <c r="D16" s="37"/>
      <c r="E16" s="6" t="str">
        <f t="shared" si="0"/>
        <v>AL400600-R-A</v>
      </c>
      <c r="F16" s="24">
        <v>0</v>
      </c>
      <c r="G16" s="86" t="s">
        <v>33</v>
      </c>
      <c r="H16" s="27">
        <v>1</v>
      </c>
      <c r="I16" s="37"/>
      <c r="J16" s="6" t="str">
        <f t="shared" si="1"/>
        <v>AL400600-R-B</v>
      </c>
      <c r="K16" s="24">
        <v>0</v>
      </c>
      <c r="L16" s="86" t="s">
        <v>30</v>
      </c>
      <c r="M16" s="27">
        <v>1</v>
      </c>
      <c r="N16" s="37"/>
      <c r="O16" s="6" t="str">
        <f t="shared" si="2"/>
        <v>AL400600-R-C</v>
      </c>
      <c r="P16" s="24">
        <v>0</v>
      </c>
      <c r="Q16" s="86" t="s">
        <v>31</v>
      </c>
      <c r="R16" s="72">
        <v>1</v>
      </c>
      <c r="S16" s="37"/>
      <c r="T16" s="6" t="str">
        <f t="shared" si="3"/>
        <v>AL400600-R-D</v>
      </c>
      <c r="U16" s="24">
        <v>0</v>
      </c>
      <c r="V16" s="86" t="s">
        <v>32</v>
      </c>
      <c r="W16" s="27">
        <v>1</v>
      </c>
      <c r="X16" s="37"/>
      <c r="Y16" s="31"/>
      <c r="Z16" s="24"/>
      <c r="AA16" s="23"/>
      <c r="AB16" s="27"/>
      <c r="AC16" s="37"/>
      <c r="AD16" s="31"/>
      <c r="AE16" s="24"/>
      <c r="AF16" s="23"/>
      <c r="AG16" s="40"/>
    </row>
    <row r="17" spans="1:33" ht="17.25" thickBot="1">
      <c r="A17" s="74" t="str">
        <f>外框總成!B17&amp;外框總成!C17&amp;外框總成!D17&amp;外框總成!E17</f>
        <v>AL406030</v>
      </c>
      <c r="B17" s="58"/>
      <c r="C17" s="71" t="str">
        <f>外框總成!J17</f>
        <v>AL400600</v>
      </c>
      <c r="D17" s="37"/>
      <c r="E17" s="6" t="str">
        <f t="shared" si="0"/>
        <v>AL400600-R-A</v>
      </c>
      <c r="F17" s="24">
        <v>0</v>
      </c>
      <c r="G17" s="86" t="s">
        <v>33</v>
      </c>
      <c r="H17" s="27">
        <v>1</v>
      </c>
      <c r="I17" s="37"/>
      <c r="J17" s="6" t="str">
        <f t="shared" si="1"/>
        <v>AL400600-R-B</v>
      </c>
      <c r="K17" s="24">
        <v>0</v>
      </c>
      <c r="L17" s="86" t="s">
        <v>30</v>
      </c>
      <c r="M17" s="27">
        <v>1</v>
      </c>
      <c r="N17" s="37"/>
      <c r="O17" s="6" t="str">
        <f t="shared" si="2"/>
        <v>AL400600-R-C</v>
      </c>
      <c r="P17" s="24">
        <v>0</v>
      </c>
      <c r="Q17" s="86" t="s">
        <v>31</v>
      </c>
      <c r="R17" s="72">
        <v>1</v>
      </c>
      <c r="S17" s="37"/>
      <c r="T17" s="6" t="str">
        <f t="shared" si="3"/>
        <v>AL400600-R-D</v>
      </c>
      <c r="U17" s="24">
        <v>0</v>
      </c>
      <c r="V17" s="86" t="s">
        <v>32</v>
      </c>
      <c r="W17" s="27">
        <v>1</v>
      </c>
      <c r="X17" s="37"/>
      <c r="Y17" s="31"/>
      <c r="Z17" s="24"/>
      <c r="AA17" s="23"/>
      <c r="AB17" s="27"/>
      <c r="AC17" s="37"/>
      <c r="AD17" s="31"/>
      <c r="AE17" s="24"/>
      <c r="AF17" s="23"/>
      <c r="AG17" s="40"/>
    </row>
    <row r="18" spans="1:33" ht="17.25" thickBot="1">
      <c r="A18" s="74" t="str">
        <f>外框總成!B18&amp;外框總成!C18&amp;外框總成!D18&amp;外框總成!E18</f>
        <v>AL503015</v>
      </c>
      <c r="B18" s="58"/>
      <c r="C18" s="71" t="str">
        <f>外框總成!J18</f>
        <v>AL500300</v>
      </c>
      <c r="D18" s="37"/>
      <c r="E18" s="6" t="str">
        <f t="shared" si="0"/>
        <v>AL500300-R-A</v>
      </c>
      <c r="F18" s="24">
        <v>0</v>
      </c>
      <c r="G18" s="86" t="s">
        <v>33</v>
      </c>
      <c r="H18" s="27">
        <v>1</v>
      </c>
      <c r="I18" s="37"/>
      <c r="J18" s="6" t="str">
        <f t="shared" si="1"/>
        <v>AL500300-R-B</v>
      </c>
      <c r="K18" s="24">
        <v>0</v>
      </c>
      <c r="L18" s="86" t="s">
        <v>30</v>
      </c>
      <c r="M18" s="27">
        <v>1</v>
      </c>
      <c r="N18" s="37"/>
      <c r="O18" s="6" t="str">
        <f t="shared" si="2"/>
        <v>AL500300-R-C</v>
      </c>
      <c r="P18" s="24">
        <v>0</v>
      </c>
      <c r="Q18" s="86" t="s">
        <v>31</v>
      </c>
      <c r="R18" s="72">
        <v>1</v>
      </c>
      <c r="S18" s="37"/>
      <c r="T18" s="6" t="str">
        <f t="shared" si="3"/>
        <v>AL500300-R-D</v>
      </c>
      <c r="U18" s="24">
        <v>0</v>
      </c>
      <c r="V18" s="86" t="s">
        <v>32</v>
      </c>
      <c r="W18" s="27">
        <v>1</v>
      </c>
      <c r="X18" s="37"/>
      <c r="Y18" s="31"/>
      <c r="Z18" s="24"/>
      <c r="AA18" s="23"/>
      <c r="AB18" s="27"/>
      <c r="AC18" s="37"/>
      <c r="AD18" s="31"/>
      <c r="AE18" s="24"/>
      <c r="AF18" s="23"/>
      <c r="AG18" s="40"/>
    </row>
    <row r="19" spans="1:33" ht="17.25" thickBot="1">
      <c r="A19" s="74" t="str">
        <f>外框總成!B19&amp;外框總成!C19&amp;外框總成!D19&amp;外框總成!E19</f>
        <v>AL503020</v>
      </c>
      <c r="B19" s="58"/>
      <c r="C19" s="71" t="str">
        <f>外框總成!J19</f>
        <v>AL500300</v>
      </c>
      <c r="D19" s="37"/>
      <c r="E19" s="6" t="str">
        <f t="shared" si="0"/>
        <v>AL500300-R-A</v>
      </c>
      <c r="F19" s="24">
        <v>0</v>
      </c>
      <c r="G19" s="86" t="s">
        <v>33</v>
      </c>
      <c r="H19" s="27">
        <v>1</v>
      </c>
      <c r="I19" s="37"/>
      <c r="J19" s="6" t="str">
        <f t="shared" si="1"/>
        <v>AL500300-R-B</v>
      </c>
      <c r="K19" s="24">
        <v>0</v>
      </c>
      <c r="L19" s="86" t="s">
        <v>30</v>
      </c>
      <c r="M19" s="27">
        <v>1</v>
      </c>
      <c r="N19" s="37"/>
      <c r="O19" s="6" t="str">
        <f t="shared" si="2"/>
        <v>AL500300-R-C</v>
      </c>
      <c r="P19" s="24">
        <v>0</v>
      </c>
      <c r="Q19" s="86" t="s">
        <v>31</v>
      </c>
      <c r="R19" s="72">
        <v>1</v>
      </c>
      <c r="S19" s="37"/>
      <c r="T19" s="6" t="str">
        <f t="shared" si="3"/>
        <v>AL500300-R-D</v>
      </c>
      <c r="U19" s="24">
        <v>0</v>
      </c>
      <c r="V19" s="86" t="s">
        <v>32</v>
      </c>
      <c r="W19" s="27">
        <v>1</v>
      </c>
      <c r="X19" s="37"/>
      <c r="Y19" s="31"/>
      <c r="Z19" s="24"/>
      <c r="AA19" s="23"/>
      <c r="AB19" s="27"/>
      <c r="AC19" s="37"/>
      <c r="AD19" s="31"/>
      <c r="AE19" s="24"/>
      <c r="AF19" s="23"/>
      <c r="AG19" s="40"/>
    </row>
    <row r="20" spans="1:33" ht="17.25" thickBot="1">
      <c r="A20" s="74" t="str">
        <f>外框總成!B20&amp;外框總成!C20&amp;外框總成!D20&amp;外框總成!E20</f>
        <v>AL504015</v>
      </c>
      <c r="B20" s="58"/>
      <c r="C20" s="71" t="str">
        <f>外框總成!J20</f>
        <v>AL500400</v>
      </c>
      <c r="D20" s="37"/>
      <c r="E20" s="6" t="str">
        <f t="shared" si="0"/>
        <v>AL500400-R-A</v>
      </c>
      <c r="F20" s="24">
        <v>0</v>
      </c>
      <c r="G20" s="86" t="s">
        <v>33</v>
      </c>
      <c r="H20" s="27">
        <v>1</v>
      </c>
      <c r="I20" s="37"/>
      <c r="J20" s="6" t="str">
        <f t="shared" si="1"/>
        <v>AL500400-R-B</v>
      </c>
      <c r="K20" s="24">
        <v>0</v>
      </c>
      <c r="L20" s="86" t="s">
        <v>30</v>
      </c>
      <c r="M20" s="27">
        <v>1</v>
      </c>
      <c r="N20" s="37"/>
      <c r="O20" s="6" t="str">
        <f t="shared" si="2"/>
        <v>AL500400-R-C</v>
      </c>
      <c r="P20" s="24">
        <v>0</v>
      </c>
      <c r="Q20" s="86" t="s">
        <v>31</v>
      </c>
      <c r="R20" s="72">
        <v>1</v>
      </c>
      <c r="S20" s="37"/>
      <c r="T20" s="6" t="str">
        <f t="shared" si="3"/>
        <v>AL500400-R-D</v>
      </c>
      <c r="U20" s="24">
        <v>0</v>
      </c>
      <c r="V20" s="86" t="s">
        <v>32</v>
      </c>
      <c r="W20" s="27">
        <v>1</v>
      </c>
      <c r="X20" s="37"/>
      <c r="Y20" s="31"/>
      <c r="Z20" s="24"/>
      <c r="AA20" s="23"/>
      <c r="AB20" s="27"/>
      <c r="AC20" s="37"/>
      <c r="AD20" s="31"/>
      <c r="AE20" s="24"/>
      <c r="AF20" s="23"/>
      <c r="AG20" s="40"/>
    </row>
    <row r="21" spans="1:33" ht="17.25" thickBot="1">
      <c r="A21" s="74" t="str">
        <f>外框總成!B21&amp;外框總成!C21&amp;外框總成!D21&amp;外框總成!E21</f>
        <v>AL504020</v>
      </c>
      <c r="B21" s="58"/>
      <c r="C21" s="71" t="str">
        <f>外框總成!J21</f>
        <v>AL500400</v>
      </c>
      <c r="D21" s="37"/>
      <c r="E21" s="6" t="str">
        <f t="shared" si="0"/>
        <v>AL500400-R-A</v>
      </c>
      <c r="F21" s="24">
        <v>0</v>
      </c>
      <c r="G21" s="86" t="s">
        <v>33</v>
      </c>
      <c r="H21" s="27">
        <v>1</v>
      </c>
      <c r="I21" s="37"/>
      <c r="J21" s="6" t="str">
        <f t="shared" si="1"/>
        <v>AL500400-R-B</v>
      </c>
      <c r="K21" s="24">
        <v>0</v>
      </c>
      <c r="L21" s="86" t="s">
        <v>30</v>
      </c>
      <c r="M21" s="27">
        <v>1</v>
      </c>
      <c r="N21" s="37"/>
      <c r="O21" s="6" t="str">
        <f t="shared" si="2"/>
        <v>AL500400-R-C</v>
      </c>
      <c r="P21" s="24">
        <v>0</v>
      </c>
      <c r="Q21" s="86" t="s">
        <v>31</v>
      </c>
      <c r="R21" s="72">
        <v>1</v>
      </c>
      <c r="S21" s="37"/>
      <c r="T21" s="6" t="str">
        <f t="shared" si="3"/>
        <v>AL500400-R-D</v>
      </c>
      <c r="U21" s="24">
        <v>0</v>
      </c>
      <c r="V21" s="86" t="s">
        <v>32</v>
      </c>
      <c r="W21" s="27">
        <v>1</v>
      </c>
      <c r="X21" s="37"/>
      <c r="Y21" s="31"/>
      <c r="Z21" s="24"/>
      <c r="AA21" s="23"/>
      <c r="AB21" s="27"/>
      <c r="AC21" s="37"/>
      <c r="AD21" s="31"/>
      <c r="AE21" s="24"/>
      <c r="AF21" s="23"/>
      <c r="AG21" s="40"/>
    </row>
    <row r="22" spans="1:33" ht="17.25" thickBot="1">
      <c r="A22" s="74" t="str">
        <f>外框總成!B22&amp;外框總成!C22&amp;外框總成!D22&amp;外框總成!E22</f>
        <v>AL504025</v>
      </c>
      <c r="B22" s="58"/>
      <c r="C22" s="71" t="str">
        <f>外框總成!J22</f>
        <v>AL500400</v>
      </c>
      <c r="D22" s="37"/>
      <c r="E22" s="6" t="str">
        <f t="shared" si="0"/>
        <v>AL500400-R-A</v>
      </c>
      <c r="F22" s="24">
        <v>0</v>
      </c>
      <c r="G22" s="86" t="s">
        <v>33</v>
      </c>
      <c r="H22" s="27">
        <v>1</v>
      </c>
      <c r="I22" s="37"/>
      <c r="J22" s="6" t="str">
        <f t="shared" si="1"/>
        <v>AL500400-R-B</v>
      </c>
      <c r="K22" s="24">
        <v>0</v>
      </c>
      <c r="L22" s="86" t="s">
        <v>30</v>
      </c>
      <c r="M22" s="27">
        <v>1</v>
      </c>
      <c r="N22" s="37"/>
      <c r="O22" s="6" t="str">
        <f t="shared" si="2"/>
        <v>AL500400-R-C</v>
      </c>
      <c r="P22" s="24">
        <v>0</v>
      </c>
      <c r="Q22" s="86" t="s">
        <v>31</v>
      </c>
      <c r="R22" s="72">
        <v>1</v>
      </c>
      <c r="S22" s="37"/>
      <c r="T22" s="6" t="str">
        <f t="shared" si="3"/>
        <v>AL500400-R-D</v>
      </c>
      <c r="U22" s="24">
        <v>0</v>
      </c>
      <c r="V22" s="86" t="s">
        <v>32</v>
      </c>
      <c r="W22" s="27">
        <v>1</v>
      </c>
      <c r="X22" s="37"/>
      <c r="Y22" s="31"/>
      <c r="Z22" s="24"/>
      <c r="AA22" s="23"/>
      <c r="AB22" s="27"/>
      <c r="AC22" s="37"/>
      <c r="AD22" s="31"/>
      <c r="AE22" s="24"/>
      <c r="AF22" s="23"/>
      <c r="AG22" s="40"/>
    </row>
    <row r="23" spans="1:33" ht="17.25" thickBot="1">
      <c r="A23" s="74" t="str">
        <f>外框總成!B23&amp;外框總成!C23&amp;外框總成!D23&amp;外框總成!E23</f>
        <v>AL505020</v>
      </c>
      <c r="B23" s="58"/>
      <c r="C23" s="71" t="str">
        <f>外框總成!J23</f>
        <v>AL500500</v>
      </c>
      <c r="D23" s="37"/>
      <c r="E23" s="6" t="str">
        <f t="shared" si="0"/>
        <v>AL500500-R-A</v>
      </c>
      <c r="F23" s="24">
        <v>0</v>
      </c>
      <c r="G23" s="86" t="s">
        <v>33</v>
      </c>
      <c r="H23" s="27">
        <v>1</v>
      </c>
      <c r="I23" s="37"/>
      <c r="J23" s="6" t="str">
        <f t="shared" si="1"/>
        <v>AL500500-R-B</v>
      </c>
      <c r="K23" s="24">
        <v>0</v>
      </c>
      <c r="L23" s="86" t="s">
        <v>30</v>
      </c>
      <c r="M23" s="27">
        <v>1</v>
      </c>
      <c r="N23" s="37"/>
      <c r="O23" s="6" t="str">
        <f t="shared" si="2"/>
        <v>AL500500-R-C</v>
      </c>
      <c r="P23" s="24">
        <v>0</v>
      </c>
      <c r="Q23" s="86" t="s">
        <v>31</v>
      </c>
      <c r="R23" s="72">
        <v>1</v>
      </c>
      <c r="S23" s="37"/>
      <c r="T23" s="6" t="str">
        <f t="shared" si="3"/>
        <v>AL500500-R-D</v>
      </c>
      <c r="U23" s="24">
        <v>0</v>
      </c>
      <c r="V23" s="86" t="s">
        <v>32</v>
      </c>
      <c r="W23" s="27">
        <v>1</v>
      </c>
      <c r="X23" s="37"/>
      <c r="Y23" s="31"/>
      <c r="Z23" s="24"/>
      <c r="AA23" s="23"/>
      <c r="AB23" s="27"/>
      <c r="AC23" s="37"/>
      <c r="AD23" s="31"/>
      <c r="AE23" s="24"/>
      <c r="AF23" s="23"/>
      <c r="AG23" s="40"/>
    </row>
    <row r="24" spans="1:33" ht="17.25" thickBot="1">
      <c r="A24" s="74" t="str">
        <f>外框總成!B24&amp;外框總成!C24&amp;外框總成!D24&amp;外框總成!E24</f>
        <v>AL505025</v>
      </c>
      <c r="B24" s="58"/>
      <c r="C24" s="71" t="str">
        <f>外框總成!J24</f>
        <v>AL500500</v>
      </c>
      <c r="D24" s="37"/>
      <c r="E24" s="6" t="str">
        <f t="shared" si="0"/>
        <v>AL500500-R-A</v>
      </c>
      <c r="F24" s="24">
        <v>0</v>
      </c>
      <c r="G24" s="86" t="s">
        <v>33</v>
      </c>
      <c r="H24" s="27">
        <v>1</v>
      </c>
      <c r="I24" s="37"/>
      <c r="J24" s="6" t="str">
        <f t="shared" si="1"/>
        <v>AL500500-R-B</v>
      </c>
      <c r="K24" s="24">
        <v>0</v>
      </c>
      <c r="L24" s="86" t="s">
        <v>30</v>
      </c>
      <c r="M24" s="27">
        <v>1</v>
      </c>
      <c r="N24" s="37"/>
      <c r="O24" s="6" t="str">
        <f t="shared" si="2"/>
        <v>AL500500-R-C</v>
      </c>
      <c r="P24" s="24">
        <v>0</v>
      </c>
      <c r="Q24" s="86" t="s">
        <v>31</v>
      </c>
      <c r="R24" s="72">
        <v>1</v>
      </c>
      <c r="S24" s="37"/>
      <c r="T24" s="6" t="str">
        <f t="shared" si="3"/>
        <v>AL500500-R-D</v>
      </c>
      <c r="U24" s="24">
        <v>0</v>
      </c>
      <c r="V24" s="86" t="s">
        <v>32</v>
      </c>
      <c r="W24" s="27">
        <v>1</v>
      </c>
      <c r="X24" s="37"/>
      <c r="Y24" s="31"/>
      <c r="Z24" s="24"/>
      <c r="AA24" s="23"/>
      <c r="AB24" s="27"/>
      <c r="AC24" s="37"/>
      <c r="AD24" s="31"/>
      <c r="AE24" s="24"/>
      <c r="AF24" s="23"/>
      <c r="AG24" s="40"/>
    </row>
    <row r="25" spans="1:33" ht="17.25" thickBot="1">
      <c r="A25" s="74" t="str">
        <f>外框總成!B25&amp;外框總成!C25&amp;外框總成!D25&amp;外框總成!E25</f>
        <v>AL507020</v>
      </c>
      <c r="B25" s="58"/>
      <c r="C25" s="71" t="str">
        <f>外框總成!J25</f>
        <v>AL500700</v>
      </c>
      <c r="D25" s="37"/>
      <c r="E25" s="6" t="str">
        <f t="shared" si="0"/>
        <v>AL500700-R-A</v>
      </c>
      <c r="F25" s="24">
        <v>0</v>
      </c>
      <c r="G25" s="86" t="s">
        <v>33</v>
      </c>
      <c r="H25" s="27">
        <v>1</v>
      </c>
      <c r="I25" s="37"/>
      <c r="J25" s="6" t="str">
        <f t="shared" si="1"/>
        <v>AL500700-R-B</v>
      </c>
      <c r="K25" s="24">
        <v>0</v>
      </c>
      <c r="L25" s="86" t="s">
        <v>30</v>
      </c>
      <c r="M25" s="27">
        <v>1</v>
      </c>
      <c r="N25" s="37"/>
      <c r="O25" s="6" t="str">
        <f t="shared" si="2"/>
        <v>AL500700-R-C</v>
      </c>
      <c r="P25" s="24">
        <v>0</v>
      </c>
      <c r="Q25" s="86" t="s">
        <v>31</v>
      </c>
      <c r="R25" s="72">
        <v>1</v>
      </c>
      <c r="S25" s="37"/>
      <c r="T25" s="6" t="str">
        <f t="shared" si="3"/>
        <v>AL500700-R-D</v>
      </c>
      <c r="U25" s="24">
        <v>0</v>
      </c>
      <c r="V25" s="86" t="s">
        <v>32</v>
      </c>
      <c r="W25" s="27">
        <v>1</v>
      </c>
      <c r="X25" s="37"/>
      <c r="Y25" s="31"/>
      <c r="Z25" s="24"/>
      <c r="AA25" s="23"/>
      <c r="AB25" s="27"/>
      <c r="AC25" s="37"/>
      <c r="AD25" s="31"/>
      <c r="AE25" s="24"/>
      <c r="AF25" s="23"/>
      <c r="AG25" s="40"/>
    </row>
    <row r="26" spans="1:33" ht="17.25" thickBot="1">
      <c r="A26" s="74" t="str">
        <f>外框總成!B26&amp;外框總成!C26&amp;外框總成!D26&amp;外框總成!E26</f>
        <v>AL507025</v>
      </c>
      <c r="B26" s="58"/>
      <c r="C26" s="71" t="str">
        <f>外框總成!J26</f>
        <v>AL500700</v>
      </c>
      <c r="D26" s="37"/>
      <c r="E26" s="6" t="str">
        <f t="shared" si="0"/>
        <v>AL500700-R-A</v>
      </c>
      <c r="F26" s="24">
        <v>0</v>
      </c>
      <c r="G26" s="86" t="s">
        <v>33</v>
      </c>
      <c r="H26" s="27">
        <v>1</v>
      </c>
      <c r="I26" s="37"/>
      <c r="J26" s="6" t="str">
        <f t="shared" si="1"/>
        <v>AL500700-R-B</v>
      </c>
      <c r="K26" s="24">
        <v>0</v>
      </c>
      <c r="L26" s="86" t="s">
        <v>30</v>
      </c>
      <c r="M26" s="27">
        <v>1</v>
      </c>
      <c r="N26" s="37"/>
      <c r="O26" s="6" t="str">
        <f t="shared" si="2"/>
        <v>AL500700-R-C</v>
      </c>
      <c r="P26" s="24">
        <v>0</v>
      </c>
      <c r="Q26" s="86" t="s">
        <v>31</v>
      </c>
      <c r="R26" s="72">
        <v>1</v>
      </c>
      <c r="S26" s="37"/>
      <c r="T26" s="6" t="str">
        <f t="shared" si="3"/>
        <v>AL500700-R-D</v>
      </c>
      <c r="U26" s="24">
        <v>0</v>
      </c>
      <c r="V26" s="86" t="s">
        <v>32</v>
      </c>
      <c r="W26" s="27">
        <v>1</v>
      </c>
      <c r="X26" s="37"/>
      <c r="Y26" s="31"/>
      <c r="Z26" s="24"/>
      <c r="AA26" s="23"/>
      <c r="AB26" s="27"/>
      <c r="AC26" s="37"/>
      <c r="AD26" s="31"/>
      <c r="AE26" s="24"/>
      <c r="AF26" s="23"/>
      <c r="AG26" s="40"/>
    </row>
    <row r="27" spans="1:33" ht="17.25" thickBot="1">
      <c r="A27" s="74" t="str">
        <f>外框總成!B27&amp;外框總成!C27&amp;外框總成!D27&amp;外框總成!E27</f>
        <v>AL604020</v>
      </c>
      <c r="B27" s="58"/>
      <c r="C27" s="71" t="str">
        <f>外框總成!J27</f>
        <v>AL600400</v>
      </c>
      <c r="D27" s="37"/>
      <c r="E27" s="6" t="str">
        <f t="shared" si="0"/>
        <v>AL600400-R-A</v>
      </c>
      <c r="F27" s="24">
        <v>0</v>
      </c>
      <c r="G27" s="86" t="s">
        <v>33</v>
      </c>
      <c r="H27" s="27">
        <v>1</v>
      </c>
      <c r="I27" s="37"/>
      <c r="J27" s="6" t="str">
        <f t="shared" si="1"/>
        <v>AL600400-R-B</v>
      </c>
      <c r="K27" s="24">
        <v>0</v>
      </c>
      <c r="L27" s="86" t="s">
        <v>30</v>
      </c>
      <c r="M27" s="27">
        <v>1</v>
      </c>
      <c r="N27" s="37"/>
      <c r="O27" s="6" t="str">
        <f t="shared" si="2"/>
        <v>AL600400-R-C</v>
      </c>
      <c r="P27" s="24">
        <v>0</v>
      </c>
      <c r="Q27" s="86" t="s">
        <v>31</v>
      </c>
      <c r="R27" s="72">
        <v>1</v>
      </c>
      <c r="S27" s="37"/>
      <c r="T27" s="6" t="str">
        <f t="shared" si="3"/>
        <v>AL600400-R-D</v>
      </c>
      <c r="U27" s="24">
        <v>0</v>
      </c>
      <c r="V27" s="86" t="s">
        <v>32</v>
      </c>
      <c r="W27" s="27">
        <v>1</v>
      </c>
      <c r="X27" s="37"/>
      <c r="Y27" s="31"/>
      <c r="Z27" s="24"/>
      <c r="AA27" s="23"/>
      <c r="AB27" s="27"/>
      <c r="AC27" s="37"/>
      <c r="AD27" s="31"/>
      <c r="AE27" s="24"/>
      <c r="AF27" s="23"/>
      <c r="AG27" s="40"/>
    </row>
    <row r="28" spans="1:33" ht="17.25" thickBot="1">
      <c r="A28" s="74" t="str">
        <f>外框總成!B28&amp;外框總成!C28&amp;外框總成!D28&amp;外框總成!E28</f>
        <v>AL604025</v>
      </c>
      <c r="B28" s="58"/>
      <c r="C28" s="71" t="str">
        <f>外框總成!J28</f>
        <v>AL600400</v>
      </c>
      <c r="D28" s="37"/>
      <c r="E28" s="6" t="str">
        <f t="shared" si="0"/>
        <v>AL600400-R-A</v>
      </c>
      <c r="F28" s="24">
        <v>0</v>
      </c>
      <c r="G28" s="86" t="s">
        <v>33</v>
      </c>
      <c r="H28" s="27">
        <v>1</v>
      </c>
      <c r="I28" s="37"/>
      <c r="J28" s="6" t="str">
        <f t="shared" si="1"/>
        <v>AL600400-R-B</v>
      </c>
      <c r="K28" s="24">
        <v>0</v>
      </c>
      <c r="L28" s="86" t="s">
        <v>30</v>
      </c>
      <c r="M28" s="27">
        <v>1</v>
      </c>
      <c r="N28" s="37"/>
      <c r="O28" s="6" t="str">
        <f t="shared" si="2"/>
        <v>AL600400-R-C</v>
      </c>
      <c r="P28" s="24">
        <v>0</v>
      </c>
      <c r="Q28" s="86" t="s">
        <v>31</v>
      </c>
      <c r="R28" s="72">
        <v>1</v>
      </c>
      <c r="S28" s="37"/>
      <c r="T28" s="6" t="str">
        <f t="shared" si="3"/>
        <v>AL600400-R-D</v>
      </c>
      <c r="U28" s="24">
        <v>0</v>
      </c>
      <c r="V28" s="86" t="s">
        <v>32</v>
      </c>
      <c r="W28" s="27">
        <v>1</v>
      </c>
      <c r="X28" s="37"/>
      <c r="Y28" s="31"/>
      <c r="Z28" s="24"/>
      <c r="AA28" s="23"/>
      <c r="AB28" s="27"/>
      <c r="AC28" s="37"/>
      <c r="AD28" s="31"/>
      <c r="AE28" s="24"/>
      <c r="AF28" s="23"/>
      <c r="AG28" s="40"/>
    </row>
    <row r="29" spans="1:33" ht="17.25" thickBot="1">
      <c r="A29" s="74" t="str">
        <f>外框總成!B29&amp;外框總成!C29&amp;外框總成!D29&amp;外框總成!E29</f>
        <v>AL604030</v>
      </c>
      <c r="B29" s="58"/>
      <c r="C29" s="71" t="str">
        <f>外框總成!J29</f>
        <v>AL600400</v>
      </c>
      <c r="D29" s="37"/>
      <c r="E29" s="6" t="str">
        <f t="shared" si="0"/>
        <v>AL600400-R-A</v>
      </c>
      <c r="F29" s="24">
        <v>0</v>
      </c>
      <c r="G29" s="86" t="s">
        <v>33</v>
      </c>
      <c r="H29" s="27">
        <v>1</v>
      </c>
      <c r="I29" s="37"/>
      <c r="J29" s="6" t="str">
        <f t="shared" si="1"/>
        <v>AL600400-R-B</v>
      </c>
      <c r="K29" s="24">
        <v>0</v>
      </c>
      <c r="L29" s="86" t="s">
        <v>30</v>
      </c>
      <c r="M29" s="27">
        <v>1</v>
      </c>
      <c r="N29" s="37"/>
      <c r="O29" s="6" t="str">
        <f t="shared" si="2"/>
        <v>AL600400-R-C</v>
      </c>
      <c r="P29" s="24">
        <v>0</v>
      </c>
      <c r="Q29" s="86" t="s">
        <v>31</v>
      </c>
      <c r="R29" s="72">
        <v>1</v>
      </c>
      <c r="S29" s="37"/>
      <c r="T29" s="6" t="str">
        <f t="shared" si="3"/>
        <v>AL600400-R-D</v>
      </c>
      <c r="U29" s="24">
        <v>0</v>
      </c>
      <c r="V29" s="86" t="s">
        <v>32</v>
      </c>
      <c r="W29" s="27">
        <v>1</v>
      </c>
      <c r="X29" s="37"/>
      <c r="Y29" s="31"/>
      <c r="Z29" s="24"/>
      <c r="AA29" s="23"/>
      <c r="AB29" s="27"/>
      <c r="AC29" s="37"/>
      <c r="AD29" s="31"/>
      <c r="AE29" s="24"/>
      <c r="AF29" s="23"/>
      <c r="AG29" s="40"/>
    </row>
    <row r="30" spans="1:33" ht="17.25" thickBot="1">
      <c r="A30" s="74" t="str">
        <f>外框總成!B30&amp;外框總成!C30&amp;外框總成!D30&amp;外框總成!E30</f>
        <v>AL605015</v>
      </c>
      <c r="B30" s="58"/>
      <c r="C30" s="71" t="str">
        <f>外框總成!J30</f>
        <v>AL600500</v>
      </c>
      <c r="D30" s="37"/>
      <c r="E30" s="6" t="str">
        <f t="shared" si="0"/>
        <v>AL600500-R-A</v>
      </c>
      <c r="F30" s="24">
        <v>0</v>
      </c>
      <c r="G30" s="86" t="s">
        <v>33</v>
      </c>
      <c r="H30" s="27">
        <v>1</v>
      </c>
      <c r="I30" s="37"/>
      <c r="J30" s="6" t="str">
        <f t="shared" si="1"/>
        <v>AL600500-R-B</v>
      </c>
      <c r="K30" s="24">
        <v>0</v>
      </c>
      <c r="L30" s="86" t="s">
        <v>30</v>
      </c>
      <c r="M30" s="27">
        <v>1</v>
      </c>
      <c r="N30" s="37"/>
      <c r="O30" s="6" t="str">
        <f t="shared" si="2"/>
        <v>AL600500-R-C</v>
      </c>
      <c r="P30" s="24">
        <v>0</v>
      </c>
      <c r="Q30" s="86" t="s">
        <v>31</v>
      </c>
      <c r="R30" s="72">
        <v>1</v>
      </c>
      <c r="S30" s="37"/>
      <c r="T30" s="6" t="str">
        <f t="shared" si="3"/>
        <v>AL600500-R-D</v>
      </c>
      <c r="U30" s="24">
        <v>0</v>
      </c>
      <c r="V30" s="86" t="s">
        <v>32</v>
      </c>
      <c r="W30" s="27">
        <v>1</v>
      </c>
      <c r="X30" s="37"/>
      <c r="Y30" s="31"/>
      <c r="Z30" s="24"/>
      <c r="AA30" s="23"/>
      <c r="AB30" s="27"/>
      <c r="AC30" s="37"/>
      <c r="AD30" s="31"/>
      <c r="AE30" s="24"/>
      <c r="AF30" s="23"/>
      <c r="AG30" s="40"/>
    </row>
    <row r="31" spans="1:33" ht="17.25" thickBot="1">
      <c r="A31" s="74" t="str">
        <f>外框總成!B31&amp;外框總成!C31&amp;外框總成!D31&amp;外框總成!E31</f>
        <v>AL605020</v>
      </c>
      <c r="B31" s="58"/>
      <c r="C31" s="71" t="str">
        <f>外框總成!J31</f>
        <v>AL600500</v>
      </c>
      <c r="D31" s="37"/>
      <c r="E31" s="6" t="str">
        <f t="shared" si="0"/>
        <v>AL600500-R-A</v>
      </c>
      <c r="F31" s="24">
        <v>0</v>
      </c>
      <c r="G31" s="86" t="s">
        <v>33</v>
      </c>
      <c r="H31" s="27">
        <v>1</v>
      </c>
      <c r="I31" s="37"/>
      <c r="J31" s="6" t="str">
        <f t="shared" si="1"/>
        <v>AL600500-R-B</v>
      </c>
      <c r="K31" s="24">
        <v>0</v>
      </c>
      <c r="L31" s="86" t="s">
        <v>30</v>
      </c>
      <c r="M31" s="27">
        <v>1</v>
      </c>
      <c r="N31" s="37"/>
      <c r="O31" s="6" t="str">
        <f t="shared" si="2"/>
        <v>AL600500-R-C</v>
      </c>
      <c r="P31" s="24">
        <v>0</v>
      </c>
      <c r="Q31" s="86" t="s">
        <v>31</v>
      </c>
      <c r="R31" s="72">
        <v>1</v>
      </c>
      <c r="S31" s="37"/>
      <c r="T31" s="6" t="str">
        <f t="shared" si="3"/>
        <v>AL600500-R-D</v>
      </c>
      <c r="U31" s="24">
        <v>0</v>
      </c>
      <c r="V31" s="86" t="s">
        <v>32</v>
      </c>
      <c r="W31" s="27">
        <v>1</v>
      </c>
      <c r="X31" s="37"/>
      <c r="Y31" s="31"/>
      <c r="Z31" s="24"/>
      <c r="AA31" s="23"/>
      <c r="AB31" s="27"/>
      <c r="AC31" s="37"/>
      <c r="AD31" s="31"/>
      <c r="AE31" s="24"/>
      <c r="AF31" s="23"/>
      <c r="AG31" s="40"/>
    </row>
    <row r="32" spans="1:33" ht="17.25" thickBot="1">
      <c r="A32" s="74" t="str">
        <f>外框總成!B32&amp;外框總成!C32&amp;外框總成!D32&amp;外框總成!E32</f>
        <v>AL605025</v>
      </c>
      <c r="B32" s="58"/>
      <c r="C32" s="71" t="str">
        <f>外框總成!J32</f>
        <v>AL600500</v>
      </c>
      <c r="D32" s="37"/>
      <c r="E32" s="6" t="str">
        <f t="shared" si="0"/>
        <v>AL600500-R-A</v>
      </c>
      <c r="F32" s="24">
        <v>0</v>
      </c>
      <c r="G32" s="86" t="s">
        <v>33</v>
      </c>
      <c r="H32" s="27">
        <v>1</v>
      </c>
      <c r="I32" s="37"/>
      <c r="J32" s="6" t="str">
        <f t="shared" si="1"/>
        <v>AL600500-R-B</v>
      </c>
      <c r="K32" s="24">
        <v>0</v>
      </c>
      <c r="L32" s="86" t="s">
        <v>30</v>
      </c>
      <c r="M32" s="27">
        <v>1</v>
      </c>
      <c r="N32" s="37"/>
      <c r="O32" s="6" t="str">
        <f t="shared" si="2"/>
        <v>AL600500-R-C</v>
      </c>
      <c r="P32" s="24">
        <v>0</v>
      </c>
      <c r="Q32" s="86" t="s">
        <v>31</v>
      </c>
      <c r="R32" s="72">
        <v>1</v>
      </c>
      <c r="S32" s="37"/>
      <c r="T32" s="6" t="str">
        <f t="shared" si="3"/>
        <v>AL600500-R-D</v>
      </c>
      <c r="U32" s="24">
        <v>0</v>
      </c>
      <c r="V32" s="86" t="s">
        <v>32</v>
      </c>
      <c r="W32" s="27">
        <v>1</v>
      </c>
      <c r="X32" s="37"/>
      <c r="Y32" s="31"/>
      <c r="Z32" s="24"/>
      <c r="AA32" s="23"/>
      <c r="AB32" s="27"/>
      <c r="AC32" s="37"/>
      <c r="AD32" s="31"/>
      <c r="AE32" s="24"/>
      <c r="AF32" s="23"/>
      <c r="AG32" s="40"/>
    </row>
    <row r="33" spans="1:33" ht="17.25" thickBot="1">
      <c r="A33" s="74" t="str">
        <f>外框總成!B33&amp;外框總成!C33&amp;外框總成!D33&amp;外框總成!E33</f>
        <v>AL606020</v>
      </c>
      <c r="B33" s="58"/>
      <c r="C33" s="71" t="str">
        <f>外框總成!J33</f>
        <v>AL600600</v>
      </c>
      <c r="D33" s="37"/>
      <c r="E33" s="6" t="str">
        <f t="shared" si="0"/>
        <v>AL600600-R-A</v>
      </c>
      <c r="F33" s="24">
        <v>0</v>
      </c>
      <c r="G33" s="86" t="s">
        <v>33</v>
      </c>
      <c r="H33" s="27">
        <v>1</v>
      </c>
      <c r="I33" s="37"/>
      <c r="J33" s="6" t="str">
        <f t="shared" si="1"/>
        <v>AL600600-R-B</v>
      </c>
      <c r="K33" s="24">
        <v>0</v>
      </c>
      <c r="L33" s="86" t="s">
        <v>30</v>
      </c>
      <c r="M33" s="27">
        <v>1</v>
      </c>
      <c r="N33" s="37"/>
      <c r="O33" s="6" t="str">
        <f t="shared" si="2"/>
        <v>AL600600-R-C</v>
      </c>
      <c r="P33" s="24">
        <v>0</v>
      </c>
      <c r="Q33" s="86" t="s">
        <v>31</v>
      </c>
      <c r="R33" s="72">
        <v>1</v>
      </c>
      <c r="S33" s="37"/>
      <c r="T33" s="6" t="str">
        <f t="shared" si="3"/>
        <v>AL600600-R-D</v>
      </c>
      <c r="U33" s="24">
        <v>0</v>
      </c>
      <c r="V33" s="86" t="s">
        <v>32</v>
      </c>
      <c r="W33" s="27">
        <v>1</v>
      </c>
      <c r="X33" s="37"/>
      <c r="Y33" s="31"/>
      <c r="Z33" s="24"/>
      <c r="AA33" s="23"/>
      <c r="AB33" s="27"/>
      <c r="AC33" s="37"/>
      <c r="AD33" s="31"/>
      <c r="AE33" s="24"/>
      <c r="AF33" s="23"/>
      <c r="AG33" s="40"/>
    </row>
    <row r="34" spans="1:33" ht="17.25" thickBot="1">
      <c r="A34" s="74" t="str">
        <f>外框總成!B34&amp;外框總成!C34&amp;外框總成!D34&amp;外框總成!E34</f>
        <v>AL606025</v>
      </c>
      <c r="B34" s="58"/>
      <c r="C34" s="71" t="str">
        <f>外框總成!J34</f>
        <v>AL600600</v>
      </c>
      <c r="D34" s="37"/>
      <c r="E34" s="6" t="str">
        <f t="shared" si="0"/>
        <v>AL600600-R-A</v>
      </c>
      <c r="F34" s="24">
        <v>0</v>
      </c>
      <c r="G34" s="86" t="s">
        <v>33</v>
      </c>
      <c r="H34" s="27">
        <v>1</v>
      </c>
      <c r="I34" s="37"/>
      <c r="J34" s="6" t="str">
        <f t="shared" si="1"/>
        <v>AL600600-R-B</v>
      </c>
      <c r="K34" s="24">
        <v>0</v>
      </c>
      <c r="L34" s="86" t="s">
        <v>30</v>
      </c>
      <c r="M34" s="27">
        <v>1</v>
      </c>
      <c r="N34" s="37"/>
      <c r="O34" s="6" t="str">
        <f t="shared" si="2"/>
        <v>AL600600-R-C</v>
      </c>
      <c r="P34" s="24">
        <v>0</v>
      </c>
      <c r="Q34" s="86" t="s">
        <v>31</v>
      </c>
      <c r="R34" s="72">
        <v>1</v>
      </c>
      <c r="S34" s="37"/>
      <c r="T34" s="6" t="str">
        <f t="shared" si="3"/>
        <v>AL600600-R-D</v>
      </c>
      <c r="U34" s="24">
        <v>0</v>
      </c>
      <c r="V34" s="86" t="s">
        <v>32</v>
      </c>
      <c r="W34" s="27">
        <v>1</v>
      </c>
      <c r="X34" s="37"/>
      <c r="Y34" s="31"/>
      <c r="Z34" s="24"/>
      <c r="AA34" s="23"/>
      <c r="AB34" s="27"/>
      <c r="AC34" s="37"/>
      <c r="AD34" s="31"/>
      <c r="AE34" s="24"/>
      <c r="AF34" s="23"/>
      <c r="AG34" s="40"/>
    </row>
    <row r="35" spans="1:33" ht="17.25" thickBot="1">
      <c r="A35" s="74" t="str">
        <f>外框總成!B35&amp;外框總成!C35&amp;外框總成!D35&amp;外框總成!E35</f>
        <v>AL606030</v>
      </c>
      <c r="B35" s="58"/>
      <c r="C35" s="71" t="str">
        <f>外框總成!J35</f>
        <v>AL600600</v>
      </c>
      <c r="D35" s="37"/>
      <c r="E35" s="6" t="str">
        <f t="shared" si="0"/>
        <v>AL600600-R-A</v>
      </c>
      <c r="F35" s="24">
        <v>0</v>
      </c>
      <c r="G35" s="86" t="s">
        <v>33</v>
      </c>
      <c r="H35" s="27">
        <v>1</v>
      </c>
      <c r="I35" s="37"/>
      <c r="J35" s="6" t="str">
        <f t="shared" si="1"/>
        <v>AL600600-R-B</v>
      </c>
      <c r="K35" s="24">
        <v>0</v>
      </c>
      <c r="L35" s="86" t="s">
        <v>30</v>
      </c>
      <c r="M35" s="27">
        <v>1</v>
      </c>
      <c r="N35" s="37"/>
      <c r="O35" s="6" t="str">
        <f t="shared" si="2"/>
        <v>AL600600-R-C</v>
      </c>
      <c r="P35" s="24">
        <v>0</v>
      </c>
      <c r="Q35" s="86" t="s">
        <v>31</v>
      </c>
      <c r="R35" s="72">
        <v>1</v>
      </c>
      <c r="S35" s="37"/>
      <c r="T35" s="6" t="str">
        <f t="shared" si="3"/>
        <v>AL600600-R-D</v>
      </c>
      <c r="U35" s="24">
        <v>0</v>
      </c>
      <c r="V35" s="86" t="s">
        <v>32</v>
      </c>
      <c r="W35" s="27">
        <v>1</v>
      </c>
      <c r="X35" s="37"/>
      <c r="Y35" s="31"/>
      <c r="Z35" s="24"/>
      <c r="AA35" s="23"/>
      <c r="AB35" s="27"/>
      <c r="AC35" s="37"/>
      <c r="AD35" s="31"/>
      <c r="AE35" s="24"/>
      <c r="AF35" s="23"/>
      <c r="AG35" s="40"/>
    </row>
    <row r="36" spans="1:33" ht="17.25" thickBot="1">
      <c r="A36" s="74" t="str">
        <f>外框總成!B36&amp;外框總成!C36&amp;外框總成!D36&amp;外框總成!E36</f>
        <v>AL705020</v>
      </c>
      <c r="B36" s="58"/>
      <c r="C36" s="71" t="str">
        <f>外框總成!J36</f>
        <v>AL700500</v>
      </c>
      <c r="D36" s="37"/>
      <c r="E36" s="6" t="str">
        <f t="shared" si="0"/>
        <v>AL700500-R-A</v>
      </c>
      <c r="F36" s="24">
        <v>0</v>
      </c>
      <c r="G36" s="86" t="s">
        <v>33</v>
      </c>
      <c r="H36" s="27">
        <v>1</v>
      </c>
      <c r="I36" s="37"/>
      <c r="J36" s="6" t="str">
        <f t="shared" si="1"/>
        <v>AL700500-R-B</v>
      </c>
      <c r="K36" s="24">
        <v>0</v>
      </c>
      <c r="L36" s="86" t="s">
        <v>30</v>
      </c>
      <c r="M36" s="27">
        <v>1</v>
      </c>
      <c r="N36" s="37"/>
      <c r="O36" s="6" t="str">
        <f t="shared" si="2"/>
        <v>AL700500-R-C</v>
      </c>
      <c r="P36" s="24">
        <v>0</v>
      </c>
      <c r="Q36" s="86" t="s">
        <v>31</v>
      </c>
      <c r="R36" s="72">
        <v>1</v>
      </c>
      <c r="S36" s="37"/>
      <c r="T36" s="6" t="str">
        <f t="shared" si="3"/>
        <v>AL700500-R-D</v>
      </c>
      <c r="U36" s="24">
        <v>0</v>
      </c>
      <c r="V36" s="86" t="s">
        <v>32</v>
      </c>
      <c r="W36" s="27">
        <v>1</v>
      </c>
      <c r="X36" s="37"/>
      <c r="Y36" s="31"/>
      <c r="Z36" s="24"/>
      <c r="AA36" s="23"/>
      <c r="AB36" s="27"/>
      <c r="AC36" s="37"/>
      <c r="AD36" s="31"/>
      <c r="AE36" s="24"/>
      <c r="AF36" s="23"/>
      <c r="AG36" s="40"/>
    </row>
    <row r="37" spans="1:33" ht="17.25" thickBot="1">
      <c r="A37" s="74" t="str">
        <f>外框總成!B37&amp;外框總成!C37&amp;外框總成!D37&amp;外框總成!E37</f>
        <v>AL705025</v>
      </c>
      <c r="B37" s="58"/>
      <c r="C37" s="71" t="str">
        <f>外框總成!J37</f>
        <v>AL700500</v>
      </c>
      <c r="D37" s="37"/>
      <c r="E37" s="6" t="str">
        <f t="shared" si="0"/>
        <v>AL700500-R-A</v>
      </c>
      <c r="F37" s="24">
        <v>0</v>
      </c>
      <c r="G37" s="86" t="s">
        <v>33</v>
      </c>
      <c r="H37" s="27">
        <v>1</v>
      </c>
      <c r="I37" s="37"/>
      <c r="J37" s="6" t="str">
        <f t="shared" si="1"/>
        <v>AL700500-R-B</v>
      </c>
      <c r="K37" s="24">
        <v>0</v>
      </c>
      <c r="L37" s="86" t="s">
        <v>30</v>
      </c>
      <c r="M37" s="27">
        <v>1</v>
      </c>
      <c r="N37" s="37"/>
      <c r="O37" s="6" t="str">
        <f t="shared" si="2"/>
        <v>AL700500-R-C</v>
      </c>
      <c r="P37" s="24">
        <v>0</v>
      </c>
      <c r="Q37" s="86" t="s">
        <v>31</v>
      </c>
      <c r="R37" s="72">
        <v>1</v>
      </c>
      <c r="S37" s="37"/>
      <c r="T37" s="6" t="str">
        <f t="shared" si="3"/>
        <v>AL700500-R-D</v>
      </c>
      <c r="U37" s="24">
        <v>0</v>
      </c>
      <c r="V37" s="86" t="s">
        <v>32</v>
      </c>
      <c r="W37" s="27">
        <v>1</v>
      </c>
      <c r="X37" s="37"/>
      <c r="Y37" s="31"/>
      <c r="Z37" s="24"/>
      <c r="AA37" s="23"/>
      <c r="AB37" s="27"/>
      <c r="AC37" s="37"/>
      <c r="AD37" s="31"/>
      <c r="AE37" s="24"/>
      <c r="AF37" s="23"/>
      <c r="AG37" s="40"/>
    </row>
    <row r="38" spans="1:33" ht="17.25" thickBot="1">
      <c r="A38" s="74" t="str">
        <f>外框總成!B38&amp;外框總成!C38&amp;外框總成!D38&amp;外框總成!E38</f>
        <v>AL806020</v>
      </c>
      <c r="B38" s="58"/>
      <c r="C38" s="71" t="str">
        <f>外框總成!J38</f>
        <v>AL800600</v>
      </c>
      <c r="D38" s="37"/>
      <c r="E38" s="6" t="str">
        <f t="shared" si="0"/>
        <v>AL800600-R-A</v>
      </c>
      <c r="F38" s="24">
        <v>0</v>
      </c>
      <c r="G38" s="86" t="s">
        <v>33</v>
      </c>
      <c r="H38" s="27">
        <v>1</v>
      </c>
      <c r="I38" s="37"/>
      <c r="J38" s="6" t="str">
        <f t="shared" si="1"/>
        <v>AL800600-R-B</v>
      </c>
      <c r="K38" s="24">
        <v>0</v>
      </c>
      <c r="L38" s="86" t="s">
        <v>30</v>
      </c>
      <c r="M38" s="27">
        <v>1</v>
      </c>
      <c r="N38" s="37"/>
      <c r="O38" s="6" t="str">
        <f t="shared" si="2"/>
        <v>AL800600-R-C</v>
      </c>
      <c r="P38" s="24">
        <v>0</v>
      </c>
      <c r="Q38" s="86" t="s">
        <v>31</v>
      </c>
      <c r="R38" s="72">
        <v>1</v>
      </c>
      <c r="S38" s="37"/>
      <c r="T38" s="6" t="str">
        <f t="shared" si="3"/>
        <v>AL800600-R-D</v>
      </c>
      <c r="U38" s="24">
        <v>0</v>
      </c>
      <c r="V38" s="86" t="s">
        <v>32</v>
      </c>
      <c r="W38" s="27">
        <v>1</v>
      </c>
      <c r="X38" s="37"/>
      <c r="Y38" s="31"/>
      <c r="Z38" s="24"/>
      <c r="AA38" s="23"/>
      <c r="AB38" s="27"/>
      <c r="AC38" s="37"/>
      <c r="AD38" s="31"/>
      <c r="AE38" s="24"/>
      <c r="AF38" s="23"/>
      <c r="AG38" s="40"/>
    </row>
    <row r="39" spans="1:33" ht="17.25" thickBot="1">
      <c r="A39" s="74" t="str">
        <f>外框總成!B39&amp;外框總成!C39&amp;外框總成!D39&amp;外框總成!E39</f>
        <v>AL806025</v>
      </c>
      <c r="B39" s="58"/>
      <c r="C39" s="71" t="str">
        <f>外框總成!J39</f>
        <v>AL800600</v>
      </c>
      <c r="D39" s="37"/>
      <c r="E39" s="6" t="str">
        <f t="shared" si="0"/>
        <v>AL800600-R-A</v>
      </c>
      <c r="F39" s="24">
        <v>0</v>
      </c>
      <c r="G39" s="86" t="s">
        <v>33</v>
      </c>
      <c r="H39" s="27">
        <v>1</v>
      </c>
      <c r="I39" s="37"/>
      <c r="J39" s="6" t="str">
        <f t="shared" si="1"/>
        <v>AL800600-R-B</v>
      </c>
      <c r="K39" s="24">
        <v>0</v>
      </c>
      <c r="L39" s="86" t="s">
        <v>30</v>
      </c>
      <c r="M39" s="27">
        <v>1</v>
      </c>
      <c r="N39" s="37"/>
      <c r="O39" s="6" t="str">
        <f t="shared" si="2"/>
        <v>AL800600-R-C</v>
      </c>
      <c r="P39" s="24">
        <v>0</v>
      </c>
      <c r="Q39" s="86" t="s">
        <v>31</v>
      </c>
      <c r="R39" s="72">
        <v>1</v>
      </c>
      <c r="S39" s="37"/>
      <c r="T39" s="6" t="str">
        <f t="shared" si="3"/>
        <v>AL800600-R-D</v>
      </c>
      <c r="U39" s="24">
        <v>0</v>
      </c>
      <c r="V39" s="86" t="s">
        <v>32</v>
      </c>
      <c r="W39" s="27">
        <v>1</v>
      </c>
      <c r="X39" s="37"/>
      <c r="Y39" s="31"/>
      <c r="Z39" s="24"/>
      <c r="AA39" s="23"/>
      <c r="AB39" s="27"/>
      <c r="AC39" s="37"/>
      <c r="AD39" s="31"/>
      <c r="AE39" s="24"/>
      <c r="AF39" s="23"/>
      <c r="AG39" s="40"/>
    </row>
    <row r="40" spans="1:33" ht="17.25" thickBot="1">
      <c r="A40" s="74" t="str">
        <f>外框總成!B40&amp;外框總成!C40&amp;外框總成!D40&amp;外框總成!E40</f>
        <v>AL806030</v>
      </c>
      <c r="B40" s="58"/>
      <c r="C40" s="71" t="str">
        <f>外框總成!J40</f>
        <v>AL800600</v>
      </c>
      <c r="D40" s="37"/>
      <c r="E40" s="6" t="str">
        <f t="shared" si="0"/>
        <v>AL800600-R-A</v>
      </c>
      <c r="F40" s="24">
        <v>0</v>
      </c>
      <c r="G40" s="86" t="s">
        <v>33</v>
      </c>
      <c r="H40" s="27">
        <v>1</v>
      </c>
      <c r="I40" s="37"/>
      <c r="J40" s="6" t="str">
        <f t="shared" si="1"/>
        <v>AL800600-R-B</v>
      </c>
      <c r="K40" s="24">
        <v>0</v>
      </c>
      <c r="L40" s="86" t="s">
        <v>30</v>
      </c>
      <c r="M40" s="27">
        <v>1</v>
      </c>
      <c r="N40" s="37"/>
      <c r="O40" s="6" t="str">
        <f t="shared" si="2"/>
        <v>AL800600-R-C</v>
      </c>
      <c r="P40" s="24">
        <v>0</v>
      </c>
      <c r="Q40" s="86" t="s">
        <v>31</v>
      </c>
      <c r="R40" s="72">
        <v>1</v>
      </c>
      <c r="S40" s="37"/>
      <c r="T40" s="6" t="str">
        <f t="shared" si="3"/>
        <v>AL800600-R-D</v>
      </c>
      <c r="U40" s="24">
        <v>0</v>
      </c>
      <c r="V40" s="86" t="s">
        <v>32</v>
      </c>
      <c r="W40" s="27">
        <v>1</v>
      </c>
      <c r="X40" s="37"/>
      <c r="Y40" s="31"/>
      <c r="Z40" s="24"/>
      <c r="AA40" s="23"/>
      <c r="AB40" s="27"/>
      <c r="AC40" s="37"/>
      <c r="AD40" s="31"/>
      <c r="AE40" s="24"/>
      <c r="AF40" s="23"/>
      <c r="AG40" s="40"/>
    </row>
    <row r="41" spans="1:33" ht="17.25" thickBot="1">
      <c r="A41" s="74" t="str">
        <f>外框總成!B41&amp;外框總成!C41&amp;外框總成!D41&amp;外框總成!E41</f>
        <v>AL808025</v>
      </c>
      <c r="B41" s="58"/>
      <c r="C41" s="71" t="str">
        <f>外框總成!J41</f>
        <v>AL800800</v>
      </c>
      <c r="D41" s="37"/>
      <c r="E41" s="6" t="str">
        <f t="shared" si="0"/>
        <v>AL800800-R-A</v>
      </c>
      <c r="F41" s="24">
        <v>0</v>
      </c>
      <c r="G41" s="86" t="s">
        <v>33</v>
      </c>
      <c r="H41" s="27">
        <v>1</v>
      </c>
      <c r="I41" s="37"/>
      <c r="J41" s="6" t="str">
        <f t="shared" si="1"/>
        <v>AL800800-R-B</v>
      </c>
      <c r="K41" s="24">
        <v>0</v>
      </c>
      <c r="L41" s="86" t="s">
        <v>30</v>
      </c>
      <c r="M41" s="27">
        <v>1</v>
      </c>
      <c r="N41" s="37"/>
      <c r="O41" s="6" t="str">
        <f t="shared" si="2"/>
        <v>AL800800-R-C</v>
      </c>
      <c r="P41" s="24">
        <v>0</v>
      </c>
      <c r="Q41" s="86" t="s">
        <v>31</v>
      </c>
      <c r="R41" s="72">
        <v>1</v>
      </c>
      <c r="S41" s="37"/>
      <c r="T41" s="6" t="str">
        <f t="shared" si="3"/>
        <v>AL800800-R-D</v>
      </c>
      <c r="U41" s="24">
        <v>0</v>
      </c>
      <c r="V41" s="86" t="s">
        <v>32</v>
      </c>
      <c r="W41" s="27">
        <v>1</v>
      </c>
      <c r="X41" s="37"/>
      <c r="Y41" s="31"/>
      <c r="Z41" s="24"/>
      <c r="AA41" s="23"/>
      <c r="AB41" s="27"/>
      <c r="AC41" s="37"/>
      <c r="AD41" s="31"/>
      <c r="AE41" s="24"/>
      <c r="AF41" s="23"/>
      <c r="AG41" s="40"/>
    </row>
    <row r="42" spans="1:33" ht="17.25" thickBot="1">
      <c r="A42" s="74" t="str">
        <f>外框總成!B42&amp;外框總成!C42&amp;外框總成!D42&amp;外框總成!E42</f>
        <v>AL808030</v>
      </c>
      <c r="B42" s="58"/>
      <c r="C42" s="71" t="str">
        <f>外框總成!J42</f>
        <v>AL800800</v>
      </c>
      <c r="D42" s="37"/>
      <c r="E42" s="6" t="str">
        <f t="shared" si="0"/>
        <v>AL800800-R-A</v>
      </c>
      <c r="F42" s="24">
        <v>0</v>
      </c>
      <c r="G42" s="86" t="s">
        <v>33</v>
      </c>
      <c r="H42" s="27">
        <v>1</v>
      </c>
      <c r="I42" s="37"/>
      <c r="J42" s="6" t="str">
        <f t="shared" si="1"/>
        <v>AL800800-R-B</v>
      </c>
      <c r="K42" s="24">
        <v>0</v>
      </c>
      <c r="L42" s="86" t="s">
        <v>30</v>
      </c>
      <c r="M42" s="27">
        <v>1</v>
      </c>
      <c r="N42" s="37"/>
      <c r="O42" s="6" t="str">
        <f t="shared" si="2"/>
        <v>AL800800-R-C</v>
      </c>
      <c r="P42" s="24">
        <v>0</v>
      </c>
      <c r="Q42" s="86" t="s">
        <v>31</v>
      </c>
      <c r="R42" s="72">
        <v>1</v>
      </c>
      <c r="S42" s="37"/>
      <c r="T42" s="6" t="str">
        <f t="shared" si="3"/>
        <v>AL800800-R-D</v>
      </c>
      <c r="U42" s="24">
        <v>0</v>
      </c>
      <c r="V42" s="86" t="s">
        <v>32</v>
      </c>
      <c r="W42" s="27">
        <v>1</v>
      </c>
      <c r="X42" s="37"/>
      <c r="Y42" s="31"/>
      <c r="Z42" s="24"/>
      <c r="AA42" s="23"/>
      <c r="AB42" s="27"/>
      <c r="AC42" s="37"/>
      <c r="AD42" s="31"/>
      <c r="AE42" s="24"/>
      <c r="AF42" s="23"/>
      <c r="AG42" s="40"/>
    </row>
    <row r="43" spans="1:33" ht="17.25" thickBot="1">
      <c r="A43" s="74" t="str">
        <f>外框總成!B43&amp;外框總成!C43&amp;外框總成!D43&amp;外框總成!E43</f>
        <v>AL1006025</v>
      </c>
      <c r="B43" s="58"/>
      <c r="C43" s="71" t="str">
        <f>外框總成!J43</f>
        <v>AL1000600</v>
      </c>
      <c r="D43" s="37"/>
      <c r="E43" s="6" t="str">
        <f t="shared" si="0"/>
        <v>AL1000600-R-A</v>
      </c>
      <c r="F43" s="24">
        <v>0</v>
      </c>
      <c r="G43" s="86" t="s">
        <v>33</v>
      </c>
      <c r="H43" s="27">
        <v>1</v>
      </c>
      <c r="I43" s="37"/>
      <c r="J43" s="6" t="str">
        <f t="shared" si="1"/>
        <v>AL1000600-R-B</v>
      </c>
      <c r="K43" s="24">
        <v>0</v>
      </c>
      <c r="L43" s="86" t="s">
        <v>30</v>
      </c>
      <c r="M43" s="27">
        <v>1</v>
      </c>
      <c r="N43" s="37"/>
      <c r="O43" s="6" t="str">
        <f t="shared" si="2"/>
        <v>AL1000600-R-C</v>
      </c>
      <c r="P43" s="24">
        <v>0</v>
      </c>
      <c r="Q43" s="86" t="s">
        <v>31</v>
      </c>
      <c r="R43" s="72">
        <v>1</v>
      </c>
      <c r="S43" s="37"/>
      <c r="T43" s="6" t="str">
        <f t="shared" si="3"/>
        <v>AL1000600-R-D</v>
      </c>
      <c r="U43" s="24">
        <v>0</v>
      </c>
      <c r="V43" s="86" t="s">
        <v>32</v>
      </c>
      <c r="W43" s="27">
        <v>1</v>
      </c>
      <c r="X43" s="37"/>
      <c r="Y43" s="31"/>
      <c r="Z43" s="24"/>
      <c r="AA43" s="23"/>
      <c r="AB43" s="27"/>
      <c r="AC43" s="37"/>
      <c r="AD43" s="31"/>
      <c r="AE43" s="24"/>
      <c r="AF43" s="23"/>
      <c r="AG43" s="40"/>
    </row>
    <row r="44" spans="1:33" ht="17.25" thickBot="1">
      <c r="A44" s="74" t="str">
        <f>外框總成!B44&amp;外框總成!C44&amp;外框總成!D44&amp;外框總成!E44</f>
        <v>AL1006030</v>
      </c>
      <c r="B44" s="58"/>
      <c r="C44" s="71" t="str">
        <f>外框總成!J44</f>
        <v>AL1000600</v>
      </c>
      <c r="D44" s="37"/>
      <c r="E44" s="6" t="str">
        <f t="shared" si="0"/>
        <v>AL1000600-R-A</v>
      </c>
      <c r="F44" s="24">
        <v>0</v>
      </c>
      <c r="G44" s="86" t="s">
        <v>33</v>
      </c>
      <c r="H44" s="27">
        <v>1</v>
      </c>
      <c r="I44" s="37"/>
      <c r="J44" s="6" t="str">
        <f t="shared" si="1"/>
        <v>AL1000600-R-B</v>
      </c>
      <c r="K44" s="24">
        <v>0</v>
      </c>
      <c r="L44" s="86" t="s">
        <v>30</v>
      </c>
      <c r="M44" s="27">
        <v>1</v>
      </c>
      <c r="N44" s="37"/>
      <c r="O44" s="6" t="str">
        <f t="shared" si="2"/>
        <v>AL1000600-R-C</v>
      </c>
      <c r="P44" s="24">
        <v>0</v>
      </c>
      <c r="Q44" s="86" t="s">
        <v>31</v>
      </c>
      <c r="R44" s="72">
        <v>1</v>
      </c>
      <c r="S44" s="37"/>
      <c r="T44" s="6" t="str">
        <f t="shared" si="3"/>
        <v>AL1000600-R-D</v>
      </c>
      <c r="U44" s="24">
        <v>0</v>
      </c>
      <c r="V44" s="86" t="s">
        <v>32</v>
      </c>
      <c r="W44" s="27">
        <v>1</v>
      </c>
      <c r="X44" s="37"/>
      <c r="Y44" s="31"/>
      <c r="Z44" s="24"/>
      <c r="AA44" s="23"/>
      <c r="AB44" s="27"/>
      <c r="AC44" s="37"/>
      <c r="AD44" s="31"/>
      <c r="AE44" s="24"/>
      <c r="AF44" s="23"/>
      <c r="AG44" s="40"/>
    </row>
    <row r="45" spans="1:33" ht="17.25" thickBot="1">
      <c r="A45" s="74" t="str">
        <f>外框總成!B45&amp;外框總成!C45&amp;外框總成!D45&amp;外框總成!E45</f>
        <v>AL1006040</v>
      </c>
      <c r="B45" s="58"/>
      <c r="C45" s="71" t="str">
        <f>外框總成!J45</f>
        <v>AL1000600</v>
      </c>
      <c r="D45" s="37"/>
      <c r="E45" s="6" t="str">
        <f t="shared" si="0"/>
        <v>AL1000600-R-A</v>
      </c>
      <c r="F45" s="24">
        <v>0</v>
      </c>
      <c r="G45" s="86" t="s">
        <v>33</v>
      </c>
      <c r="H45" s="27">
        <v>1</v>
      </c>
      <c r="I45" s="37"/>
      <c r="J45" s="6" t="str">
        <f t="shared" si="1"/>
        <v>AL1000600-R-B</v>
      </c>
      <c r="K45" s="24">
        <v>0</v>
      </c>
      <c r="L45" s="86" t="s">
        <v>30</v>
      </c>
      <c r="M45" s="27">
        <v>1</v>
      </c>
      <c r="N45" s="37"/>
      <c r="O45" s="6" t="str">
        <f t="shared" si="2"/>
        <v>AL1000600-R-C</v>
      </c>
      <c r="P45" s="24">
        <v>0</v>
      </c>
      <c r="Q45" s="86" t="s">
        <v>31</v>
      </c>
      <c r="R45" s="72">
        <v>1</v>
      </c>
      <c r="S45" s="37"/>
      <c r="T45" s="6" t="str">
        <f t="shared" si="3"/>
        <v>AL1000600-R-D</v>
      </c>
      <c r="U45" s="24">
        <v>0</v>
      </c>
      <c r="V45" s="86" t="s">
        <v>32</v>
      </c>
      <c r="W45" s="27">
        <v>1</v>
      </c>
      <c r="X45" s="37"/>
      <c r="Y45" s="31"/>
      <c r="Z45" s="24"/>
      <c r="AA45" s="23"/>
      <c r="AB45" s="27"/>
      <c r="AC45" s="37"/>
      <c r="AD45" s="31"/>
      <c r="AE45" s="24"/>
      <c r="AF45" s="23"/>
      <c r="AG45" s="40"/>
    </row>
    <row r="46" spans="1:33" ht="17.25" thickBot="1">
      <c r="A46" s="74" t="str">
        <f>外框總成!B46&amp;外框總成!C46&amp;外框總成!D46&amp;外框總成!E46</f>
        <v>AL1008025</v>
      </c>
      <c r="B46" s="58"/>
      <c r="C46" s="71" t="str">
        <f>外框總成!J46</f>
        <v>AL1000800</v>
      </c>
      <c r="D46" s="37"/>
      <c r="E46" s="6" t="str">
        <f t="shared" si="0"/>
        <v>AL1000800-R-A</v>
      </c>
      <c r="F46" s="24">
        <v>0</v>
      </c>
      <c r="G46" s="86" t="s">
        <v>33</v>
      </c>
      <c r="H46" s="27">
        <v>1</v>
      </c>
      <c r="I46" s="37"/>
      <c r="J46" s="6" t="str">
        <f t="shared" si="1"/>
        <v>AL1000800-R-B</v>
      </c>
      <c r="K46" s="24">
        <v>0</v>
      </c>
      <c r="L46" s="86" t="s">
        <v>30</v>
      </c>
      <c r="M46" s="27">
        <v>1</v>
      </c>
      <c r="N46" s="37"/>
      <c r="O46" s="6" t="str">
        <f t="shared" si="2"/>
        <v>AL1000800-R-C</v>
      </c>
      <c r="P46" s="24">
        <v>0</v>
      </c>
      <c r="Q46" s="86" t="s">
        <v>31</v>
      </c>
      <c r="R46" s="72">
        <v>1</v>
      </c>
      <c r="S46" s="37"/>
      <c r="T46" s="6" t="str">
        <f t="shared" si="3"/>
        <v>AL1000800-R-D</v>
      </c>
      <c r="U46" s="24">
        <v>0</v>
      </c>
      <c r="V46" s="86" t="s">
        <v>32</v>
      </c>
      <c r="W46" s="27">
        <v>1</v>
      </c>
      <c r="X46" s="37"/>
      <c r="Y46" s="31"/>
      <c r="Z46" s="24"/>
      <c r="AA46" s="23"/>
      <c r="AB46" s="27"/>
      <c r="AC46" s="37"/>
      <c r="AD46" s="31"/>
      <c r="AE46" s="24"/>
      <c r="AF46" s="23"/>
      <c r="AG46" s="40"/>
    </row>
    <row r="47" spans="1:33" ht="17.25" thickBot="1">
      <c r="A47" s="74" t="str">
        <f>外框總成!B47&amp;外框總成!C47&amp;外框總成!D47&amp;外框總成!E47</f>
        <v>AL1008030</v>
      </c>
      <c r="B47" s="58"/>
      <c r="C47" s="71" t="str">
        <f>外框總成!J47</f>
        <v>AL1000800</v>
      </c>
      <c r="D47" s="37"/>
      <c r="E47" s="6" t="str">
        <f t="shared" si="0"/>
        <v>AL1000800-R-A</v>
      </c>
      <c r="F47" s="24">
        <v>0</v>
      </c>
      <c r="G47" s="86" t="s">
        <v>33</v>
      </c>
      <c r="H47" s="27">
        <v>1</v>
      </c>
      <c r="I47" s="37"/>
      <c r="J47" s="6" t="str">
        <f t="shared" si="1"/>
        <v>AL1000800-R-B</v>
      </c>
      <c r="K47" s="24">
        <v>0</v>
      </c>
      <c r="L47" s="86" t="s">
        <v>30</v>
      </c>
      <c r="M47" s="27">
        <v>1</v>
      </c>
      <c r="N47" s="37"/>
      <c r="O47" s="6" t="str">
        <f t="shared" si="2"/>
        <v>AL1000800-R-C</v>
      </c>
      <c r="P47" s="24">
        <v>0</v>
      </c>
      <c r="Q47" s="86" t="s">
        <v>31</v>
      </c>
      <c r="R47" s="72">
        <v>1</v>
      </c>
      <c r="S47" s="37"/>
      <c r="T47" s="6" t="str">
        <f t="shared" si="3"/>
        <v>AL1000800-R-D</v>
      </c>
      <c r="U47" s="24">
        <v>0</v>
      </c>
      <c r="V47" s="86" t="s">
        <v>32</v>
      </c>
      <c r="W47" s="27">
        <v>1</v>
      </c>
      <c r="X47" s="37"/>
      <c r="Y47" s="31"/>
      <c r="Z47" s="24"/>
      <c r="AA47" s="23"/>
      <c r="AB47" s="27"/>
      <c r="AC47" s="37"/>
      <c r="AD47" s="31"/>
      <c r="AE47" s="24"/>
      <c r="AF47" s="23"/>
      <c r="AG47" s="40"/>
    </row>
    <row r="48" spans="1:33" ht="17.25" thickBot="1">
      <c r="A48" s="74" t="str">
        <f>外框總成!B48&amp;外框總成!C48&amp;外框總成!D48&amp;外框總成!E48</f>
        <v>AL1206030</v>
      </c>
      <c r="B48" s="58"/>
      <c r="C48" s="71" t="str">
        <f>外框總成!J48</f>
        <v>AL1200600</v>
      </c>
      <c r="D48" s="37"/>
      <c r="E48" s="6" t="str">
        <f t="shared" si="0"/>
        <v>AL1200600-R-A</v>
      </c>
      <c r="F48" s="24">
        <v>0</v>
      </c>
      <c r="G48" s="86" t="s">
        <v>33</v>
      </c>
      <c r="H48" s="27">
        <v>1</v>
      </c>
      <c r="I48" s="37"/>
      <c r="J48" s="6" t="str">
        <f t="shared" si="1"/>
        <v>AL1200600-R-B</v>
      </c>
      <c r="K48" s="24">
        <v>0</v>
      </c>
      <c r="L48" s="86" t="s">
        <v>30</v>
      </c>
      <c r="M48" s="27">
        <v>1</v>
      </c>
      <c r="N48" s="37"/>
      <c r="O48" s="6" t="str">
        <f t="shared" si="2"/>
        <v>AL1200600-R-C</v>
      </c>
      <c r="P48" s="24">
        <v>0</v>
      </c>
      <c r="Q48" s="86" t="s">
        <v>31</v>
      </c>
      <c r="R48" s="72">
        <v>1</v>
      </c>
      <c r="S48" s="37"/>
      <c r="T48" s="6" t="str">
        <f t="shared" si="3"/>
        <v>AL1200600-R-D</v>
      </c>
      <c r="U48" s="24">
        <v>0</v>
      </c>
      <c r="V48" s="86" t="s">
        <v>32</v>
      </c>
      <c r="W48" s="27">
        <v>1</v>
      </c>
      <c r="X48" s="37"/>
      <c r="Y48" s="31"/>
      <c r="Z48" s="24"/>
      <c r="AA48" s="23"/>
      <c r="AB48" s="27"/>
      <c r="AC48" s="37"/>
      <c r="AD48" s="31"/>
      <c r="AE48" s="24"/>
      <c r="AF48" s="23"/>
      <c r="AG48" s="40"/>
    </row>
    <row r="49" spans="1:33" ht="17.25" thickBot="1">
      <c r="A49" s="74" t="str">
        <f>外框總成!B49&amp;外框總成!C49&amp;外框總成!D49&amp;外框總成!E49</f>
        <v>AL1206040</v>
      </c>
      <c r="B49" s="58"/>
      <c r="C49" s="71" t="str">
        <f>外框總成!J49</f>
        <v>AL1200600</v>
      </c>
      <c r="D49" s="37"/>
      <c r="E49" s="6" t="str">
        <f t="shared" si="0"/>
        <v>AL1200600-R-A</v>
      </c>
      <c r="F49" s="24">
        <v>0</v>
      </c>
      <c r="G49" s="86" t="s">
        <v>33</v>
      </c>
      <c r="H49" s="27">
        <v>1</v>
      </c>
      <c r="I49" s="37"/>
      <c r="J49" s="6" t="str">
        <f t="shared" si="1"/>
        <v>AL1200600-R-B</v>
      </c>
      <c r="K49" s="24">
        <v>0</v>
      </c>
      <c r="L49" s="86" t="s">
        <v>30</v>
      </c>
      <c r="M49" s="27">
        <v>1</v>
      </c>
      <c r="N49" s="37"/>
      <c r="O49" s="6" t="str">
        <f t="shared" si="2"/>
        <v>AL1200600-R-C</v>
      </c>
      <c r="P49" s="24">
        <v>0</v>
      </c>
      <c r="Q49" s="86" t="s">
        <v>31</v>
      </c>
      <c r="R49" s="72">
        <v>1</v>
      </c>
      <c r="S49" s="37"/>
      <c r="T49" s="6" t="str">
        <f t="shared" si="3"/>
        <v>AL1200600-R-D</v>
      </c>
      <c r="U49" s="24">
        <v>0</v>
      </c>
      <c r="V49" s="86" t="s">
        <v>32</v>
      </c>
      <c r="W49" s="27">
        <v>1</v>
      </c>
      <c r="X49" s="37"/>
      <c r="Y49" s="31"/>
      <c r="Z49" s="24"/>
      <c r="AA49" s="23"/>
      <c r="AB49" s="27"/>
      <c r="AC49" s="37"/>
      <c r="AD49" s="31"/>
      <c r="AE49" s="24"/>
      <c r="AF49" s="23"/>
      <c r="AG49" s="40"/>
    </row>
    <row r="50" spans="1:33" ht="17.25" thickBot="1">
      <c r="A50" s="75" t="str">
        <f>外框總成!B50&amp;外框總成!C50&amp;外框總成!D50&amp;外框總成!E50</f>
        <v>AL1208030</v>
      </c>
      <c r="B50" s="58"/>
      <c r="C50" s="71" t="str">
        <f>外框總成!J50</f>
        <v>AL1200800</v>
      </c>
      <c r="D50" s="37"/>
      <c r="E50" s="6" t="str">
        <f t="shared" si="0"/>
        <v>AL1200800-R-A</v>
      </c>
      <c r="F50" s="49">
        <v>0</v>
      </c>
      <c r="G50" s="86" t="s">
        <v>33</v>
      </c>
      <c r="H50" s="46">
        <v>1</v>
      </c>
      <c r="I50" s="37"/>
      <c r="J50" s="6" t="str">
        <f>C50&amp;"-R-B"</f>
        <v>AL1200800-R-B</v>
      </c>
      <c r="K50" s="49">
        <v>0</v>
      </c>
      <c r="L50" s="86" t="s">
        <v>30</v>
      </c>
      <c r="M50" s="46">
        <v>1</v>
      </c>
      <c r="N50" s="37"/>
      <c r="O50" s="6" t="str">
        <f t="shared" si="2"/>
        <v>AL1200800-R-C</v>
      </c>
      <c r="P50" s="49">
        <v>0</v>
      </c>
      <c r="Q50" s="86" t="s">
        <v>31</v>
      </c>
      <c r="R50" s="72">
        <v>1</v>
      </c>
      <c r="S50" s="37"/>
      <c r="T50" s="6" t="str">
        <f t="shared" si="3"/>
        <v>AL1200800-R-D</v>
      </c>
      <c r="U50" s="49">
        <v>0</v>
      </c>
      <c r="V50" s="86" t="s">
        <v>32</v>
      </c>
      <c r="W50" s="46">
        <v>1</v>
      </c>
      <c r="X50" s="37"/>
      <c r="Y50" s="44"/>
      <c r="Z50" s="49"/>
      <c r="AA50" s="45"/>
      <c r="AB50" s="46"/>
      <c r="AC50" s="37"/>
      <c r="AD50" s="44"/>
      <c r="AE50" s="49"/>
      <c r="AF50" s="45"/>
      <c r="AG50" s="51"/>
    </row>
  </sheetData>
  <mergeCells count="37">
    <mergeCell ref="A1:A3"/>
    <mergeCell ref="C1:C3"/>
    <mergeCell ref="E1:H1"/>
    <mergeCell ref="J1:M1"/>
    <mergeCell ref="O1:R1"/>
    <mergeCell ref="M2:M3"/>
    <mergeCell ref="O2:O3"/>
    <mergeCell ref="P2:P3"/>
    <mergeCell ref="Q2:Q3"/>
    <mergeCell ref="Y1:AB1"/>
    <mergeCell ref="AD1:AG1"/>
    <mergeCell ref="AI1:AL1"/>
    <mergeCell ref="E2:E3"/>
    <mergeCell ref="F2:F3"/>
    <mergeCell ref="G2:G3"/>
    <mergeCell ref="H2:H3"/>
    <mergeCell ref="J2:J3"/>
    <mergeCell ref="K2:K3"/>
    <mergeCell ref="L2:L3"/>
    <mergeCell ref="T1:W1"/>
    <mergeCell ref="AF2:AF3"/>
    <mergeCell ref="R2:R3"/>
    <mergeCell ref="T2:T3"/>
    <mergeCell ref="U2:U3"/>
    <mergeCell ref="V2:V3"/>
    <mergeCell ref="W2:W3"/>
    <mergeCell ref="Y2:Y3"/>
    <mergeCell ref="Z2:Z3"/>
    <mergeCell ref="AA2:AA3"/>
    <mergeCell ref="AB2:AB3"/>
    <mergeCell ref="AK2:AK3"/>
    <mergeCell ref="AL2:AL3"/>
    <mergeCell ref="AD2:AD3"/>
    <mergeCell ref="AE2:AE3"/>
    <mergeCell ref="AG2:AG3"/>
    <mergeCell ref="AI2:AI3"/>
    <mergeCell ref="AJ2:AJ3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50"/>
  <sheetViews>
    <sheetView zoomScale="130" zoomScaleNormal="130" workbookViewId="0">
      <pane xSplit="3" ySplit="3" topLeftCell="D5" activePane="bottomRight" state="frozen"/>
      <selection pane="topRight" activeCell="D1" sqref="D1"/>
      <selection pane="bottomLeft" activeCell="A4" sqref="A4"/>
      <selection pane="bottomRight" activeCell="O24" sqref="O24"/>
    </sheetView>
  </sheetViews>
  <sheetFormatPr defaultRowHeight="16.5"/>
  <cols>
    <col min="1" max="1" width="14" style="4" bestFit="1" customWidth="1"/>
    <col min="2" max="2" width="5.625" style="4" customWidth="1"/>
    <col min="3" max="3" width="18.75" style="4" bestFit="1" customWidth="1"/>
    <col min="4" max="4" width="5.625" customWidth="1"/>
    <col min="5" max="5" width="21.5" style="5" bestFit="1" customWidth="1"/>
    <col min="6" max="6" width="7.125" style="5" bestFit="1" customWidth="1"/>
    <col min="7" max="7" width="24" style="4" bestFit="1" customWidth="1"/>
    <col min="8" max="8" width="7.125" style="4" bestFit="1" customWidth="1"/>
  </cols>
  <sheetData>
    <row r="1" spans="1:8" ht="17.25" thickBot="1">
      <c r="A1" s="111" t="s">
        <v>11</v>
      </c>
      <c r="B1" s="66"/>
      <c r="C1" s="111" t="s">
        <v>18</v>
      </c>
      <c r="D1" s="66"/>
      <c r="E1" s="115" t="s">
        <v>12</v>
      </c>
      <c r="F1" s="107"/>
      <c r="G1" s="107"/>
      <c r="H1" s="109"/>
    </row>
    <row r="2" spans="1:8">
      <c r="A2" s="112"/>
      <c r="B2" s="66"/>
      <c r="C2" s="112"/>
      <c r="D2" s="66"/>
      <c r="E2" s="102" t="s">
        <v>5</v>
      </c>
      <c r="F2" s="102" t="s">
        <v>8</v>
      </c>
      <c r="G2" s="102" t="s">
        <v>6</v>
      </c>
      <c r="H2" s="102" t="s">
        <v>4</v>
      </c>
    </row>
    <row r="3" spans="1:8" ht="17.25" thickBot="1">
      <c r="A3" s="114"/>
      <c r="B3" s="66"/>
      <c r="C3" s="113"/>
      <c r="D3" s="66"/>
      <c r="E3" s="103"/>
      <c r="F3" s="103"/>
      <c r="G3" s="103"/>
      <c r="H3" s="103"/>
    </row>
    <row r="4" spans="1:8">
      <c r="A4" s="81" t="str">
        <f>外框總成!B4&amp;外框總成!C4&amp;外框總成!D4&amp;外框總成!E4</f>
        <v>AL202015</v>
      </c>
      <c r="B4" s="58"/>
      <c r="C4" s="80" t="str">
        <f>外框總成!Z4</f>
        <v>AL200200-C</v>
      </c>
      <c r="D4" s="82"/>
      <c r="E4" s="79" t="str">
        <f>C4&amp;"01"</f>
        <v>AL200200-C01</v>
      </c>
      <c r="F4" s="61">
        <v>0</v>
      </c>
      <c r="G4" s="77" t="str">
        <f>外框總成!B4&amp;外框總成!L4&amp;外框總成!M4&amp;"標準底板"</f>
        <v>AL200200標準底板</v>
      </c>
      <c r="H4" s="78">
        <v>1</v>
      </c>
    </row>
    <row r="5" spans="1:8">
      <c r="A5" s="33" t="str">
        <f>外框總成!B5&amp;外框總成!C5&amp;外框總成!D5&amp;外框總成!E5</f>
        <v>AL302015</v>
      </c>
      <c r="B5" s="58"/>
      <c r="C5" s="36" t="str">
        <f>外框總成!Z5</f>
        <v>AL300200-C</v>
      </c>
      <c r="D5" s="82"/>
      <c r="E5" s="2" t="str">
        <f t="shared" ref="E5:E50" si="0">C5&amp;"01"</f>
        <v>AL300200-C01</v>
      </c>
      <c r="F5" s="24">
        <v>0</v>
      </c>
      <c r="G5" s="23" t="str">
        <f>外框總成!B5&amp;外框總成!L5&amp;外框總成!M5&amp;"標準底板"</f>
        <v>AL300200標準底板</v>
      </c>
      <c r="H5" s="40">
        <v>1</v>
      </c>
    </row>
    <row r="6" spans="1:8">
      <c r="A6" s="33" t="str">
        <f>外框總成!B6&amp;外框總成!C6&amp;外框總成!D6&amp;外框總成!E6</f>
        <v>AL302515</v>
      </c>
      <c r="B6" s="58"/>
      <c r="C6" s="36" t="str">
        <f>外框總成!Z6</f>
        <v>AL300250-C</v>
      </c>
      <c r="D6" s="82"/>
      <c r="E6" s="2" t="str">
        <f t="shared" si="0"/>
        <v>AL300250-C01</v>
      </c>
      <c r="F6" s="24">
        <v>0</v>
      </c>
      <c r="G6" s="23" t="str">
        <f>外框總成!B6&amp;外框總成!L6&amp;外框總成!M6&amp;"標準底板"</f>
        <v>AL300250標準底板</v>
      </c>
      <c r="H6" s="40">
        <v>1</v>
      </c>
    </row>
    <row r="7" spans="1:8">
      <c r="A7" s="33" t="str">
        <f>外框總成!B7&amp;外框總成!C7&amp;外框總成!D7&amp;外框總成!E7</f>
        <v>AL303015</v>
      </c>
      <c r="B7" s="58"/>
      <c r="C7" s="36" t="str">
        <f>外框總成!Z7</f>
        <v>AL300300-C</v>
      </c>
      <c r="D7" s="82"/>
      <c r="E7" s="2" t="str">
        <f t="shared" si="0"/>
        <v>AL300300-C01</v>
      </c>
      <c r="F7" s="24">
        <v>0</v>
      </c>
      <c r="G7" s="23" t="str">
        <f>外框總成!B7&amp;外框總成!L7&amp;外框總成!M7&amp;"標準底板"</f>
        <v>AL300300標準底板</v>
      </c>
      <c r="H7" s="40">
        <v>1</v>
      </c>
    </row>
    <row r="8" spans="1:8">
      <c r="A8" s="33" t="str">
        <f>外框總成!B8&amp;外框總成!C8&amp;外框總成!D8&amp;外框總成!E8</f>
        <v>AL303020</v>
      </c>
      <c r="B8" s="58"/>
      <c r="C8" s="36" t="str">
        <f>外框總成!Z8</f>
        <v>AL300300-C</v>
      </c>
      <c r="D8" s="82"/>
      <c r="E8" s="2" t="str">
        <f t="shared" si="0"/>
        <v>AL300300-C01</v>
      </c>
      <c r="F8" s="24">
        <v>0</v>
      </c>
      <c r="G8" s="23" t="str">
        <f>外框總成!B8&amp;外框總成!L8&amp;外框總成!M8&amp;"標準底板"</f>
        <v>AL300300標準底板</v>
      </c>
      <c r="H8" s="40">
        <v>1</v>
      </c>
    </row>
    <row r="9" spans="1:8">
      <c r="A9" s="33" t="str">
        <f>外框總成!B9&amp;外框總成!C9&amp;外框總成!D9&amp;外框總成!E9</f>
        <v>AL304015</v>
      </c>
      <c r="B9" s="58"/>
      <c r="C9" s="36" t="str">
        <f>外框總成!Z9</f>
        <v>AL300400-C</v>
      </c>
      <c r="D9" s="82"/>
      <c r="E9" s="2" t="str">
        <f t="shared" si="0"/>
        <v>AL300400-C01</v>
      </c>
      <c r="F9" s="24">
        <v>0</v>
      </c>
      <c r="G9" s="23" t="str">
        <f>外框總成!B9&amp;外框總成!L9&amp;外框總成!M9&amp;"標準底板"</f>
        <v>AL300400標準底板</v>
      </c>
      <c r="H9" s="40">
        <v>1</v>
      </c>
    </row>
    <row r="10" spans="1:8">
      <c r="A10" s="33" t="str">
        <f>外框總成!B10&amp;外框總成!C10&amp;外框總成!D10&amp;外框總成!E10</f>
        <v>AL304020</v>
      </c>
      <c r="B10" s="58"/>
      <c r="C10" s="36" t="str">
        <f>外框總成!Z10</f>
        <v>AL300400-C</v>
      </c>
      <c r="D10" s="82"/>
      <c r="E10" s="2" t="str">
        <f t="shared" si="0"/>
        <v>AL300400-C01</v>
      </c>
      <c r="F10" s="24">
        <v>0</v>
      </c>
      <c r="G10" s="23" t="str">
        <f>外框總成!B10&amp;外框總成!L10&amp;外框總成!M10&amp;"標準底板"</f>
        <v>AL300400標準底板</v>
      </c>
      <c r="H10" s="40">
        <v>1</v>
      </c>
    </row>
    <row r="11" spans="1:8">
      <c r="A11" s="33" t="str">
        <f>外框總成!B11&amp;外框總成!C11&amp;外框總成!D11&amp;外框總成!E11</f>
        <v>AL403015</v>
      </c>
      <c r="B11" s="58"/>
      <c r="C11" s="36" t="str">
        <f>外框總成!Z11</f>
        <v>AL400300-C</v>
      </c>
      <c r="D11" s="82"/>
      <c r="E11" s="2" t="str">
        <f t="shared" si="0"/>
        <v>AL400300-C01</v>
      </c>
      <c r="F11" s="24">
        <v>0</v>
      </c>
      <c r="G11" s="23" t="str">
        <f>外框總成!B11&amp;外框總成!L11&amp;外框總成!M11&amp;"標準底板"</f>
        <v>AL400300標準底板</v>
      </c>
      <c r="H11" s="40">
        <v>1</v>
      </c>
    </row>
    <row r="12" spans="1:8">
      <c r="A12" s="33" t="str">
        <f>外框總成!B12&amp;外框總成!C12&amp;外框總成!D12&amp;外框總成!E12</f>
        <v>AL403020</v>
      </c>
      <c r="B12" s="58"/>
      <c r="C12" s="36" t="str">
        <f>外框總成!Z12</f>
        <v>AL400300-C</v>
      </c>
      <c r="D12" s="82"/>
      <c r="E12" s="2" t="str">
        <f t="shared" si="0"/>
        <v>AL400300-C01</v>
      </c>
      <c r="F12" s="24">
        <v>0</v>
      </c>
      <c r="G12" s="23" t="str">
        <f>外框總成!B12&amp;外框總成!L12&amp;外框總成!M12&amp;"標準底板"</f>
        <v>AL400300標準底板</v>
      </c>
      <c r="H12" s="40">
        <v>1</v>
      </c>
    </row>
    <row r="13" spans="1:8">
      <c r="A13" s="33" t="str">
        <f>外框總成!B13&amp;外框總成!C13&amp;外框總成!D13&amp;外框總成!E13</f>
        <v>AL404015</v>
      </c>
      <c r="B13" s="58"/>
      <c r="C13" s="36" t="str">
        <f>外框總成!Z13</f>
        <v>AL400400-C</v>
      </c>
      <c r="D13" s="82"/>
      <c r="E13" s="2" t="str">
        <f t="shared" si="0"/>
        <v>AL400400-C01</v>
      </c>
      <c r="F13" s="24">
        <v>0</v>
      </c>
      <c r="G13" s="23" t="str">
        <f>外框總成!B13&amp;外框總成!L13&amp;外框總成!M13&amp;"標準底板"</f>
        <v>AL400400標準底板</v>
      </c>
      <c r="H13" s="40">
        <v>1</v>
      </c>
    </row>
    <row r="14" spans="1:8">
      <c r="A14" s="33" t="str">
        <f>外框總成!B14&amp;外框總成!C14&amp;外框總成!D14&amp;外框總成!E14</f>
        <v>AL404020</v>
      </c>
      <c r="B14" s="58"/>
      <c r="C14" s="36" t="str">
        <f>外框總成!Z14</f>
        <v>AL400400-C</v>
      </c>
      <c r="D14" s="82"/>
      <c r="E14" s="2" t="str">
        <f t="shared" si="0"/>
        <v>AL400400-C01</v>
      </c>
      <c r="F14" s="24">
        <v>0</v>
      </c>
      <c r="G14" s="23" t="str">
        <f>外框總成!B14&amp;外框總成!L14&amp;外框總成!M14&amp;"標準底板"</f>
        <v>AL400400標準底板</v>
      </c>
      <c r="H14" s="40">
        <v>1</v>
      </c>
    </row>
    <row r="15" spans="1:8">
      <c r="A15" s="33" t="str">
        <f>外框總成!B15&amp;外框總成!C15&amp;外框總成!D15&amp;外框總成!E15</f>
        <v>AL406020</v>
      </c>
      <c r="B15" s="58"/>
      <c r="C15" s="36" t="str">
        <f>外框總成!Z15</f>
        <v>AL400600-C</v>
      </c>
      <c r="D15" s="82"/>
      <c r="E15" s="2" t="str">
        <f t="shared" si="0"/>
        <v>AL400600-C01</v>
      </c>
      <c r="F15" s="24">
        <v>0</v>
      </c>
      <c r="G15" s="23" t="str">
        <f>外框總成!B15&amp;外框總成!L15&amp;外框總成!M15&amp;"標準底板"</f>
        <v>AL400600標準底板</v>
      </c>
      <c r="H15" s="40">
        <v>1</v>
      </c>
    </row>
    <row r="16" spans="1:8">
      <c r="A16" s="33" t="str">
        <f>外框總成!B16&amp;外框總成!C16&amp;外框總成!D16&amp;外框總成!E16</f>
        <v>AL406025</v>
      </c>
      <c r="B16" s="58"/>
      <c r="C16" s="36" t="str">
        <f>外框總成!Z16</f>
        <v>AL400600-C</v>
      </c>
      <c r="D16" s="82"/>
      <c r="E16" s="2" t="str">
        <f t="shared" si="0"/>
        <v>AL400600-C01</v>
      </c>
      <c r="F16" s="24">
        <v>0</v>
      </c>
      <c r="G16" s="23" t="str">
        <f>外框總成!B16&amp;外框總成!L16&amp;外框總成!M16&amp;"標準底板"</f>
        <v>AL400600標準底板</v>
      </c>
      <c r="H16" s="40">
        <v>1</v>
      </c>
    </row>
    <row r="17" spans="1:8">
      <c r="A17" s="33" t="str">
        <f>外框總成!B17&amp;外框總成!C17&amp;外框總成!D17&amp;外框總成!E17</f>
        <v>AL406030</v>
      </c>
      <c r="B17" s="58"/>
      <c r="C17" s="36" t="str">
        <f>外框總成!Z17</f>
        <v>AL400600-C</v>
      </c>
      <c r="D17" s="82"/>
      <c r="E17" s="2" t="str">
        <f t="shared" si="0"/>
        <v>AL400600-C01</v>
      </c>
      <c r="F17" s="24">
        <v>0</v>
      </c>
      <c r="G17" s="23" t="str">
        <f>外框總成!B17&amp;外框總成!L17&amp;外框總成!M17&amp;"標準底板"</f>
        <v>AL400600標準底板</v>
      </c>
      <c r="H17" s="40">
        <v>1</v>
      </c>
    </row>
    <row r="18" spans="1:8">
      <c r="A18" s="33" t="str">
        <f>外框總成!B18&amp;外框總成!C18&amp;外框總成!D18&amp;外框總成!E18</f>
        <v>AL503015</v>
      </c>
      <c r="B18" s="58"/>
      <c r="C18" s="36" t="str">
        <f>外框總成!Z18</f>
        <v>AL500300-C</v>
      </c>
      <c r="D18" s="82"/>
      <c r="E18" s="2" t="str">
        <f t="shared" si="0"/>
        <v>AL500300-C01</v>
      </c>
      <c r="F18" s="24">
        <v>0</v>
      </c>
      <c r="G18" s="23" t="str">
        <f>外框總成!B18&amp;外框總成!L18&amp;外框總成!M18&amp;"標準底板"</f>
        <v>AL500300標準底板</v>
      </c>
      <c r="H18" s="40">
        <v>1</v>
      </c>
    </row>
    <row r="19" spans="1:8">
      <c r="A19" s="33" t="str">
        <f>外框總成!B19&amp;外框總成!C19&amp;外框總成!D19&amp;外框總成!E19</f>
        <v>AL503020</v>
      </c>
      <c r="B19" s="58"/>
      <c r="C19" s="36" t="str">
        <f>外框總成!Z19</f>
        <v>AL500300-C</v>
      </c>
      <c r="D19" s="82"/>
      <c r="E19" s="2" t="str">
        <f t="shared" si="0"/>
        <v>AL500300-C01</v>
      </c>
      <c r="F19" s="24">
        <v>0</v>
      </c>
      <c r="G19" s="23" t="str">
        <f>外框總成!B19&amp;外框總成!L19&amp;外框總成!M19&amp;"標準底板"</f>
        <v>AL500300標準底板</v>
      </c>
      <c r="H19" s="40">
        <v>1</v>
      </c>
    </row>
    <row r="20" spans="1:8">
      <c r="A20" s="33" t="str">
        <f>外框總成!B20&amp;外框總成!C20&amp;外框總成!D20&amp;外框總成!E20</f>
        <v>AL504015</v>
      </c>
      <c r="B20" s="58"/>
      <c r="C20" s="36" t="str">
        <f>外框總成!Z20</f>
        <v>AL500400-C</v>
      </c>
      <c r="D20" s="82"/>
      <c r="E20" s="2" t="str">
        <f t="shared" si="0"/>
        <v>AL500400-C01</v>
      </c>
      <c r="F20" s="24">
        <v>0</v>
      </c>
      <c r="G20" s="23" t="str">
        <f>外框總成!B20&amp;外框總成!L20&amp;外框總成!M20&amp;"標準底板"</f>
        <v>AL500400標準底板</v>
      </c>
      <c r="H20" s="40">
        <v>1</v>
      </c>
    </row>
    <row r="21" spans="1:8">
      <c r="A21" s="33" t="str">
        <f>外框總成!B21&amp;外框總成!C21&amp;外框總成!D21&amp;外框總成!E21</f>
        <v>AL504020</v>
      </c>
      <c r="B21" s="58"/>
      <c r="C21" s="36" t="str">
        <f>外框總成!Z21</f>
        <v>AL500400-C</v>
      </c>
      <c r="D21" s="82"/>
      <c r="E21" s="2" t="str">
        <f t="shared" si="0"/>
        <v>AL500400-C01</v>
      </c>
      <c r="F21" s="24">
        <v>0</v>
      </c>
      <c r="G21" s="23" t="str">
        <f>外框總成!B21&amp;外框總成!L21&amp;外框總成!M21&amp;"標準底板"</f>
        <v>AL500400標準底板</v>
      </c>
      <c r="H21" s="40">
        <v>1</v>
      </c>
    </row>
    <row r="22" spans="1:8">
      <c r="A22" s="33" t="str">
        <f>外框總成!B22&amp;外框總成!C22&amp;外框總成!D22&amp;外框總成!E22</f>
        <v>AL504025</v>
      </c>
      <c r="B22" s="58"/>
      <c r="C22" s="36" t="str">
        <f>外框總成!Z22</f>
        <v>AL500400-C</v>
      </c>
      <c r="D22" s="82"/>
      <c r="E22" s="2" t="str">
        <f t="shared" si="0"/>
        <v>AL500400-C01</v>
      </c>
      <c r="F22" s="24">
        <v>0</v>
      </c>
      <c r="G22" s="23" t="str">
        <f>外框總成!B22&amp;外框總成!L22&amp;外框總成!M22&amp;"標準底板"</f>
        <v>AL500400標準底板</v>
      </c>
      <c r="H22" s="40">
        <v>1</v>
      </c>
    </row>
    <row r="23" spans="1:8">
      <c r="A23" s="33" t="str">
        <f>外框總成!B23&amp;外框總成!C23&amp;外框總成!D23&amp;外框總成!E23</f>
        <v>AL505020</v>
      </c>
      <c r="B23" s="58"/>
      <c r="C23" s="36" t="str">
        <f>外框總成!Z23</f>
        <v>AL500500-C</v>
      </c>
      <c r="D23" s="82"/>
      <c r="E23" s="2" t="str">
        <f t="shared" si="0"/>
        <v>AL500500-C01</v>
      </c>
      <c r="F23" s="24">
        <v>0</v>
      </c>
      <c r="G23" s="23" t="str">
        <f>外框總成!B23&amp;外框總成!L23&amp;外框總成!M23&amp;"標準底板"</f>
        <v>AL500500標準底板</v>
      </c>
      <c r="H23" s="40">
        <v>1</v>
      </c>
    </row>
    <row r="24" spans="1:8">
      <c r="A24" s="33" t="str">
        <f>外框總成!B24&amp;外框總成!C24&amp;外框總成!D24&amp;外框總成!E24</f>
        <v>AL505025</v>
      </c>
      <c r="B24" s="58"/>
      <c r="C24" s="36" t="str">
        <f>外框總成!Z24</f>
        <v>AL500500-C</v>
      </c>
      <c r="D24" s="82"/>
      <c r="E24" s="2" t="str">
        <f t="shared" si="0"/>
        <v>AL500500-C01</v>
      </c>
      <c r="F24" s="24">
        <v>0</v>
      </c>
      <c r="G24" s="23" t="str">
        <f>外框總成!B24&amp;外框總成!L24&amp;外框總成!M24&amp;"標準底板"</f>
        <v>AL500500標準底板</v>
      </c>
      <c r="H24" s="40">
        <v>1</v>
      </c>
    </row>
    <row r="25" spans="1:8">
      <c r="A25" s="33" t="str">
        <f>外框總成!B25&amp;外框總成!C25&amp;外框總成!D25&amp;外框總成!E25</f>
        <v>AL507020</v>
      </c>
      <c r="B25" s="58"/>
      <c r="C25" s="36" t="str">
        <f>外框總成!Z25</f>
        <v>AL500700-C</v>
      </c>
      <c r="D25" s="82"/>
      <c r="E25" s="2" t="str">
        <f t="shared" si="0"/>
        <v>AL500700-C01</v>
      </c>
      <c r="F25" s="24">
        <v>0</v>
      </c>
      <c r="G25" s="23" t="str">
        <f>外框總成!B25&amp;外框總成!L25&amp;外框總成!M25&amp;"標準底板"</f>
        <v>AL500700標準底板</v>
      </c>
      <c r="H25" s="40">
        <v>1</v>
      </c>
    </row>
    <row r="26" spans="1:8">
      <c r="A26" s="33" t="str">
        <f>外框總成!B26&amp;外框總成!C26&amp;外框總成!D26&amp;外框總成!E26</f>
        <v>AL507025</v>
      </c>
      <c r="B26" s="58"/>
      <c r="C26" s="36" t="str">
        <f>外框總成!Z26</f>
        <v>AL500700-C</v>
      </c>
      <c r="D26" s="82"/>
      <c r="E26" s="2" t="str">
        <f t="shared" si="0"/>
        <v>AL500700-C01</v>
      </c>
      <c r="F26" s="24">
        <v>0</v>
      </c>
      <c r="G26" s="23" t="str">
        <f>外框總成!B26&amp;外框總成!L26&amp;外框總成!M26&amp;"標準底板"</f>
        <v>AL500700標準底板</v>
      </c>
      <c r="H26" s="40">
        <v>1</v>
      </c>
    </row>
    <row r="27" spans="1:8">
      <c r="A27" s="33" t="str">
        <f>外框總成!B27&amp;外框總成!C27&amp;外框總成!D27&amp;外框總成!E27</f>
        <v>AL604020</v>
      </c>
      <c r="B27" s="58"/>
      <c r="C27" s="36" t="str">
        <f>外框總成!Z27</f>
        <v>AL600400-C</v>
      </c>
      <c r="D27" s="82"/>
      <c r="E27" s="2" t="str">
        <f t="shared" si="0"/>
        <v>AL600400-C01</v>
      </c>
      <c r="F27" s="24">
        <v>0</v>
      </c>
      <c r="G27" s="23" t="str">
        <f>外框總成!B27&amp;外框總成!L27&amp;外框總成!M27&amp;"標準底板"</f>
        <v>AL600400標準底板</v>
      </c>
      <c r="H27" s="40">
        <v>1</v>
      </c>
    </row>
    <row r="28" spans="1:8">
      <c r="A28" s="33" t="str">
        <f>外框總成!B28&amp;外框總成!C28&amp;外框總成!D28&amp;外框總成!E28</f>
        <v>AL604025</v>
      </c>
      <c r="B28" s="58"/>
      <c r="C28" s="36" t="str">
        <f>外框總成!Z28</f>
        <v>AL600400-C</v>
      </c>
      <c r="D28" s="82"/>
      <c r="E28" s="2" t="str">
        <f t="shared" si="0"/>
        <v>AL600400-C01</v>
      </c>
      <c r="F28" s="24">
        <v>0</v>
      </c>
      <c r="G28" s="23" t="str">
        <f>外框總成!B28&amp;外框總成!L28&amp;外框總成!M28&amp;"標準底板"</f>
        <v>AL600400標準底板</v>
      </c>
      <c r="H28" s="40">
        <v>1</v>
      </c>
    </row>
    <row r="29" spans="1:8">
      <c r="A29" s="33" t="str">
        <f>外框總成!B29&amp;外框總成!C29&amp;外框總成!D29&amp;外框總成!E29</f>
        <v>AL604030</v>
      </c>
      <c r="B29" s="58"/>
      <c r="C29" s="36" t="str">
        <f>外框總成!Z29</f>
        <v>AL600400-C</v>
      </c>
      <c r="D29" s="82"/>
      <c r="E29" s="2" t="str">
        <f t="shared" si="0"/>
        <v>AL600400-C01</v>
      </c>
      <c r="F29" s="24">
        <v>0</v>
      </c>
      <c r="G29" s="23" t="str">
        <f>外框總成!B29&amp;外框總成!L29&amp;外框總成!M29&amp;"標準底板"</f>
        <v>AL600400標準底板</v>
      </c>
      <c r="H29" s="40">
        <v>1</v>
      </c>
    </row>
    <row r="30" spans="1:8">
      <c r="A30" s="33" t="str">
        <f>外框總成!B30&amp;外框總成!C30&amp;外框總成!D30&amp;外框總成!E30</f>
        <v>AL605015</v>
      </c>
      <c r="B30" s="58"/>
      <c r="C30" s="36" t="str">
        <f>外框總成!Z30</f>
        <v>AL600500-C</v>
      </c>
      <c r="D30" s="82"/>
      <c r="E30" s="2" t="str">
        <f t="shared" si="0"/>
        <v>AL600500-C01</v>
      </c>
      <c r="F30" s="24">
        <v>0</v>
      </c>
      <c r="G30" s="23" t="str">
        <f>外框總成!B30&amp;外框總成!L30&amp;外框總成!M30&amp;"標準底板"</f>
        <v>AL600500標準底板</v>
      </c>
      <c r="H30" s="40">
        <v>1</v>
      </c>
    </row>
    <row r="31" spans="1:8">
      <c r="A31" s="33" t="str">
        <f>外框總成!B31&amp;外框總成!C31&amp;外框總成!D31&amp;外框總成!E31</f>
        <v>AL605020</v>
      </c>
      <c r="B31" s="58"/>
      <c r="C31" s="36" t="str">
        <f>外框總成!Z31</f>
        <v>AL600500-C</v>
      </c>
      <c r="D31" s="82"/>
      <c r="E31" s="2" t="str">
        <f t="shared" si="0"/>
        <v>AL600500-C01</v>
      </c>
      <c r="F31" s="24">
        <v>0</v>
      </c>
      <c r="G31" s="23" t="str">
        <f>外框總成!B31&amp;外框總成!L31&amp;外框總成!M31&amp;"標準底板"</f>
        <v>AL600500標準底板</v>
      </c>
      <c r="H31" s="40">
        <v>1</v>
      </c>
    </row>
    <row r="32" spans="1:8">
      <c r="A32" s="33" t="str">
        <f>外框總成!B32&amp;外框總成!C32&amp;外框總成!D32&amp;外框總成!E32</f>
        <v>AL605025</v>
      </c>
      <c r="B32" s="58"/>
      <c r="C32" s="36" t="str">
        <f>外框總成!Z32</f>
        <v>AL600500-C</v>
      </c>
      <c r="D32" s="82"/>
      <c r="E32" s="2" t="str">
        <f t="shared" si="0"/>
        <v>AL600500-C01</v>
      </c>
      <c r="F32" s="24">
        <v>0</v>
      </c>
      <c r="G32" s="23" t="str">
        <f>外框總成!B32&amp;外框總成!L32&amp;外框總成!M32&amp;"標準底板"</f>
        <v>AL600500標準底板</v>
      </c>
      <c r="H32" s="40">
        <v>1</v>
      </c>
    </row>
    <row r="33" spans="1:8">
      <c r="A33" s="33" t="str">
        <f>外框總成!B33&amp;外框總成!C33&amp;外框總成!D33&amp;外框總成!E33</f>
        <v>AL606020</v>
      </c>
      <c r="B33" s="58"/>
      <c r="C33" s="36" t="str">
        <f>外框總成!Z33</f>
        <v>AL600600-C</v>
      </c>
      <c r="D33" s="82"/>
      <c r="E33" s="2" t="str">
        <f t="shared" si="0"/>
        <v>AL600600-C01</v>
      </c>
      <c r="F33" s="24">
        <v>0</v>
      </c>
      <c r="G33" s="23" t="str">
        <f>外框總成!B33&amp;外框總成!L33&amp;外框總成!M33&amp;"標準底板"</f>
        <v>AL600600標準底板</v>
      </c>
      <c r="H33" s="40">
        <v>1</v>
      </c>
    </row>
    <row r="34" spans="1:8">
      <c r="A34" s="33" t="str">
        <f>外框總成!B34&amp;外框總成!C34&amp;外框總成!D34&amp;外框總成!E34</f>
        <v>AL606025</v>
      </c>
      <c r="B34" s="58"/>
      <c r="C34" s="36" t="str">
        <f>外框總成!Z34</f>
        <v>AL600600-C</v>
      </c>
      <c r="D34" s="82"/>
      <c r="E34" s="2" t="str">
        <f t="shared" si="0"/>
        <v>AL600600-C01</v>
      </c>
      <c r="F34" s="24">
        <v>0</v>
      </c>
      <c r="G34" s="23" t="str">
        <f>外框總成!B34&amp;外框總成!L34&amp;外框總成!M34&amp;"標準底板"</f>
        <v>AL600600標準底板</v>
      </c>
      <c r="H34" s="40">
        <v>1</v>
      </c>
    </row>
    <row r="35" spans="1:8">
      <c r="A35" s="33" t="str">
        <f>外框總成!B35&amp;外框總成!C35&amp;外框總成!D35&amp;外框總成!E35</f>
        <v>AL606030</v>
      </c>
      <c r="B35" s="58"/>
      <c r="C35" s="36" t="str">
        <f>外框總成!Z35</f>
        <v>AL600600-C</v>
      </c>
      <c r="D35" s="82"/>
      <c r="E35" s="2" t="str">
        <f t="shared" si="0"/>
        <v>AL600600-C01</v>
      </c>
      <c r="F35" s="24">
        <v>0</v>
      </c>
      <c r="G35" s="23" t="str">
        <f>外框總成!B35&amp;外框總成!L35&amp;外框總成!M35&amp;"標準底板"</f>
        <v>AL600600標準底板</v>
      </c>
      <c r="H35" s="40">
        <v>1</v>
      </c>
    </row>
    <row r="36" spans="1:8">
      <c r="A36" s="33" t="str">
        <f>外框總成!B36&amp;外框總成!C36&amp;外框總成!D36&amp;外框總成!E36</f>
        <v>AL705020</v>
      </c>
      <c r="B36" s="58"/>
      <c r="C36" s="36" t="str">
        <f>外框總成!Z36</f>
        <v>AL700500-C</v>
      </c>
      <c r="D36" s="82"/>
      <c r="E36" s="2" t="str">
        <f t="shared" si="0"/>
        <v>AL700500-C01</v>
      </c>
      <c r="F36" s="24">
        <v>0</v>
      </c>
      <c r="G36" s="23" t="str">
        <f>外框總成!B36&amp;外框總成!L36&amp;外框總成!M36&amp;"標準底板"</f>
        <v>AL700500標準底板</v>
      </c>
      <c r="H36" s="40">
        <v>1</v>
      </c>
    </row>
    <row r="37" spans="1:8">
      <c r="A37" s="33" t="str">
        <f>外框總成!B37&amp;外框總成!C37&amp;外框總成!D37&amp;外框總成!E37</f>
        <v>AL705025</v>
      </c>
      <c r="B37" s="58"/>
      <c r="C37" s="36" t="str">
        <f>外框總成!Z37</f>
        <v>AL700500-C</v>
      </c>
      <c r="D37" s="82"/>
      <c r="E37" s="2" t="str">
        <f t="shared" si="0"/>
        <v>AL700500-C01</v>
      </c>
      <c r="F37" s="24">
        <v>0</v>
      </c>
      <c r="G37" s="23" t="str">
        <f>外框總成!B37&amp;外框總成!L37&amp;外框總成!M37&amp;"標準底板"</f>
        <v>AL700500標準底板</v>
      </c>
      <c r="H37" s="40">
        <v>1</v>
      </c>
    </row>
    <row r="38" spans="1:8">
      <c r="A38" s="33" t="str">
        <f>外框總成!B38&amp;外框總成!C38&amp;外框總成!D38&amp;外框總成!E38</f>
        <v>AL806020</v>
      </c>
      <c r="B38" s="58"/>
      <c r="C38" s="36" t="str">
        <f>外框總成!Z38</f>
        <v>AL800600-C</v>
      </c>
      <c r="D38" s="82"/>
      <c r="E38" s="2" t="str">
        <f t="shared" si="0"/>
        <v>AL800600-C01</v>
      </c>
      <c r="F38" s="24">
        <v>0</v>
      </c>
      <c r="G38" s="23" t="str">
        <f>外框總成!B38&amp;外框總成!L38&amp;外框總成!M38&amp;"標準底板"</f>
        <v>AL800600標準底板</v>
      </c>
      <c r="H38" s="40">
        <v>1</v>
      </c>
    </row>
    <row r="39" spans="1:8">
      <c r="A39" s="33" t="str">
        <f>外框總成!B39&amp;外框總成!C39&amp;外框總成!D39&amp;外框總成!E39</f>
        <v>AL806025</v>
      </c>
      <c r="B39" s="58"/>
      <c r="C39" s="36" t="str">
        <f>外框總成!Z39</f>
        <v>AL800600-C</v>
      </c>
      <c r="D39" s="82"/>
      <c r="E39" s="2" t="str">
        <f t="shared" si="0"/>
        <v>AL800600-C01</v>
      </c>
      <c r="F39" s="24">
        <v>0</v>
      </c>
      <c r="G39" s="23" t="str">
        <f>外框總成!B39&amp;外框總成!L39&amp;外框總成!M39&amp;"標準底板"</f>
        <v>AL800600標準底板</v>
      </c>
      <c r="H39" s="40">
        <v>1</v>
      </c>
    </row>
    <row r="40" spans="1:8">
      <c r="A40" s="33" t="str">
        <f>外框總成!B40&amp;外框總成!C40&amp;外框總成!D40&amp;外框總成!E40</f>
        <v>AL806030</v>
      </c>
      <c r="B40" s="58"/>
      <c r="C40" s="36" t="str">
        <f>外框總成!Z40</f>
        <v>AL800600-C</v>
      </c>
      <c r="D40" s="82"/>
      <c r="E40" s="2" t="str">
        <f t="shared" si="0"/>
        <v>AL800600-C01</v>
      </c>
      <c r="F40" s="24">
        <v>0</v>
      </c>
      <c r="G40" s="23" t="str">
        <f>外框總成!B40&amp;外框總成!L40&amp;外框總成!M40&amp;"標準底板"</f>
        <v>AL800600標準底板</v>
      </c>
      <c r="H40" s="40">
        <v>1</v>
      </c>
    </row>
    <row r="41" spans="1:8">
      <c r="A41" s="33" t="str">
        <f>外框總成!B41&amp;外框總成!C41&amp;外框總成!D41&amp;外框總成!E41</f>
        <v>AL808025</v>
      </c>
      <c r="B41" s="58"/>
      <c r="C41" s="36" t="str">
        <f>外框總成!Z41</f>
        <v>AL800800-C</v>
      </c>
      <c r="D41" s="82"/>
      <c r="E41" s="2" t="str">
        <f t="shared" si="0"/>
        <v>AL800800-C01</v>
      </c>
      <c r="F41" s="24">
        <v>0</v>
      </c>
      <c r="G41" s="23" t="str">
        <f>外框總成!B41&amp;外框總成!L41&amp;外框總成!M41&amp;"標準底板"</f>
        <v>AL800800標準底板</v>
      </c>
      <c r="H41" s="40">
        <v>1</v>
      </c>
    </row>
    <row r="42" spans="1:8">
      <c r="A42" s="33" t="str">
        <f>外框總成!B42&amp;外框總成!C42&amp;外框總成!D42&amp;外框總成!E42</f>
        <v>AL808030</v>
      </c>
      <c r="B42" s="58"/>
      <c r="C42" s="36" t="str">
        <f>外框總成!Z42</f>
        <v>AL800800-C</v>
      </c>
      <c r="D42" s="82"/>
      <c r="E42" s="2" t="str">
        <f t="shared" si="0"/>
        <v>AL800800-C01</v>
      </c>
      <c r="F42" s="24">
        <v>0</v>
      </c>
      <c r="G42" s="23" t="str">
        <f>外框總成!B42&amp;外框總成!L42&amp;外框總成!M42&amp;"標準底板"</f>
        <v>AL800800標準底板</v>
      </c>
      <c r="H42" s="40">
        <v>1</v>
      </c>
    </row>
    <row r="43" spans="1:8">
      <c r="A43" s="33" t="str">
        <f>外框總成!B43&amp;外框總成!C43&amp;外框總成!D43&amp;外框總成!E43</f>
        <v>AL1006025</v>
      </c>
      <c r="B43" s="58"/>
      <c r="C43" s="67" t="str">
        <f>外框總成!Z43</f>
        <v>AL1000600-C</v>
      </c>
      <c r="D43" s="82"/>
      <c r="E43" s="2" t="str">
        <f t="shared" si="0"/>
        <v>AL1000600-C01</v>
      </c>
      <c r="F43" s="24">
        <v>0</v>
      </c>
      <c r="G43" s="23" t="str">
        <f>外框總成!B43&amp;外框總成!L43&amp;外框總成!M43&amp;"標準底板"</f>
        <v>AL1000600標準底板</v>
      </c>
      <c r="H43" s="40">
        <v>1</v>
      </c>
    </row>
    <row r="44" spans="1:8">
      <c r="A44" s="33" t="str">
        <f>外框總成!B44&amp;外框總成!C44&amp;外框總成!D44&amp;外框總成!E44</f>
        <v>AL1006030</v>
      </c>
      <c r="B44" s="58"/>
      <c r="C44" s="36" t="str">
        <f>外框總成!Z44</f>
        <v>AL1000600-C</v>
      </c>
      <c r="D44" s="82"/>
      <c r="E44" s="2" t="str">
        <f t="shared" si="0"/>
        <v>AL1000600-C01</v>
      </c>
      <c r="F44" s="24">
        <v>0</v>
      </c>
      <c r="G44" s="23" t="str">
        <f>外框總成!B44&amp;外框總成!L44&amp;外框總成!M44&amp;"標準底板"</f>
        <v>AL1000600標準底板</v>
      </c>
      <c r="H44" s="40">
        <v>1</v>
      </c>
    </row>
    <row r="45" spans="1:8">
      <c r="A45" s="33" t="str">
        <f>外框總成!B45&amp;外框總成!C45&amp;外框總成!D45&amp;外框總成!E45</f>
        <v>AL1006040</v>
      </c>
      <c r="B45" s="58"/>
      <c r="C45" s="36" t="str">
        <f>外框總成!Z45</f>
        <v>AL1000600-C</v>
      </c>
      <c r="D45" s="82"/>
      <c r="E45" s="2" t="str">
        <f t="shared" si="0"/>
        <v>AL1000600-C01</v>
      </c>
      <c r="F45" s="24">
        <v>0</v>
      </c>
      <c r="G45" s="23" t="str">
        <f>外框總成!B45&amp;外框總成!L45&amp;外框總成!M45&amp;"標準底板"</f>
        <v>AL1000600標準底板</v>
      </c>
      <c r="H45" s="40">
        <v>1</v>
      </c>
    </row>
    <row r="46" spans="1:8">
      <c r="A46" s="33" t="str">
        <f>外框總成!B46&amp;外框總成!C46&amp;外框總成!D46&amp;外框總成!E46</f>
        <v>AL1008025</v>
      </c>
      <c r="B46" s="58"/>
      <c r="C46" s="36" t="str">
        <f>外框總成!Z46</f>
        <v>AL1000800-C</v>
      </c>
      <c r="D46" s="82"/>
      <c r="E46" s="2" t="str">
        <f t="shared" si="0"/>
        <v>AL1000800-C01</v>
      </c>
      <c r="F46" s="24">
        <v>0</v>
      </c>
      <c r="G46" s="23" t="str">
        <f>外框總成!B46&amp;外框總成!L46&amp;外框總成!M46&amp;"標準底板"</f>
        <v>AL1000800標準底板</v>
      </c>
      <c r="H46" s="40">
        <v>1</v>
      </c>
    </row>
    <row r="47" spans="1:8">
      <c r="A47" s="33" t="str">
        <f>外框總成!B47&amp;外框總成!C47&amp;外框總成!D47&amp;外框總成!E47</f>
        <v>AL1008030</v>
      </c>
      <c r="B47" s="58"/>
      <c r="C47" s="36" t="str">
        <f>外框總成!Z47</f>
        <v>AL1000800-C</v>
      </c>
      <c r="D47" s="82"/>
      <c r="E47" s="2" t="str">
        <f t="shared" si="0"/>
        <v>AL1000800-C01</v>
      </c>
      <c r="F47" s="24">
        <v>0</v>
      </c>
      <c r="G47" s="23" t="str">
        <f>外框總成!B47&amp;外框總成!L47&amp;外框總成!M47&amp;"標準底板"</f>
        <v>AL1000800標準底板</v>
      </c>
      <c r="H47" s="40">
        <v>1</v>
      </c>
    </row>
    <row r="48" spans="1:8">
      <c r="A48" s="33" t="str">
        <f>外框總成!B48&amp;外框總成!C48&amp;外框總成!D48&amp;外框總成!E48</f>
        <v>AL1206030</v>
      </c>
      <c r="B48" s="58"/>
      <c r="C48" s="36" t="str">
        <f>外框總成!Z48</f>
        <v>AL1200600-C</v>
      </c>
      <c r="D48" s="82"/>
      <c r="E48" s="2" t="str">
        <f t="shared" si="0"/>
        <v>AL1200600-C01</v>
      </c>
      <c r="F48" s="24">
        <v>0</v>
      </c>
      <c r="G48" s="23" t="str">
        <f>外框總成!B48&amp;外框總成!L48&amp;外框總成!M48&amp;"標準底板"</f>
        <v>AL1200600標準底板</v>
      </c>
      <c r="H48" s="40">
        <v>1</v>
      </c>
    </row>
    <row r="49" spans="1:8">
      <c r="A49" s="33" t="str">
        <f>外框總成!B49&amp;外框總成!C49&amp;外框總成!D49&amp;外框總成!E49</f>
        <v>AL1206040</v>
      </c>
      <c r="B49" s="58"/>
      <c r="C49" s="36" t="str">
        <f>外框總成!Z49</f>
        <v>AL1200600-C</v>
      </c>
      <c r="D49" s="82"/>
      <c r="E49" s="2" t="str">
        <f t="shared" si="0"/>
        <v>AL1200600-C01</v>
      </c>
      <c r="F49" s="24">
        <v>0</v>
      </c>
      <c r="G49" s="23" t="str">
        <f>外框總成!B49&amp;外框總成!L49&amp;外框總成!M49&amp;"標準底板"</f>
        <v>AL1200600標準底板</v>
      </c>
      <c r="H49" s="40">
        <v>1</v>
      </c>
    </row>
    <row r="50" spans="1:8" ht="17.25" thickBot="1">
      <c r="A50" s="34" t="str">
        <f>外框總成!B50&amp;外框總成!C50&amp;外框總成!D50&amp;外框總成!E50</f>
        <v>AL1208030</v>
      </c>
      <c r="B50" s="58"/>
      <c r="C50" s="48" t="str">
        <f>外框總成!Z50</f>
        <v>AL1200800-C</v>
      </c>
      <c r="D50" s="82"/>
      <c r="E50" s="3" t="str">
        <f t="shared" si="0"/>
        <v>AL1200800-C01</v>
      </c>
      <c r="F50" s="49">
        <v>0</v>
      </c>
      <c r="G50" s="45" t="str">
        <f>外框總成!B50&amp;外框總成!L50&amp;外框總成!M50&amp;"標準底板"</f>
        <v>AL1200800標準底板</v>
      </c>
      <c r="H50" s="51">
        <v>1</v>
      </c>
    </row>
  </sheetData>
  <mergeCells count="7">
    <mergeCell ref="A1:A3"/>
    <mergeCell ref="C1:C3"/>
    <mergeCell ref="E1:H1"/>
    <mergeCell ref="E2:E3"/>
    <mergeCell ref="F2:F3"/>
    <mergeCell ref="G2:G3"/>
    <mergeCell ref="H2:H3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外框總成</vt:lpstr>
      <vt:lpstr>左門板總成</vt:lpstr>
      <vt:lpstr>右門板總成</vt:lpstr>
      <vt:lpstr>標準零件號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PDAL-BM-1</cp:lastModifiedBy>
  <dcterms:created xsi:type="dcterms:W3CDTF">2018-12-22T00:01:11Z</dcterms:created>
  <dcterms:modified xsi:type="dcterms:W3CDTF">2021-03-09T13:27:37Z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8ff46706-958e-40fe-a482-afa3166e7a49</vt:lpwstr>
  </property>
</Properties>
</file>