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ouglas.nasario\Desktop\"/>
    </mc:Choice>
  </mc:AlternateContent>
  <bookViews>
    <workbookView xWindow="0" yWindow="0" windowWidth="28800" windowHeight="12330" firstSheet="7" activeTab="13"/>
  </bookViews>
  <sheets>
    <sheet name="Meus gastos (2)" sheetId="22" r:id="rId1"/>
    <sheet name="MATRIZ" sheetId="1" r:id="rId2"/>
    <sheet name="Hoja3" sheetId="5" r:id="rId3"/>
    <sheet name="2018 (2)" sheetId="18" r:id="rId4"/>
    <sheet name="Uniforme 2018" sheetId="15" r:id="rId5"/>
    <sheet name="Automovel" sheetId="14" r:id="rId6"/>
    <sheet name="2014" sheetId="9" r:id="rId7"/>
    <sheet name="2015" sheetId="11" r:id="rId8"/>
    <sheet name="2016" sheetId="12" r:id="rId9"/>
    <sheet name="2017" sheetId="13" r:id="rId10"/>
    <sheet name="2018" sheetId="16" r:id="rId11"/>
    <sheet name="Equipos CTO 2019" sheetId="17" r:id="rId12"/>
    <sheet name="2019" sheetId="19" r:id="rId13"/>
    <sheet name="CLASIFICADOR  " sheetId="8" r:id="rId14"/>
    <sheet name="Planilha2" sheetId="21" r:id="rId15"/>
  </sheets>
  <externalReferences>
    <externalReference r:id="rId16"/>
    <externalReference r:id="rId17"/>
  </externalReferences>
  <definedNames>
    <definedName name="_xlnm.Print_Area" localSheetId="7">'2015'!$A$1:$F$14</definedName>
    <definedName name="_xlnm.Print_Area" localSheetId="8">'2016'!$B$6:$G$21</definedName>
    <definedName name="_xlnm.Print_Area" localSheetId="9">'2017'!$B$6:$G$20</definedName>
    <definedName name="_xlnm.Print_Area" localSheetId="10">'2018'!$C$6:$I$20</definedName>
    <definedName name="_xlnm.Print_Area" localSheetId="3">'2018 (2)'!$C$6:$J$20</definedName>
    <definedName name="_xlnm.Print_Area" localSheetId="12">'2019'!$C$6:$I$20</definedName>
    <definedName name="_xlnm.Print_Titles" localSheetId="6">'2014'!$1:$1</definedName>
    <definedName name="_xlnm.Print_Titles" localSheetId="7">'2015'!$1:$1</definedName>
    <definedName name="_xlnm.Print_Titles" localSheetId="8">'2016'!$6:$6</definedName>
    <definedName name="_xlnm.Print_Titles" localSheetId="9">'2017'!$6:$6</definedName>
    <definedName name="_xlnm.Print_Titles" localSheetId="10">'2018'!$6:$6</definedName>
    <definedName name="_xlnm.Print_Titles" localSheetId="3">'2018 (2)'!$6:$6</definedName>
    <definedName name="_xlnm.Print_Titles" localSheetId="12">'2019'!$6:$6</definedName>
  </definedNames>
  <calcPr calcId="977461" fullCalcOnLoad="1"/>
</workbook>
</file>

<file path=xl/calcChain.xml><?xml version="1.0" encoding="utf-8"?>
<calcChain xmlns="http://schemas.openxmlformats.org/spreadsheetml/2006/main">
  <c r="H16" i="19" l="1"/>
  <c r="H11" i="19"/>
  <c r="H9" i="19"/>
  <c r="F24" i="22"/>
  <c r="J11" i="21"/>
  <c r="K11" i="21"/>
  <c r="E9" i="19"/>
  <c r="E7" i="19"/>
  <c r="H7" i="19"/>
  <c r="E21" i="19"/>
  <c r="H21" i="19"/>
  <c r="H19" i="19"/>
  <c r="H18" i="19"/>
  <c r="D11" i="17"/>
  <c r="E11" i="17"/>
  <c r="F11" i="17"/>
  <c r="E10" i="17"/>
  <c r="F10" i="17"/>
  <c r="E9" i="17"/>
  <c r="F9" i="17"/>
  <c r="E8" i="17"/>
  <c r="F8" i="17"/>
  <c r="E7" i="17"/>
  <c r="F7" i="17"/>
  <c r="E6" i="17"/>
  <c r="F6" i="17"/>
  <c r="E18" i="17"/>
  <c r="D18" i="17"/>
  <c r="E17" i="17"/>
  <c r="D17" i="17"/>
  <c r="E16" i="17"/>
  <c r="D16" i="17"/>
  <c r="E15" i="17"/>
  <c r="D15" i="17"/>
  <c r="E14" i="17"/>
  <c r="D14" i="17"/>
  <c r="E21" i="16"/>
  <c r="H19" i="16"/>
  <c r="H18" i="16"/>
  <c r="H16" i="16"/>
  <c r="H11" i="16"/>
  <c r="H9" i="16"/>
  <c r="H7" i="16"/>
  <c r="H12" i="15"/>
  <c r="I12" i="15"/>
  <c r="J12" i="15"/>
  <c r="G17" i="15"/>
  <c r="H15" i="15"/>
  <c r="I15" i="15"/>
  <c r="J15" i="15"/>
  <c r="H14" i="15"/>
  <c r="I14" i="15"/>
  <c r="J14" i="15"/>
  <c r="H11" i="15"/>
  <c r="I11" i="15"/>
  <c r="E8" i="14"/>
  <c r="E7" i="14"/>
  <c r="E6" i="14"/>
  <c r="D21" i="13"/>
  <c r="E19" i="13"/>
  <c r="F19" i="13"/>
  <c r="F18" i="13"/>
  <c r="F16" i="13"/>
  <c r="E11" i="13"/>
  <c r="F11" i="13"/>
  <c r="E9" i="13"/>
  <c r="E7" i="13"/>
  <c r="F7" i="13"/>
  <c r="C32" i="11"/>
  <c r="C26" i="11"/>
  <c r="E7" i="12"/>
  <c r="F7" i="12"/>
  <c r="E11" i="12"/>
  <c r="F11" i="12"/>
  <c r="E9" i="12"/>
  <c r="F20" i="12"/>
  <c r="F18" i="12"/>
  <c r="F17" i="12"/>
  <c r="F15" i="12"/>
  <c r="C13" i="11"/>
  <c r="E13" i="11"/>
  <c r="C11" i="11"/>
  <c r="E11" i="11"/>
  <c r="C9" i="11"/>
  <c r="E9" i="11"/>
  <c r="C8" i="11"/>
  <c r="E8" i="11"/>
  <c r="C6" i="11"/>
  <c r="E6" i="11"/>
  <c r="C2" i="11"/>
  <c r="E2" i="11"/>
  <c r="R325" i="1"/>
  <c r="R324" i="1"/>
  <c r="R321" i="1"/>
  <c r="R320" i="1"/>
  <c r="R316" i="1"/>
  <c r="R315" i="1"/>
  <c r="R312" i="1"/>
  <c r="R311" i="1"/>
  <c r="R309" i="1"/>
  <c r="R308" i="1"/>
  <c r="R306" i="1"/>
  <c r="R305" i="1"/>
  <c r="R302" i="1"/>
  <c r="R301" i="1"/>
  <c r="R296" i="1"/>
  <c r="R295" i="1"/>
  <c r="R292" i="1"/>
  <c r="R291" i="1"/>
  <c r="R289" i="1"/>
  <c r="R288" i="1"/>
  <c r="R284" i="1"/>
  <c r="R283" i="1"/>
  <c r="R281" i="1"/>
  <c r="R280" i="1"/>
  <c r="R278" i="1"/>
  <c r="R277" i="1"/>
  <c r="R273" i="1"/>
  <c r="R272" i="1"/>
  <c r="R268" i="1"/>
  <c r="R267" i="1"/>
  <c r="R263" i="1"/>
  <c r="R262" i="1"/>
  <c r="R259" i="1"/>
  <c r="R258" i="1"/>
  <c r="R256" i="1"/>
  <c r="R255" i="1"/>
  <c r="R253" i="1"/>
  <c r="R252" i="1"/>
  <c r="R250" i="1"/>
  <c r="R249" i="1"/>
  <c r="R247" i="1"/>
  <c r="R246" i="1"/>
  <c r="R242" i="1"/>
  <c r="R241" i="1"/>
  <c r="R239" i="1"/>
  <c r="R238" i="1"/>
  <c r="R236" i="1"/>
  <c r="R235" i="1"/>
  <c r="R233" i="1"/>
  <c r="R232" i="1"/>
  <c r="R230" i="1"/>
  <c r="R229" i="1"/>
  <c r="R227" i="1"/>
  <c r="R226" i="1"/>
  <c r="R224" i="1"/>
  <c r="R223" i="1"/>
  <c r="R220" i="1"/>
  <c r="R219" i="1"/>
  <c r="R217" i="1"/>
  <c r="R216" i="1"/>
  <c r="R214" i="1"/>
  <c r="R213" i="1"/>
  <c r="R211" i="1"/>
  <c r="R210" i="1"/>
  <c r="R208" i="1"/>
  <c r="R207" i="1"/>
  <c r="R205" i="1"/>
  <c r="R204" i="1"/>
  <c r="R201" i="1"/>
  <c r="R202" i="1"/>
  <c r="R199" i="1"/>
  <c r="R198" i="1"/>
  <c r="R191" i="1"/>
  <c r="R190" i="1"/>
  <c r="R193" i="1"/>
  <c r="R194" i="1"/>
  <c r="R188" i="1"/>
  <c r="R187" i="1"/>
  <c r="R185" i="1"/>
  <c r="R184" i="1"/>
  <c r="R181" i="1"/>
  <c r="R180" i="1"/>
  <c r="R178" i="1"/>
  <c r="R177" i="1"/>
  <c r="R175" i="1"/>
  <c r="R174" i="1"/>
  <c r="R172" i="1"/>
  <c r="R171" i="1"/>
  <c r="R168" i="1"/>
  <c r="R167" i="1"/>
  <c r="R165" i="1"/>
  <c r="R164" i="1"/>
  <c r="R162" i="1"/>
  <c r="R161" i="1"/>
  <c r="R159" i="1"/>
  <c r="R158" i="1"/>
  <c r="R153" i="1"/>
  <c r="R154" i="1"/>
  <c r="R152" i="1"/>
  <c r="R150" i="1"/>
  <c r="R149" i="1"/>
  <c r="R146" i="1"/>
  <c r="R145" i="1"/>
  <c r="R143" i="1"/>
  <c r="R142" i="1"/>
  <c r="R140" i="1"/>
  <c r="R139" i="1"/>
  <c r="R135" i="1"/>
  <c r="R134" i="1"/>
  <c r="R132" i="1"/>
  <c r="R131" i="1"/>
  <c r="R128" i="1"/>
  <c r="R127" i="1"/>
  <c r="R125" i="1"/>
  <c r="R124" i="1"/>
  <c r="R122" i="1"/>
  <c r="R121" i="1"/>
  <c r="R119" i="1"/>
  <c r="R118" i="1"/>
  <c r="R116" i="1"/>
  <c r="R115" i="1"/>
  <c r="R113" i="1"/>
  <c r="R112" i="1"/>
  <c r="R110" i="1"/>
  <c r="R109" i="1"/>
  <c r="R107" i="1"/>
  <c r="R106" i="1"/>
  <c r="R104" i="1"/>
  <c r="R103" i="1"/>
  <c r="R100" i="1"/>
  <c r="R99" i="1"/>
  <c r="R95" i="1"/>
  <c r="R94" i="1"/>
  <c r="R92" i="1"/>
  <c r="R91" i="1"/>
  <c r="R89" i="1"/>
  <c r="R88" i="1"/>
  <c r="R86" i="1"/>
  <c r="R85" i="1"/>
  <c r="R81" i="1"/>
  <c r="R80" i="1"/>
  <c r="R78" i="1"/>
  <c r="R77" i="1"/>
  <c r="R75" i="1"/>
  <c r="R74" i="1"/>
  <c r="R71" i="1"/>
  <c r="R72" i="1"/>
  <c r="R68" i="1"/>
  <c r="R67" i="1"/>
  <c r="R65" i="1"/>
  <c r="R64" i="1"/>
  <c r="R62" i="1"/>
  <c r="R61" i="1"/>
  <c r="R59" i="1"/>
  <c r="R58" i="1"/>
  <c r="R56" i="1"/>
  <c r="R55" i="1"/>
  <c r="R52" i="1"/>
  <c r="R51" i="1"/>
  <c r="R49" i="1"/>
  <c r="R48" i="1"/>
  <c r="R44" i="1"/>
  <c r="R43" i="1"/>
  <c r="R41" i="1"/>
  <c r="R40" i="1"/>
  <c r="R38" i="1"/>
  <c r="R37" i="1"/>
  <c r="R35" i="1"/>
  <c r="R34" i="1"/>
  <c r="R32" i="1"/>
  <c r="R31" i="1"/>
  <c r="R27" i="1"/>
  <c r="R26" i="1"/>
  <c r="R24" i="1"/>
  <c r="R23" i="1"/>
  <c r="R20" i="1"/>
  <c r="R19" i="1"/>
  <c r="R15" i="1"/>
  <c r="R16" i="1"/>
  <c r="R14" i="1"/>
  <c r="R18" i="1"/>
  <c r="R13" i="1"/>
  <c r="R12" i="1"/>
  <c r="R11" i="1"/>
  <c r="R10" i="1"/>
  <c r="G323" i="1"/>
  <c r="G322" i="1"/>
  <c r="H323" i="1"/>
  <c r="H322" i="1"/>
  <c r="H317" i="1"/>
  <c r="I323" i="1"/>
  <c r="I322" i="1"/>
  <c r="J323" i="1"/>
  <c r="J322" i="1"/>
  <c r="J317" i="1"/>
  <c r="K323" i="1"/>
  <c r="K322" i="1"/>
  <c r="L323" i="1"/>
  <c r="L322" i="1"/>
  <c r="M323" i="1"/>
  <c r="M322" i="1"/>
  <c r="N323" i="1"/>
  <c r="N322" i="1"/>
  <c r="O323" i="1"/>
  <c r="O322" i="1"/>
  <c r="P323" i="1"/>
  <c r="P322" i="1"/>
  <c r="Q323" i="1"/>
  <c r="Q322" i="1"/>
  <c r="F323" i="1"/>
  <c r="F322" i="1"/>
  <c r="G319" i="1"/>
  <c r="G318" i="1"/>
  <c r="H319" i="1"/>
  <c r="H318" i="1"/>
  <c r="I319" i="1"/>
  <c r="I318" i="1"/>
  <c r="I317" i="1"/>
  <c r="J319" i="1"/>
  <c r="J318" i="1"/>
  <c r="K319" i="1"/>
  <c r="K318" i="1"/>
  <c r="K317" i="1"/>
  <c r="L319" i="1"/>
  <c r="L318" i="1"/>
  <c r="L317" i="1"/>
  <c r="M319" i="1"/>
  <c r="M318" i="1"/>
  <c r="M317" i="1"/>
  <c r="N319" i="1"/>
  <c r="N318" i="1"/>
  <c r="N317" i="1"/>
  <c r="O319" i="1"/>
  <c r="O318" i="1"/>
  <c r="O317" i="1"/>
  <c r="P319" i="1"/>
  <c r="P318" i="1"/>
  <c r="Q319" i="1"/>
  <c r="Q318" i="1"/>
  <c r="F319" i="1"/>
  <c r="F318" i="1"/>
  <c r="F317" i="1"/>
  <c r="G314" i="1"/>
  <c r="G313" i="1"/>
  <c r="H314" i="1"/>
  <c r="H313" i="1"/>
  <c r="I314" i="1"/>
  <c r="I313" i="1"/>
  <c r="J314" i="1"/>
  <c r="J313" i="1"/>
  <c r="K314" i="1"/>
  <c r="K313" i="1"/>
  <c r="L314" i="1"/>
  <c r="L313" i="1"/>
  <c r="M314" i="1"/>
  <c r="M313" i="1"/>
  <c r="N314" i="1"/>
  <c r="N313" i="1"/>
  <c r="O314" i="1"/>
  <c r="O313" i="1"/>
  <c r="P314" i="1"/>
  <c r="P313" i="1"/>
  <c r="Q314" i="1"/>
  <c r="Q313" i="1"/>
  <c r="F314" i="1"/>
  <c r="F313" i="1"/>
  <c r="G310" i="1"/>
  <c r="H310" i="1"/>
  <c r="I310" i="1"/>
  <c r="J310" i="1"/>
  <c r="K310" i="1"/>
  <c r="L310" i="1"/>
  <c r="M310" i="1"/>
  <c r="N310" i="1"/>
  <c r="O310" i="1"/>
  <c r="P310" i="1"/>
  <c r="Q310" i="1"/>
  <c r="F310" i="1"/>
  <c r="G307" i="1"/>
  <c r="H307" i="1"/>
  <c r="H303" i="1"/>
  <c r="I307" i="1"/>
  <c r="J307" i="1"/>
  <c r="K307" i="1"/>
  <c r="L307" i="1"/>
  <c r="M307" i="1"/>
  <c r="N307" i="1"/>
  <c r="O307" i="1"/>
  <c r="P307" i="1"/>
  <c r="Q307" i="1"/>
  <c r="Q303" i="1"/>
  <c r="F307" i="1"/>
  <c r="G304" i="1"/>
  <c r="G303" i="1"/>
  <c r="H304" i="1"/>
  <c r="I304" i="1"/>
  <c r="I303" i="1"/>
  <c r="J304" i="1"/>
  <c r="J303" i="1"/>
  <c r="K304" i="1"/>
  <c r="L304" i="1"/>
  <c r="L303" i="1"/>
  <c r="M304" i="1"/>
  <c r="M303" i="1"/>
  <c r="N304" i="1"/>
  <c r="N303" i="1"/>
  <c r="O304" i="1"/>
  <c r="O303" i="1"/>
  <c r="P304" i="1"/>
  <c r="Q304" i="1"/>
  <c r="F304" i="1"/>
  <c r="F303" i="1"/>
  <c r="G300" i="1"/>
  <c r="G298" i="1"/>
  <c r="G297" i="1"/>
  <c r="H300" i="1"/>
  <c r="H298" i="1"/>
  <c r="H297" i="1"/>
  <c r="I300" i="1"/>
  <c r="I298" i="1"/>
  <c r="I297" i="1"/>
  <c r="J300" i="1"/>
  <c r="J298" i="1"/>
  <c r="J297" i="1"/>
  <c r="K300" i="1"/>
  <c r="K298" i="1"/>
  <c r="K297" i="1"/>
  <c r="L300" i="1"/>
  <c r="L298" i="1"/>
  <c r="L297" i="1"/>
  <c r="M300" i="1"/>
  <c r="M298" i="1"/>
  <c r="M297" i="1"/>
  <c r="N300" i="1"/>
  <c r="N298" i="1"/>
  <c r="N297" i="1"/>
  <c r="O300" i="1"/>
  <c r="O298" i="1"/>
  <c r="O297" i="1"/>
  <c r="P300" i="1"/>
  <c r="P298" i="1"/>
  <c r="P297" i="1"/>
  <c r="Q300" i="1"/>
  <c r="Q298" i="1"/>
  <c r="Q297" i="1"/>
  <c r="F300" i="1"/>
  <c r="F298" i="1"/>
  <c r="F297" i="1"/>
  <c r="G294" i="1"/>
  <c r="G293" i="1"/>
  <c r="H294" i="1"/>
  <c r="H293" i="1"/>
  <c r="I294" i="1"/>
  <c r="I293" i="1"/>
  <c r="J294" i="1"/>
  <c r="J293" i="1"/>
  <c r="K294" i="1"/>
  <c r="K293" i="1"/>
  <c r="L294" i="1"/>
  <c r="L293" i="1"/>
  <c r="M294" i="1"/>
  <c r="M293" i="1"/>
  <c r="N294" i="1"/>
  <c r="N293" i="1"/>
  <c r="O294" i="1"/>
  <c r="O293" i="1"/>
  <c r="P294" i="1"/>
  <c r="P293" i="1"/>
  <c r="Q294" i="1"/>
  <c r="Q293" i="1"/>
  <c r="F294" i="1"/>
  <c r="F293" i="1"/>
  <c r="G290" i="1"/>
  <c r="H290" i="1"/>
  <c r="I290" i="1"/>
  <c r="J290" i="1"/>
  <c r="K290" i="1"/>
  <c r="L290" i="1"/>
  <c r="M290" i="1"/>
  <c r="N290" i="1"/>
  <c r="O290" i="1"/>
  <c r="P290" i="1"/>
  <c r="Q290" i="1"/>
  <c r="F290" i="1"/>
  <c r="G287" i="1"/>
  <c r="G285" i="1"/>
  <c r="H287" i="1"/>
  <c r="H285" i="1"/>
  <c r="I287" i="1"/>
  <c r="I285" i="1"/>
  <c r="J287" i="1"/>
  <c r="J285" i="1"/>
  <c r="J275" i="1"/>
  <c r="K287" i="1"/>
  <c r="K285" i="1"/>
  <c r="L287" i="1"/>
  <c r="L285" i="1"/>
  <c r="M287" i="1"/>
  <c r="M285" i="1"/>
  <c r="N287" i="1"/>
  <c r="N285" i="1"/>
  <c r="O287" i="1"/>
  <c r="O285" i="1"/>
  <c r="P287" i="1"/>
  <c r="P285" i="1"/>
  <c r="P275" i="1"/>
  <c r="P274" i="1"/>
  <c r="Q287" i="1"/>
  <c r="Q285" i="1"/>
  <c r="Q275" i="1"/>
  <c r="F287" i="1"/>
  <c r="F285" i="1"/>
  <c r="F275" i="1"/>
  <c r="G282" i="1"/>
  <c r="H282" i="1"/>
  <c r="I282" i="1"/>
  <c r="J282" i="1"/>
  <c r="K282" i="1"/>
  <c r="L282" i="1"/>
  <c r="M282" i="1"/>
  <c r="N282" i="1"/>
  <c r="O282" i="1"/>
  <c r="P282" i="1"/>
  <c r="Q282" i="1"/>
  <c r="F282" i="1"/>
  <c r="G279" i="1"/>
  <c r="H279" i="1"/>
  <c r="I279" i="1"/>
  <c r="J279" i="1"/>
  <c r="K279" i="1"/>
  <c r="L279" i="1"/>
  <c r="M279" i="1"/>
  <c r="N279" i="1"/>
  <c r="O279" i="1"/>
  <c r="P279" i="1"/>
  <c r="Q279" i="1"/>
  <c r="F279" i="1"/>
  <c r="G276" i="1"/>
  <c r="H276" i="1"/>
  <c r="H275" i="1"/>
  <c r="I276" i="1"/>
  <c r="J276" i="1"/>
  <c r="K276" i="1"/>
  <c r="L276" i="1"/>
  <c r="M276" i="1"/>
  <c r="N276" i="1"/>
  <c r="N275" i="1"/>
  <c r="O276" i="1"/>
  <c r="P276" i="1"/>
  <c r="Q276" i="1"/>
  <c r="F276" i="1"/>
  <c r="G271" i="1"/>
  <c r="G270" i="1"/>
  <c r="G269" i="1"/>
  <c r="H271" i="1"/>
  <c r="H270" i="1"/>
  <c r="H269" i="1"/>
  <c r="I271" i="1"/>
  <c r="I270" i="1"/>
  <c r="I269" i="1"/>
  <c r="J271" i="1"/>
  <c r="J270" i="1"/>
  <c r="J269" i="1"/>
  <c r="K271" i="1"/>
  <c r="K270" i="1"/>
  <c r="K269" i="1"/>
  <c r="L271" i="1"/>
  <c r="L270" i="1"/>
  <c r="L269" i="1"/>
  <c r="M271" i="1"/>
  <c r="M270" i="1"/>
  <c r="M269" i="1"/>
  <c r="N271" i="1"/>
  <c r="N270" i="1"/>
  <c r="N269" i="1"/>
  <c r="O271" i="1"/>
  <c r="O270" i="1"/>
  <c r="O269" i="1"/>
  <c r="P271" i="1"/>
  <c r="P270" i="1"/>
  <c r="P269" i="1"/>
  <c r="Q271" i="1"/>
  <c r="Q270" i="1"/>
  <c r="Q269" i="1"/>
  <c r="F271" i="1"/>
  <c r="F270" i="1"/>
  <c r="F269" i="1"/>
  <c r="G266" i="1"/>
  <c r="G265" i="1"/>
  <c r="G264" i="1"/>
  <c r="H266" i="1"/>
  <c r="H265" i="1"/>
  <c r="H264" i="1"/>
  <c r="I266" i="1"/>
  <c r="I265" i="1"/>
  <c r="I264" i="1"/>
  <c r="J266" i="1"/>
  <c r="J265" i="1"/>
  <c r="J264" i="1"/>
  <c r="K266" i="1"/>
  <c r="K265" i="1"/>
  <c r="K264" i="1"/>
  <c r="L266" i="1"/>
  <c r="L265" i="1"/>
  <c r="L264" i="1"/>
  <c r="M266" i="1"/>
  <c r="M265" i="1"/>
  <c r="M264" i="1"/>
  <c r="N266" i="1"/>
  <c r="N265" i="1"/>
  <c r="N264" i="1"/>
  <c r="O266" i="1"/>
  <c r="O265" i="1"/>
  <c r="O264" i="1"/>
  <c r="P266" i="1"/>
  <c r="P265" i="1"/>
  <c r="P264" i="1"/>
  <c r="Q266" i="1"/>
  <c r="Q265" i="1"/>
  <c r="Q264" i="1"/>
  <c r="F266" i="1"/>
  <c r="F265" i="1"/>
  <c r="F264" i="1"/>
  <c r="G261" i="1"/>
  <c r="G260" i="1"/>
  <c r="H261" i="1"/>
  <c r="H260" i="1"/>
  <c r="I261" i="1"/>
  <c r="I260" i="1"/>
  <c r="J261" i="1"/>
  <c r="J260" i="1"/>
  <c r="K261" i="1"/>
  <c r="K260" i="1"/>
  <c r="L261" i="1"/>
  <c r="L260" i="1"/>
  <c r="M261" i="1"/>
  <c r="M260" i="1"/>
  <c r="N261" i="1"/>
  <c r="N260" i="1"/>
  <c r="O261" i="1"/>
  <c r="O260" i="1"/>
  <c r="P261" i="1"/>
  <c r="P260" i="1"/>
  <c r="Q261" i="1"/>
  <c r="Q260" i="1"/>
  <c r="F261" i="1"/>
  <c r="F260" i="1"/>
  <c r="F243" i="1"/>
  <c r="G257" i="1"/>
  <c r="H257" i="1"/>
  <c r="I257" i="1"/>
  <c r="J257" i="1"/>
  <c r="K257" i="1"/>
  <c r="L257" i="1"/>
  <c r="M257" i="1"/>
  <c r="N257" i="1"/>
  <c r="O257" i="1"/>
  <c r="P257" i="1"/>
  <c r="Q257" i="1"/>
  <c r="F257" i="1"/>
  <c r="G254" i="1"/>
  <c r="H254" i="1"/>
  <c r="I254" i="1"/>
  <c r="J254" i="1"/>
  <c r="K254" i="1"/>
  <c r="L254" i="1"/>
  <c r="M254" i="1"/>
  <c r="N254" i="1"/>
  <c r="O254" i="1"/>
  <c r="P254" i="1"/>
  <c r="Q254" i="1"/>
  <c r="F254" i="1"/>
  <c r="G251" i="1"/>
  <c r="H251" i="1"/>
  <c r="I251" i="1"/>
  <c r="J251" i="1"/>
  <c r="K251" i="1"/>
  <c r="L251" i="1"/>
  <c r="M251" i="1"/>
  <c r="N251" i="1"/>
  <c r="O251" i="1"/>
  <c r="P251" i="1"/>
  <c r="Q251" i="1"/>
  <c r="Q244" i="1"/>
  <c r="Q243" i="1"/>
  <c r="F251" i="1"/>
  <c r="G248" i="1"/>
  <c r="H248" i="1"/>
  <c r="I248" i="1"/>
  <c r="J248" i="1"/>
  <c r="K248" i="1"/>
  <c r="L248" i="1"/>
  <c r="M248" i="1"/>
  <c r="N248" i="1"/>
  <c r="O248" i="1"/>
  <c r="P248" i="1"/>
  <c r="Q248" i="1"/>
  <c r="F248" i="1"/>
  <c r="G245" i="1"/>
  <c r="G244" i="1"/>
  <c r="G243" i="1"/>
  <c r="H245" i="1"/>
  <c r="H244" i="1"/>
  <c r="I245" i="1"/>
  <c r="J245" i="1"/>
  <c r="K245" i="1"/>
  <c r="K244" i="1"/>
  <c r="K243" i="1"/>
  <c r="L245" i="1"/>
  <c r="L244" i="1"/>
  <c r="L243" i="1"/>
  <c r="M245" i="1"/>
  <c r="N245" i="1"/>
  <c r="N244" i="1"/>
  <c r="N243" i="1"/>
  <c r="O245" i="1"/>
  <c r="P245" i="1"/>
  <c r="P244" i="1"/>
  <c r="P243" i="1"/>
  <c r="Q245" i="1"/>
  <c r="F245" i="1"/>
  <c r="F244" i="1"/>
  <c r="G240" i="1"/>
  <c r="H240" i="1"/>
  <c r="I240" i="1"/>
  <c r="J240" i="1"/>
  <c r="K240" i="1"/>
  <c r="L240" i="1"/>
  <c r="M240" i="1"/>
  <c r="N240" i="1"/>
  <c r="O240" i="1"/>
  <c r="P240" i="1"/>
  <c r="Q240" i="1"/>
  <c r="F240" i="1"/>
  <c r="G237" i="1"/>
  <c r="H237" i="1"/>
  <c r="I237" i="1"/>
  <c r="J237" i="1"/>
  <c r="K237" i="1"/>
  <c r="L237" i="1"/>
  <c r="M237" i="1"/>
  <c r="N237" i="1"/>
  <c r="O237" i="1"/>
  <c r="P237" i="1"/>
  <c r="Q237" i="1"/>
  <c r="F237" i="1"/>
  <c r="G234" i="1"/>
  <c r="H234" i="1"/>
  <c r="I234" i="1"/>
  <c r="J234" i="1"/>
  <c r="K234" i="1"/>
  <c r="L234" i="1"/>
  <c r="M234" i="1"/>
  <c r="N234" i="1"/>
  <c r="O234" i="1"/>
  <c r="P234" i="1"/>
  <c r="Q234" i="1"/>
  <c r="F234" i="1"/>
  <c r="G231" i="1"/>
  <c r="H231" i="1"/>
  <c r="I231" i="1"/>
  <c r="J231" i="1"/>
  <c r="K231" i="1"/>
  <c r="L231" i="1"/>
  <c r="M231" i="1"/>
  <c r="N231" i="1"/>
  <c r="O231" i="1"/>
  <c r="P231" i="1"/>
  <c r="Q231" i="1"/>
  <c r="F231" i="1"/>
  <c r="G228" i="1"/>
  <c r="H228" i="1"/>
  <c r="I228" i="1"/>
  <c r="J228" i="1"/>
  <c r="K228" i="1"/>
  <c r="L228" i="1"/>
  <c r="M228" i="1"/>
  <c r="N228" i="1"/>
  <c r="N221" i="1"/>
  <c r="O228" i="1"/>
  <c r="P228" i="1"/>
  <c r="P221" i="1"/>
  <c r="Q228" i="1"/>
  <c r="F228" i="1"/>
  <c r="G225" i="1"/>
  <c r="H225" i="1"/>
  <c r="I225" i="1"/>
  <c r="J225" i="1"/>
  <c r="K225" i="1"/>
  <c r="L225" i="1"/>
  <c r="M225" i="1"/>
  <c r="N225" i="1"/>
  <c r="O225" i="1"/>
  <c r="P225" i="1"/>
  <c r="Q225" i="1"/>
  <c r="F225" i="1"/>
  <c r="G222" i="1"/>
  <c r="H222" i="1"/>
  <c r="H221" i="1"/>
  <c r="I222" i="1"/>
  <c r="I221" i="1"/>
  <c r="J222" i="1"/>
  <c r="J221" i="1"/>
  <c r="K222" i="1"/>
  <c r="K221" i="1"/>
  <c r="L222" i="1"/>
  <c r="M222" i="1"/>
  <c r="M221" i="1"/>
  <c r="N222" i="1"/>
  <c r="O222" i="1"/>
  <c r="P222" i="1"/>
  <c r="Q222" i="1"/>
  <c r="Q221" i="1"/>
  <c r="F222" i="1"/>
  <c r="G218" i="1"/>
  <c r="H218" i="1"/>
  <c r="I218" i="1"/>
  <c r="J218" i="1"/>
  <c r="K218" i="1"/>
  <c r="L218" i="1"/>
  <c r="M218" i="1"/>
  <c r="N218" i="1"/>
  <c r="O218" i="1"/>
  <c r="P218" i="1"/>
  <c r="Q218" i="1"/>
  <c r="F218" i="1"/>
  <c r="G215" i="1"/>
  <c r="H215" i="1"/>
  <c r="I215" i="1"/>
  <c r="J215" i="1"/>
  <c r="K215" i="1"/>
  <c r="L215" i="1"/>
  <c r="M215" i="1"/>
  <c r="N215" i="1"/>
  <c r="O215" i="1"/>
  <c r="P215" i="1"/>
  <c r="Q215" i="1"/>
  <c r="F215" i="1"/>
  <c r="G212" i="1"/>
  <c r="H212" i="1"/>
  <c r="I212" i="1"/>
  <c r="J212" i="1"/>
  <c r="K212" i="1"/>
  <c r="L212" i="1"/>
  <c r="M212" i="1"/>
  <c r="N212" i="1"/>
  <c r="O212" i="1"/>
  <c r="P212" i="1"/>
  <c r="Q212" i="1"/>
  <c r="F212" i="1"/>
  <c r="G209" i="1"/>
  <c r="H209" i="1"/>
  <c r="I209" i="1"/>
  <c r="J209" i="1"/>
  <c r="K209" i="1"/>
  <c r="L209" i="1"/>
  <c r="M209" i="1"/>
  <c r="N209" i="1"/>
  <c r="O209" i="1"/>
  <c r="P209" i="1"/>
  <c r="Q209" i="1"/>
  <c r="F209" i="1"/>
  <c r="G206" i="1"/>
  <c r="H206" i="1"/>
  <c r="I206" i="1"/>
  <c r="J206" i="1"/>
  <c r="K206" i="1"/>
  <c r="L206" i="1"/>
  <c r="M206" i="1"/>
  <c r="N206" i="1"/>
  <c r="O206" i="1"/>
  <c r="P206" i="1"/>
  <c r="Q206" i="1"/>
  <c r="F206" i="1"/>
  <c r="G203" i="1"/>
  <c r="H203" i="1"/>
  <c r="I203" i="1"/>
  <c r="J203" i="1"/>
  <c r="K203" i="1"/>
  <c r="L203" i="1"/>
  <c r="M203" i="1"/>
  <c r="N203" i="1"/>
  <c r="O203" i="1"/>
  <c r="P203" i="1"/>
  <c r="Q203" i="1"/>
  <c r="F203" i="1"/>
  <c r="G200" i="1"/>
  <c r="H200" i="1"/>
  <c r="I200" i="1"/>
  <c r="J200" i="1"/>
  <c r="K200" i="1"/>
  <c r="L200" i="1"/>
  <c r="M200" i="1"/>
  <c r="N200" i="1"/>
  <c r="O200" i="1"/>
  <c r="P200" i="1"/>
  <c r="Q200" i="1"/>
  <c r="F200" i="1"/>
  <c r="G197" i="1"/>
  <c r="G196" i="1"/>
  <c r="H197" i="1"/>
  <c r="H196" i="1"/>
  <c r="H195" i="1"/>
  <c r="I197" i="1"/>
  <c r="I196" i="1"/>
  <c r="I195" i="1"/>
  <c r="J197" i="1"/>
  <c r="J196" i="1"/>
  <c r="J195" i="1"/>
  <c r="K197" i="1"/>
  <c r="K196" i="1"/>
  <c r="L197" i="1"/>
  <c r="L196" i="1"/>
  <c r="L195" i="1"/>
  <c r="M197" i="1"/>
  <c r="M196" i="1"/>
  <c r="M195" i="1"/>
  <c r="N197" i="1"/>
  <c r="N196" i="1"/>
  <c r="N195" i="1"/>
  <c r="O197" i="1"/>
  <c r="O196" i="1"/>
  <c r="P197" i="1"/>
  <c r="P196" i="1"/>
  <c r="P195" i="1"/>
  <c r="Q197" i="1"/>
  <c r="Q196" i="1"/>
  <c r="Q195" i="1"/>
  <c r="F197" i="1"/>
  <c r="F196" i="1"/>
  <c r="F195" i="1"/>
  <c r="G192" i="1"/>
  <c r="H192" i="1"/>
  <c r="I192" i="1"/>
  <c r="J192" i="1"/>
  <c r="K192" i="1"/>
  <c r="L192" i="1"/>
  <c r="M192" i="1"/>
  <c r="N192" i="1"/>
  <c r="O192" i="1"/>
  <c r="P192" i="1"/>
  <c r="Q192" i="1"/>
  <c r="F192" i="1"/>
  <c r="F182" i="1"/>
  <c r="G189" i="1"/>
  <c r="H189" i="1"/>
  <c r="I189" i="1"/>
  <c r="I182" i="1"/>
  <c r="J189" i="1"/>
  <c r="K189" i="1"/>
  <c r="L189" i="1"/>
  <c r="M189" i="1"/>
  <c r="N189" i="1"/>
  <c r="O189" i="1"/>
  <c r="P189" i="1"/>
  <c r="Q189" i="1"/>
  <c r="F189" i="1"/>
  <c r="G186" i="1"/>
  <c r="H186" i="1"/>
  <c r="I186" i="1"/>
  <c r="J186" i="1"/>
  <c r="K186" i="1"/>
  <c r="K182" i="1"/>
  <c r="L186" i="1"/>
  <c r="L182" i="1"/>
  <c r="M186" i="1"/>
  <c r="N186" i="1"/>
  <c r="O186" i="1"/>
  <c r="P186" i="1"/>
  <c r="Q186" i="1"/>
  <c r="F186" i="1"/>
  <c r="G183" i="1"/>
  <c r="H183" i="1"/>
  <c r="I183" i="1"/>
  <c r="J183" i="1"/>
  <c r="J182" i="1"/>
  <c r="K183" i="1"/>
  <c r="L183" i="1"/>
  <c r="M183" i="1"/>
  <c r="M182" i="1"/>
  <c r="N183" i="1"/>
  <c r="N182" i="1"/>
  <c r="O183" i="1"/>
  <c r="P183" i="1"/>
  <c r="P182" i="1"/>
  <c r="Q183" i="1"/>
  <c r="Q182" i="1"/>
  <c r="F183" i="1"/>
  <c r="G179" i="1"/>
  <c r="H179" i="1"/>
  <c r="I179" i="1"/>
  <c r="J179" i="1"/>
  <c r="K179" i="1"/>
  <c r="L179" i="1"/>
  <c r="M179" i="1"/>
  <c r="N179" i="1"/>
  <c r="O179" i="1"/>
  <c r="O169" i="1"/>
  <c r="P179" i="1"/>
  <c r="Q179" i="1"/>
  <c r="F179" i="1"/>
  <c r="G176" i="1"/>
  <c r="H176" i="1"/>
  <c r="I176" i="1"/>
  <c r="J176" i="1"/>
  <c r="K176" i="1"/>
  <c r="L176" i="1"/>
  <c r="M176" i="1"/>
  <c r="N176" i="1"/>
  <c r="O176" i="1"/>
  <c r="P176" i="1"/>
  <c r="Q176" i="1"/>
  <c r="Q169" i="1"/>
  <c r="F176" i="1"/>
  <c r="G173" i="1"/>
  <c r="H173" i="1"/>
  <c r="I173" i="1"/>
  <c r="I169" i="1"/>
  <c r="J173" i="1"/>
  <c r="K173" i="1"/>
  <c r="L173" i="1"/>
  <c r="M173" i="1"/>
  <c r="N173" i="1"/>
  <c r="O173" i="1"/>
  <c r="P173" i="1"/>
  <c r="Q173" i="1"/>
  <c r="F173" i="1"/>
  <c r="G170" i="1"/>
  <c r="G169" i="1"/>
  <c r="H170" i="1"/>
  <c r="H169" i="1"/>
  <c r="I170" i="1"/>
  <c r="J170" i="1"/>
  <c r="J169" i="1"/>
  <c r="K170" i="1"/>
  <c r="L170" i="1"/>
  <c r="M170" i="1"/>
  <c r="M169" i="1"/>
  <c r="N170" i="1"/>
  <c r="N169" i="1"/>
  <c r="O170" i="1"/>
  <c r="P170" i="1"/>
  <c r="P169" i="1"/>
  <c r="Q170" i="1"/>
  <c r="F170" i="1"/>
  <c r="F169" i="1"/>
  <c r="G166" i="1"/>
  <c r="H166" i="1"/>
  <c r="I166" i="1"/>
  <c r="J166" i="1"/>
  <c r="K166" i="1"/>
  <c r="L166" i="1"/>
  <c r="M166" i="1"/>
  <c r="N166" i="1"/>
  <c r="O166" i="1"/>
  <c r="P166" i="1"/>
  <c r="Q166" i="1"/>
  <c r="F166" i="1"/>
  <c r="G163" i="1"/>
  <c r="H163" i="1"/>
  <c r="I163" i="1"/>
  <c r="I156" i="1"/>
  <c r="J163" i="1"/>
  <c r="K163" i="1"/>
  <c r="L163" i="1"/>
  <c r="M163" i="1"/>
  <c r="N163" i="1"/>
  <c r="O163" i="1"/>
  <c r="P163" i="1"/>
  <c r="P156" i="1"/>
  <c r="Q163" i="1"/>
  <c r="F163" i="1"/>
  <c r="G160" i="1"/>
  <c r="H160" i="1"/>
  <c r="I160" i="1"/>
  <c r="J160" i="1"/>
  <c r="K160" i="1"/>
  <c r="L160" i="1"/>
  <c r="L156" i="1"/>
  <c r="M160" i="1"/>
  <c r="N160" i="1"/>
  <c r="O160" i="1"/>
  <c r="P160" i="1"/>
  <c r="Q160" i="1"/>
  <c r="F160" i="1"/>
  <c r="G157" i="1"/>
  <c r="G156" i="1"/>
  <c r="H157" i="1"/>
  <c r="I157" i="1"/>
  <c r="J157" i="1"/>
  <c r="J156" i="1"/>
  <c r="K157" i="1"/>
  <c r="K156" i="1"/>
  <c r="L157" i="1"/>
  <c r="M157" i="1"/>
  <c r="N157" i="1"/>
  <c r="N156" i="1"/>
  <c r="N155" i="1"/>
  <c r="O157" i="1"/>
  <c r="O156" i="1"/>
  <c r="P157" i="1"/>
  <c r="Q157" i="1"/>
  <c r="F157" i="1"/>
  <c r="G148" i="1"/>
  <c r="G147" i="1"/>
  <c r="H148" i="1"/>
  <c r="I148" i="1"/>
  <c r="J148" i="1"/>
  <c r="K148" i="1"/>
  <c r="L148" i="1"/>
  <c r="L147" i="1"/>
  <c r="M148" i="1"/>
  <c r="M147" i="1"/>
  <c r="N148" i="1"/>
  <c r="O148" i="1"/>
  <c r="O147" i="1"/>
  <c r="P148" i="1"/>
  <c r="P147" i="1"/>
  <c r="Q148" i="1"/>
  <c r="F148" i="1"/>
  <c r="G151" i="1"/>
  <c r="H151" i="1"/>
  <c r="H147" i="1"/>
  <c r="I151" i="1"/>
  <c r="J151" i="1"/>
  <c r="K151" i="1"/>
  <c r="L151" i="1"/>
  <c r="M151" i="1"/>
  <c r="N151" i="1"/>
  <c r="O151" i="1"/>
  <c r="P151" i="1"/>
  <c r="Q151" i="1"/>
  <c r="F151" i="1"/>
  <c r="F147" i="1"/>
  <c r="G144" i="1"/>
  <c r="H144" i="1"/>
  <c r="I144" i="1"/>
  <c r="J144" i="1"/>
  <c r="K144" i="1"/>
  <c r="L144" i="1"/>
  <c r="L136" i="1"/>
  <c r="M144" i="1"/>
  <c r="N144" i="1"/>
  <c r="O144" i="1"/>
  <c r="P144" i="1"/>
  <c r="Q144" i="1"/>
  <c r="F144" i="1"/>
  <c r="G141" i="1"/>
  <c r="G136" i="1"/>
  <c r="G129" i="1"/>
  <c r="H141" i="1"/>
  <c r="H136" i="1"/>
  <c r="I141" i="1"/>
  <c r="J141" i="1"/>
  <c r="K141" i="1"/>
  <c r="L141" i="1"/>
  <c r="M141" i="1"/>
  <c r="N141" i="1"/>
  <c r="O141" i="1"/>
  <c r="O136" i="1"/>
  <c r="P141" i="1"/>
  <c r="Q141" i="1"/>
  <c r="F141" i="1"/>
  <c r="G138" i="1"/>
  <c r="H138" i="1"/>
  <c r="I138" i="1"/>
  <c r="I136" i="1"/>
  <c r="I129" i="1"/>
  <c r="J138" i="1"/>
  <c r="J136" i="1"/>
  <c r="K138" i="1"/>
  <c r="K136" i="1"/>
  <c r="L138" i="1"/>
  <c r="M138" i="1"/>
  <c r="M136" i="1"/>
  <c r="M129" i="1"/>
  <c r="N138" i="1"/>
  <c r="N136" i="1"/>
  <c r="O138" i="1"/>
  <c r="P138" i="1"/>
  <c r="Q138" i="1"/>
  <c r="Q136" i="1"/>
  <c r="F138" i="1"/>
  <c r="F136" i="1"/>
  <c r="G133" i="1"/>
  <c r="H133" i="1"/>
  <c r="I133" i="1"/>
  <c r="J133" i="1"/>
  <c r="K133" i="1"/>
  <c r="K129" i="1"/>
  <c r="L133" i="1"/>
  <c r="L129" i="1"/>
  <c r="M133" i="1"/>
  <c r="N133" i="1"/>
  <c r="N129" i="1"/>
  <c r="O133" i="1"/>
  <c r="P133" i="1"/>
  <c r="Q133" i="1"/>
  <c r="F133" i="1"/>
  <c r="G130" i="1"/>
  <c r="H130" i="1"/>
  <c r="I130" i="1"/>
  <c r="J130" i="1"/>
  <c r="J129" i="1"/>
  <c r="K130" i="1"/>
  <c r="L130" i="1"/>
  <c r="M130" i="1"/>
  <c r="N130" i="1"/>
  <c r="O130" i="1"/>
  <c r="P130" i="1"/>
  <c r="Q130" i="1"/>
  <c r="F130" i="1"/>
  <c r="F129" i="1"/>
  <c r="G126" i="1"/>
  <c r="H126" i="1"/>
  <c r="I126" i="1"/>
  <c r="J126" i="1"/>
  <c r="K126" i="1"/>
  <c r="L126" i="1"/>
  <c r="M126" i="1"/>
  <c r="N126" i="1"/>
  <c r="O126" i="1"/>
  <c r="P126" i="1"/>
  <c r="Q126" i="1"/>
  <c r="F126" i="1"/>
  <c r="G123" i="1"/>
  <c r="H123" i="1"/>
  <c r="I123" i="1"/>
  <c r="J123" i="1"/>
  <c r="K123" i="1"/>
  <c r="L123" i="1"/>
  <c r="M123" i="1"/>
  <c r="N123" i="1"/>
  <c r="O123" i="1"/>
  <c r="P123" i="1"/>
  <c r="Q123" i="1"/>
  <c r="F123" i="1"/>
  <c r="G120" i="1"/>
  <c r="H120" i="1"/>
  <c r="I120" i="1"/>
  <c r="J120" i="1"/>
  <c r="K120" i="1"/>
  <c r="L120" i="1"/>
  <c r="M120" i="1"/>
  <c r="N120" i="1"/>
  <c r="O120" i="1"/>
  <c r="P120" i="1"/>
  <c r="Q120" i="1"/>
  <c r="F120" i="1"/>
  <c r="G117" i="1"/>
  <c r="H117" i="1"/>
  <c r="I117" i="1"/>
  <c r="J117" i="1"/>
  <c r="K117" i="1"/>
  <c r="L117" i="1"/>
  <c r="M117" i="1"/>
  <c r="N117" i="1"/>
  <c r="O117" i="1"/>
  <c r="P117" i="1"/>
  <c r="Q117" i="1"/>
  <c r="F117" i="1"/>
  <c r="G114" i="1"/>
  <c r="H114" i="1"/>
  <c r="I114" i="1"/>
  <c r="J114" i="1"/>
  <c r="K114" i="1"/>
  <c r="L114" i="1"/>
  <c r="M114" i="1"/>
  <c r="N114" i="1"/>
  <c r="O114" i="1"/>
  <c r="P114" i="1"/>
  <c r="Q114" i="1"/>
  <c r="F114" i="1"/>
  <c r="G111" i="1"/>
  <c r="H111" i="1"/>
  <c r="I111" i="1"/>
  <c r="J111" i="1"/>
  <c r="K111" i="1"/>
  <c r="L111" i="1"/>
  <c r="M111" i="1"/>
  <c r="N111" i="1"/>
  <c r="O111" i="1"/>
  <c r="P111" i="1"/>
  <c r="Q111" i="1"/>
  <c r="F111" i="1"/>
  <c r="G108" i="1"/>
  <c r="H108" i="1"/>
  <c r="I108" i="1"/>
  <c r="J108" i="1"/>
  <c r="K108" i="1"/>
  <c r="L108" i="1"/>
  <c r="M108" i="1"/>
  <c r="N108" i="1"/>
  <c r="O108" i="1"/>
  <c r="P108" i="1"/>
  <c r="Q108" i="1"/>
  <c r="F108" i="1"/>
  <c r="G105" i="1"/>
  <c r="H105" i="1"/>
  <c r="I105" i="1"/>
  <c r="J105" i="1"/>
  <c r="K105" i="1"/>
  <c r="L105" i="1"/>
  <c r="M105" i="1"/>
  <c r="N105" i="1"/>
  <c r="O105" i="1"/>
  <c r="P105" i="1"/>
  <c r="P101" i="1"/>
  <c r="Q105" i="1"/>
  <c r="F105" i="1"/>
  <c r="G102" i="1"/>
  <c r="G101" i="1"/>
  <c r="H102" i="1"/>
  <c r="H101" i="1"/>
  <c r="I102" i="1"/>
  <c r="I101" i="1"/>
  <c r="J102" i="1"/>
  <c r="J101" i="1"/>
  <c r="K102" i="1"/>
  <c r="K101" i="1"/>
  <c r="L102" i="1"/>
  <c r="L101" i="1"/>
  <c r="M102" i="1"/>
  <c r="N102" i="1"/>
  <c r="N101" i="1"/>
  <c r="O102" i="1"/>
  <c r="O101" i="1"/>
  <c r="P102" i="1"/>
  <c r="Q102" i="1"/>
  <c r="F102" i="1"/>
  <c r="F101" i="1"/>
  <c r="G98" i="1"/>
  <c r="G97" i="1"/>
  <c r="G96" i="1"/>
  <c r="H98" i="1"/>
  <c r="H97" i="1"/>
  <c r="I98" i="1"/>
  <c r="I97" i="1"/>
  <c r="I96" i="1"/>
  <c r="J98" i="1"/>
  <c r="J97" i="1"/>
  <c r="J96" i="1"/>
  <c r="K98" i="1"/>
  <c r="K97" i="1"/>
  <c r="K96" i="1"/>
  <c r="L98" i="1"/>
  <c r="L97" i="1"/>
  <c r="L96" i="1"/>
  <c r="M98" i="1"/>
  <c r="M97" i="1"/>
  <c r="N98" i="1"/>
  <c r="N97" i="1"/>
  <c r="O98" i="1"/>
  <c r="O97" i="1"/>
  <c r="P98" i="1"/>
  <c r="P97" i="1"/>
  <c r="Q98" i="1"/>
  <c r="Q97" i="1"/>
  <c r="Q96" i="1"/>
  <c r="F98" i="1"/>
  <c r="F97" i="1"/>
  <c r="F96" i="1"/>
  <c r="G93" i="1"/>
  <c r="H93" i="1"/>
  <c r="I93" i="1"/>
  <c r="J93" i="1"/>
  <c r="K93" i="1"/>
  <c r="L93" i="1"/>
  <c r="M93" i="1"/>
  <c r="N93" i="1"/>
  <c r="O93" i="1"/>
  <c r="P93" i="1"/>
  <c r="Q93" i="1"/>
  <c r="F93" i="1"/>
  <c r="G90" i="1"/>
  <c r="H90" i="1"/>
  <c r="I90" i="1"/>
  <c r="I83" i="1"/>
  <c r="I82" i="1"/>
  <c r="J90" i="1"/>
  <c r="K90" i="1"/>
  <c r="L90" i="1"/>
  <c r="M90" i="1"/>
  <c r="N90" i="1"/>
  <c r="O90" i="1"/>
  <c r="P90" i="1"/>
  <c r="Q90" i="1"/>
  <c r="Q83" i="1"/>
  <c r="Q82" i="1"/>
  <c r="F90" i="1"/>
  <c r="G87" i="1"/>
  <c r="H87" i="1"/>
  <c r="I87" i="1"/>
  <c r="J87" i="1"/>
  <c r="K87" i="1"/>
  <c r="L87" i="1"/>
  <c r="M87" i="1"/>
  <c r="N87" i="1"/>
  <c r="N83" i="1"/>
  <c r="N82" i="1"/>
  <c r="O87" i="1"/>
  <c r="P87" i="1"/>
  <c r="Q87" i="1"/>
  <c r="F87" i="1"/>
  <c r="G84" i="1"/>
  <c r="G83" i="1"/>
  <c r="G82" i="1"/>
  <c r="H84" i="1"/>
  <c r="H83" i="1"/>
  <c r="H82" i="1"/>
  <c r="I84" i="1"/>
  <c r="J84" i="1"/>
  <c r="J83" i="1"/>
  <c r="J82" i="1"/>
  <c r="J28" i="1"/>
  <c r="K84" i="1"/>
  <c r="L84" i="1"/>
  <c r="M84" i="1"/>
  <c r="M83" i="1"/>
  <c r="M82" i="1"/>
  <c r="N84" i="1"/>
  <c r="O84" i="1"/>
  <c r="P84" i="1"/>
  <c r="P83" i="1"/>
  <c r="P82" i="1"/>
  <c r="Q84" i="1"/>
  <c r="F84" i="1"/>
  <c r="G79" i="1"/>
  <c r="H79" i="1"/>
  <c r="I79" i="1"/>
  <c r="J79" i="1"/>
  <c r="K79" i="1"/>
  <c r="L79" i="1"/>
  <c r="M79" i="1"/>
  <c r="N79" i="1"/>
  <c r="O79" i="1"/>
  <c r="P79" i="1"/>
  <c r="Q79" i="1"/>
  <c r="Q69" i="1"/>
  <c r="F79" i="1"/>
  <c r="G76" i="1"/>
  <c r="H76" i="1"/>
  <c r="H69" i="1"/>
  <c r="I76" i="1"/>
  <c r="J76" i="1"/>
  <c r="K76" i="1"/>
  <c r="L76" i="1"/>
  <c r="M76" i="1"/>
  <c r="N76" i="1"/>
  <c r="O76" i="1"/>
  <c r="P76" i="1"/>
  <c r="Q76" i="1"/>
  <c r="F76" i="1"/>
  <c r="G73" i="1"/>
  <c r="H73" i="1"/>
  <c r="I73" i="1"/>
  <c r="J73" i="1"/>
  <c r="K73" i="1"/>
  <c r="K69" i="1"/>
  <c r="L73" i="1"/>
  <c r="M73" i="1"/>
  <c r="N73" i="1"/>
  <c r="O73" i="1"/>
  <c r="P73" i="1"/>
  <c r="Q73" i="1"/>
  <c r="F73" i="1"/>
  <c r="G70" i="1"/>
  <c r="G69" i="1"/>
  <c r="H70" i="1"/>
  <c r="I70" i="1"/>
  <c r="I69" i="1"/>
  <c r="J70" i="1"/>
  <c r="K70" i="1"/>
  <c r="L70" i="1"/>
  <c r="M70" i="1"/>
  <c r="M69" i="1"/>
  <c r="N70" i="1"/>
  <c r="N69" i="1"/>
  <c r="O70" i="1"/>
  <c r="O69" i="1"/>
  <c r="P70" i="1"/>
  <c r="Q70" i="1"/>
  <c r="F70" i="1"/>
  <c r="F69" i="1"/>
  <c r="F42" i="1"/>
  <c r="G66" i="1"/>
  <c r="H66" i="1"/>
  <c r="I66" i="1"/>
  <c r="J66" i="1"/>
  <c r="K66" i="1"/>
  <c r="L66" i="1"/>
  <c r="M66" i="1"/>
  <c r="N66" i="1"/>
  <c r="O66" i="1"/>
  <c r="P66" i="1"/>
  <c r="Q66" i="1"/>
  <c r="F66" i="1"/>
  <c r="G63" i="1"/>
  <c r="H63" i="1"/>
  <c r="I63" i="1"/>
  <c r="J63" i="1"/>
  <c r="K63" i="1"/>
  <c r="L63" i="1"/>
  <c r="M63" i="1"/>
  <c r="N63" i="1"/>
  <c r="O63" i="1"/>
  <c r="P63" i="1"/>
  <c r="Q63" i="1"/>
  <c r="F63" i="1"/>
  <c r="G60" i="1"/>
  <c r="H60" i="1"/>
  <c r="I60" i="1"/>
  <c r="J60" i="1"/>
  <c r="K60" i="1"/>
  <c r="L60" i="1"/>
  <c r="M60" i="1"/>
  <c r="N60" i="1"/>
  <c r="O60" i="1"/>
  <c r="P60" i="1"/>
  <c r="Q60" i="1"/>
  <c r="F60" i="1"/>
  <c r="G57" i="1"/>
  <c r="H57" i="1"/>
  <c r="I57" i="1"/>
  <c r="J57" i="1"/>
  <c r="K57" i="1"/>
  <c r="L57" i="1"/>
  <c r="M57" i="1"/>
  <c r="N57" i="1"/>
  <c r="O57" i="1"/>
  <c r="P57" i="1"/>
  <c r="Q57" i="1"/>
  <c r="F57" i="1"/>
  <c r="G54" i="1"/>
  <c r="G53" i="1"/>
  <c r="H54" i="1"/>
  <c r="H53" i="1"/>
  <c r="I54" i="1"/>
  <c r="I53" i="1"/>
  <c r="J54" i="1"/>
  <c r="J53" i="1"/>
  <c r="K54" i="1"/>
  <c r="K53" i="1"/>
  <c r="L54" i="1"/>
  <c r="L53" i="1"/>
  <c r="M54" i="1"/>
  <c r="N54" i="1"/>
  <c r="N53" i="1"/>
  <c r="O54" i="1"/>
  <c r="O53" i="1"/>
  <c r="P54" i="1"/>
  <c r="P53" i="1"/>
  <c r="Q54" i="1"/>
  <c r="Q53" i="1"/>
  <c r="F54" i="1"/>
  <c r="F53" i="1"/>
  <c r="G50" i="1"/>
  <c r="H50" i="1"/>
  <c r="I50" i="1"/>
  <c r="J50" i="1"/>
  <c r="K50" i="1"/>
  <c r="L50" i="1"/>
  <c r="M50" i="1"/>
  <c r="N50" i="1"/>
  <c r="O50" i="1"/>
  <c r="P50" i="1"/>
  <c r="Q50" i="1"/>
  <c r="F50" i="1"/>
  <c r="G47" i="1"/>
  <c r="G46" i="1"/>
  <c r="G45" i="1"/>
  <c r="H47" i="1"/>
  <c r="H46" i="1"/>
  <c r="I47" i="1"/>
  <c r="I46" i="1"/>
  <c r="J47" i="1"/>
  <c r="K47" i="1"/>
  <c r="K46" i="1"/>
  <c r="K45" i="1"/>
  <c r="L47" i="1"/>
  <c r="M47" i="1"/>
  <c r="M46" i="1"/>
  <c r="N47" i="1"/>
  <c r="O47" i="1"/>
  <c r="O46" i="1"/>
  <c r="O45" i="1"/>
  <c r="P47" i="1"/>
  <c r="Q47" i="1"/>
  <c r="Q46" i="1"/>
  <c r="F47" i="1"/>
  <c r="G42" i="1"/>
  <c r="H42" i="1"/>
  <c r="I42" i="1"/>
  <c r="J42" i="1"/>
  <c r="K42" i="1"/>
  <c r="L42" i="1"/>
  <c r="M42" i="1"/>
  <c r="N42" i="1"/>
  <c r="O42" i="1"/>
  <c r="P42" i="1"/>
  <c r="Q42" i="1"/>
  <c r="G39" i="1"/>
  <c r="H39" i="1"/>
  <c r="I39" i="1"/>
  <c r="J39" i="1"/>
  <c r="K39" i="1"/>
  <c r="L39" i="1"/>
  <c r="M39" i="1"/>
  <c r="N39" i="1"/>
  <c r="O39" i="1"/>
  <c r="P39" i="1"/>
  <c r="Q39" i="1"/>
  <c r="F39" i="1"/>
  <c r="G36" i="1"/>
  <c r="H36" i="1"/>
  <c r="H29" i="1"/>
  <c r="I36" i="1"/>
  <c r="J36" i="1"/>
  <c r="K36" i="1"/>
  <c r="L36" i="1"/>
  <c r="M36" i="1"/>
  <c r="N36" i="1"/>
  <c r="O36" i="1"/>
  <c r="P36" i="1"/>
  <c r="Q36" i="1"/>
  <c r="F36" i="1"/>
  <c r="G33" i="1"/>
  <c r="H33" i="1"/>
  <c r="I33" i="1"/>
  <c r="J33" i="1"/>
  <c r="K33" i="1"/>
  <c r="L33" i="1"/>
  <c r="L29" i="1"/>
  <c r="M33" i="1"/>
  <c r="N33" i="1"/>
  <c r="O33" i="1"/>
  <c r="P33" i="1"/>
  <c r="Q33" i="1"/>
  <c r="F33" i="1"/>
  <c r="G30" i="1"/>
  <c r="G29" i="1"/>
  <c r="G28" i="1"/>
  <c r="H30" i="1"/>
  <c r="I30" i="1"/>
  <c r="J30" i="1"/>
  <c r="J29" i="1"/>
  <c r="K30" i="1"/>
  <c r="K29" i="1"/>
  <c r="L30" i="1"/>
  <c r="M30" i="1"/>
  <c r="N30" i="1"/>
  <c r="N29" i="1"/>
  <c r="O30" i="1"/>
  <c r="O29" i="1"/>
  <c r="P30" i="1"/>
  <c r="Q30" i="1"/>
  <c r="Q29" i="1"/>
  <c r="F30" i="1"/>
  <c r="F29" i="1"/>
  <c r="F22" i="1"/>
  <c r="F21" i="1"/>
  <c r="G22" i="1"/>
  <c r="G21" i="1"/>
  <c r="H22" i="1"/>
  <c r="H21" i="1"/>
  <c r="I22" i="1"/>
  <c r="I21" i="1"/>
  <c r="J22" i="1"/>
  <c r="J21" i="1"/>
  <c r="K22" i="1"/>
  <c r="K21" i="1"/>
  <c r="L22" i="1"/>
  <c r="L21" i="1"/>
  <c r="M22" i="1"/>
  <c r="M21" i="1"/>
  <c r="N22" i="1"/>
  <c r="N21" i="1"/>
  <c r="O22" i="1"/>
  <c r="O21" i="1"/>
  <c r="P22" i="1"/>
  <c r="P21" i="1"/>
  <c r="Q22" i="1"/>
  <c r="Q21" i="1"/>
  <c r="G26" i="1"/>
  <c r="H26" i="1"/>
  <c r="I26" i="1"/>
  <c r="J26" i="1"/>
  <c r="K26" i="1"/>
  <c r="L26" i="1"/>
  <c r="M26" i="1"/>
  <c r="N26" i="1"/>
  <c r="O26" i="1"/>
  <c r="P26" i="1"/>
  <c r="Q26" i="1"/>
  <c r="F26" i="1"/>
  <c r="G19" i="1"/>
  <c r="H19" i="1"/>
  <c r="I19" i="1"/>
  <c r="J19" i="1"/>
  <c r="K19" i="1"/>
  <c r="L19" i="1"/>
  <c r="M19" i="1"/>
  <c r="N19" i="1"/>
  <c r="O19" i="1"/>
  <c r="P19" i="1"/>
  <c r="Q19" i="1"/>
  <c r="F19" i="1"/>
  <c r="F17" i="1"/>
  <c r="G17" i="1"/>
  <c r="H17" i="1"/>
  <c r="I17" i="1"/>
  <c r="J17" i="1"/>
  <c r="K17" i="1"/>
  <c r="L17" i="1"/>
  <c r="M17" i="1"/>
  <c r="N17" i="1"/>
  <c r="O17" i="1"/>
  <c r="P17" i="1"/>
  <c r="Q17" i="1"/>
  <c r="G12" i="1"/>
  <c r="H12" i="1"/>
  <c r="H9" i="1"/>
  <c r="H8" i="1"/>
  <c r="I12" i="1"/>
  <c r="J12" i="1"/>
  <c r="K12" i="1"/>
  <c r="L12" i="1"/>
  <c r="M12" i="1"/>
  <c r="N12" i="1"/>
  <c r="O12" i="1"/>
  <c r="P12" i="1"/>
  <c r="Q12" i="1"/>
  <c r="F12" i="1"/>
  <c r="G10" i="1"/>
  <c r="G9" i="1"/>
  <c r="H10" i="1"/>
  <c r="I10" i="1"/>
  <c r="I9" i="1"/>
  <c r="I8" i="1"/>
  <c r="J10" i="1"/>
  <c r="J9" i="1"/>
  <c r="J8" i="1"/>
  <c r="K10" i="1"/>
  <c r="K9" i="1"/>
  <c r="K8" i="1"/>
  <c r="L10" i="1"/>
  <c r="L9" i="1"/>
  <c r="L8" i="1"/>
  <c r="M10" i="1"/>
  <c r="N10" i="1"/>
  <c r="N9" i="1"/>
  <c r="N8" i="1"/>
  <c r="O10" i="1"/>
  <c r="O9" i="1"/>
  <c r="O8" i="1"/>
  <c r="P10" i="1"/>
  <c r="Q10" i="1"/>
  <c r="Q9" i="1"/>
  <c r="Q8" i="1"/>
  <c r="F10" i="1"/>
  <c r="F9" i="1"/>
  <c r="F8" i="1"/>
  <c r="J21" i="5"/>
  <c r="K19" i="5"/>
  <c r="R319" i="1"/>
  <c r="R318" i="1"/>
  <c r="R317" i="1"/>
  <c r="R63" i="1"/>
  <c r="R183" i="1"/>
  <c r="R254" i="1"/>
  <c r="Q147" i="1"/>
  <c r="I147" i="1"/>
  <c r="R120" i="1"/>
  <c r="R225" i="1"/>
  <c r="R287" i="1"/>
  <c r="M29" i="1"/>
  <c r="R33" i="1"/>
  <c r="R50" i="1"/>
  <c r="R76" i="1"/>
  <c r="R93" i="1"/>
  <c r="R108" i="1"/>
  <c r="R138" i="1"/>
  <c r="R151" i="1"/>
  <c r="R166" i="1"/>
  <c r="R156" i="1"/>
  <c r="R155" i="1"/>
  <c r="R200" i="1"/>
  <c r="R212" i="1"/>
  <c r="R218" i="1"/>
  <c r="R231" i="1"/>
  <c r="R237" i="1"/>
  <c r="R245" i="1"/>
  <c r="R244" i="1"/>
  <c r="R243" i="1"/>
  <c r="R248" i="1"/>
  <c r="R261" i="1"/>
  <c r="R260" i="1"/>
  <c r="R271" i="1"/>
  <c r="R270" i="1"/>
  <c r="R269" i="1"/>
  <c r="R279" i="1"/>
  <c r="R275" i="1"/>
  <c r="R274" i="1"/>
  <c r="R294" i="1"/>
  <c r="R293" i="1"/>
  <c r="R304" i="1"/>
  <c r="R310" i="1"/>
  <c r="R22" i="1"/>
  <c r="R21" i="1"/>
  <c r="R30" i="1"/>
  <c r="R29" i="1"/>
  <c r="R36" i="1"/>
  <c r="R39" i="1"/>
  <c r="R42" i="1"/>
  <c r="R47" i="1"/>
  <c r="R46" i="1"/>
  <c r="R54" i="1"/>
  <c r="R53" i="1"/>
  <c r="R57" i="1"/>
  <c r="R60" i="1"/>
  <c r="R66" i="1"/>
  <c r="R70" i="1"/>
  <c r="R73" i="1"/>
  <c r="R79" i="1"/>
  <c r="R69" i="1"/>
  <c r="R84" i="1"/>
  <c r="R83" i="1"/>
  <c r="R82" i="1"/>
  <c r="R87" i="1"/>
  <c r="R90" i="1"/>
  <c r="R98" i="1"/>
  <c r="R97" i="1"/>
  <c r="R102" i="1"/>
  <c r="R101" i="1"/>
  <c r="R105" i="1"/>
  <c r="R111" i="1"/>
  <c r="R114" i="1"/>
  <c r="R117" i="1"/>
  <c r="R123" i="1"/>
  <c r="R126" i="1"/>
  <c r="R130" i="1"/>
  <c r="R133" i="1"/>
  <c r="R141" i="1"/>
  <c r="R144" i="1"/>
  <c r="R136" i="1"/>
  <c r="R157" i="1"/>
  <c r="R160" i="1"/>
  <c r="R163" i="1"/>
  <c r="R170" i="1"/>
  <c r="R169" i="1"/>
  <c r="R173" i="1"/>
  <c r="R176" i="1"/>
  <c r="R179" i="1"/>
  <c r="R186" i="1"/>
  <c r="R192" i="1"/>
  <c r="R189" i="1"/>
  <c r="R182" i="1"/>
  <c r="R197" i="1"/>
  <c r="R196" i="1"/>
  <c r="R195" i="1"/>
  <c r="R203" i="1"/>
  <c r="R206" i="1"/>
  <c r="R209" i="1"/>
  <c r="R215" i="1"/>
  <c r="R222" i="1"/>
  <c r="R221" i="1"/>
  <c r="R228" i="1"/>
  <c r="R234" i="1"/>
  <c r="R240" i="1"/>
  <c r="R251" i="1"/>
  <c r="R257" i="1"/>
  <c r="R266" i="1"/>
  <c r="R265" i="1"/>
  <c r="R264" i="1"/>
  <c r="R276" i="1"/>
  <c r="R282" i="1"/>
  <c r="R290" i="1"/>
  <c r="R300" i="1"/>
  <c r="R298" i="1"/>
  <c r="R297" i="1"/>
  <c r="R307" i="1"/>
  <c r="R314" i="1"/>
  <c r="R313" i="1"/>
  <c r="R323" i="1"/>
  <c r="R322" i="1"/>
  <c r="R148" i="1"/>
  <c r="R147" i="1"/>
  <c r="K147" i="1"/>
  <c r="M156" i="1"/>
  <c r="F46" i="1"/>
  <c r="F45" i="1"/>
  <c r="P46" i="1"/>
  <c r="P45" i="1"/>
  <c r="N46" i="1"/>
  <c r="N45" i="1"/>
  <c r="L46" i="1"/>
  <c r="L45" i="1"/>
  <c r="J46" i="1"/>
  <c r="J45" i="1"/>
  <c r="L275" i="1"/>
  <c r="L274" i="1"/>
  <c r="J274" i="1"/>
  <c r="Q317" i="1"/>
  <c r="N147" i="1"/>
  <c r="J147" i="1"/>
  <c r="O83" i="1"/>
  <c r="O82" i="1"/>
  <c r="K83" i="1"/>
  <c r="K82" i="1"/>
  <c r="F156" i="1"/>
  <c r="M244" i="1"/>
  <c r="M243" i="1"/>
  <c r="I244" i="1"/>
  <c r="I243" i="1"/>
  <c r="K195" i="1"/>
  <c r="H156" i="1"/>
  <c r="O244" i="1"/>
  <c r="O243" i="1"/>
  <c r="F274" i="1"/>
  <c r="R303" i="1"/>
  <c r="R285" i="1"/>
  <c r="F9" i="12"/>
  <c r="J244" i="1"/>
  <c r="J243" i="1"/>
  <c r="F9" i="13"/>
  <c r="O275" i="1"/>
  <c r="O274" i="1"/>
  <c r="K303" i="1"/>
  <c r="O221" i="1"/>
  <c r="G275" i="1"/>
  <c r="G274" i="1"/>
  <c r="K275" i="1"/>
  <c r="K274" i="1"/>
  <c r="H21" i="16"/>
  <c r="F83" i="1"/>
  <c r="F82" i="1"/>
  <c r="Q101" i="1"/>
  <c r="M101" i="1"/>
  <c r="G182" i="1"/>
  <c r="J69" i="1"/>
  <c r="O182" i="1"/>
  <c r="H17" i="15"/>
  <c r="P96" i="1"/>
  <c r="P155" i="1"/>
  <c r="P303" i="1"/>
  <c r="P136" i="1"/>
  <c r="L221" i="1"/>
  <c r="I155" i="1"/>
  <c r="H129" i="1"/>
  <c r="L169" i="1"/>
  <c r="F221" i="1"/>
  <c r="G221" i="1"/>
  <c r="G8" i="1"/>
  <c r="N96" i="1"/>
  <c r="N28" i="1"/>
  <c r="N326" i="1"/>
  <c r="H96" i="1"/>
  <c r="Q129" i="1"/>
  <c r="K169" i="1"/>
  <c r="O195" i="1"/>
  <c r="I275" i="1"/>
  <c r="I274" i="1"/>
  <c r="R45" i="1"/>
  <c r="P9" i="1"/>
  <c r="P8" i="1"/>
  <c r="M53" i="1"/>
  <c r="M96" i="1"/>
  <c r="L155" i="1"/>
  <c r="H274" i="1"/>
  <c r="Q45" i="1"/>
  <c r="I45" i="1"/>
  <c r="H155" i="1"/>
  <c r="N274" i="1"/>
  <c r="J11" i="15"/>
  <c r="J17" i="15"/>
  <c r="I17" i="15"/>
  <c r="K28" i="1"/>
  <c r="K326" i="1"/>
  <c r="H45" i="1"/>
  <c r="H28" i="1"/>
  <c r="H326" i="1"/>
  <c r="H182" i="1"/>
  <c r="M275" i="1"/>
  <c r="M274" i="1"/>
  <c r="R129" i="1"/>
  <c r="F28" i="1"/>
  <c r="L69" i="1"/>
  <c r="P129" i="1"/>
  <c r="K155" i="1"/>
  <c r="Q156" i="1"/>
  <c r="Q155" i="1"/>
  <c r="G195" i="1"/>
  <c r="G155" i="1"/>
  <c r="H243" i="1"/>
  <c r="Q274" i="1"/>
  <c r="G317" i="1"/>
  <c r="F155" i="1"/>
  <c r="R96" i="1"/>
  <c r="M9" i="1"/>
  <c r="M8" i="1"/>
  <c r="Q28" i="1"/>
  <c r="D19" i="17"/>
  <c r="O155" i="1"/>
  <c r="M155" i="1"/>
  <c r="R28" i="1"/>
  <c r="R17" i="1"/>
  <c r="R9" i="1"/>
  <c r="R8" i="1"/>
  <c r="R326" i="1"/>
  <c r="P29" i="1"/>
  <c r="I29" i="1"/>
  <c r="I28" i="1"/>
  <c r="I326" i="1"/>
  <c r="M45" i="1"/>
  <c r="M28" i="1"/>
  <c r="P69" i="1"/>
  <c r="L83" i="1"/>
  <c r="L82" i="1"/>
  <c r="L28" i="1"/>
  <c r="L326" i="1"/>
  <c r="O96" i="1"/>
  <c r="O28" i="1"/>
  <c r="O326" i="1"/>
  <c r="O129" i="1"/>
  <c r="J155" i="1"/>
  <c r="J326" i="1"/>
  <c r="P317" i="1"/>
  <c r="E21" i="13"/>
  <c r="F21" i="13"/>
  <c r="M326" i="1"/>
  <c r="P28" i="1"/>
  <c r="P326" i="1"/>
  <c r="E19" i="17"/>
  <c r="Q326" i="1"/>
  <c r="F326" i="1"/>
  <c r="G326" i="1"/>
  <c r="F19" i="17"/>
  <c r="F20" i="17"/>
  <c r="E20" i="17"/>
  <c r="D20" i="17"/>
  <c r="D21" i="17"/>
  <c r="E21" i="17"/>
  <c r="F21" i="17"/>
</calcChain>
</file>

<file path=xl/sharedStrings.xml><?xml version="1.0" encoding="utf-8"?>
<sst xmlns="http://schemas.openxmlformats.org/spreadsheetml/2006/main" count="2566" uniqueCount="1387">
  <si>
    <t>Código</t>
  </si>
  <si>
    <t xml:space="preserve">Descripción </t>
  </si>
  <si>
    <t>Unidad</t>
  </si>
  <si>
    <t>Precio</t>
  </si>
  <si>
    <t>Cantidad</t>
  </si>
  <si>
    <t>Cronograma de Requerimiento</t>
  </si>
  <si>
    <t>Monto</t>
  </si>
  <si>
    <t>Presupuesto</t>
  </si>
  <si>
    <t>de Bienes y Servicios</t>
  </si>
  <si>
    <t>Medida</t>
  </si>
  <si>
    <t>Unitario</t>
  </si>
  <si>
    <t>Requerida</t>
  </si>
  <si>
    <t>Ene.</t>
  </si>
  <si>
    <t>Feb.</t>
  </si>
  <si>
    <t>Mar.</t>
  </si>
  <si>
    <t>Abr.</t>
  </si>
  <si>
    <t>May.</t>
  </si>
  <si>
    <t>Jun.</t>
  </si>
  <si>
    <t>Jul.</t>
  </si>
  <si>
    <t>Ago.</t>
  </si>
  <si>
    <t>Sep.</t>
  </si>
  <si>
    <t>Oct.</t>
  </si>
  <si>
    <t>Nov.</t>
  </si>
  <si>
    <t>Dic.</t>
  </si>
  <si>
    <t>Estimado</t>
  </si>
  <si>
    <t>Partidas</t>
  </si>
  <si>
    <t>Bs.</t>
  </si>
  <si>
    <t>SERVICIOS PERSONALES</t>
  </si>
  <si>
    <t>Empleados Permanentes</t>
  </si>
  <si>
    <t>Bono de Antigüedad</t>
  </si>
  <si>
    <t>Otras Instituciones</t>
  </si>
  <si>
    <t>Bonificaciones</t>
  </si>
  <si>
    <t>Bono de Frontera</t>
  </si>
  <si>
    <t>Aguinaldos</t>
  </si>
  <si>
    <t>Asignaciones Familiares</t>
  </si>
  <si>
    <t>Sueldos</t>
  </si>
  <si>
    <t>Otros Servicios Personales</t>
  </si>
  <si>
    <t>Horas Extraordinarias</t>
  </si>
  <si>
    <t>Personal Eventual</t>
  </si>
  <si>
    <t>Previsión Social</t>
  </si>
  <si>
    <t>Aporte Patronal al Seguro Social</t>
  </si>
  <si>
    <t>Régimen de Corto Plazo (Salud)</t>
  </si>
  <si>
    <t>Régimen de Largo Plazo (Pensiones)</t>
  </si>
  <si>
    <t>Aporte Patronal Para Vivienda</t>
  </si>
  <si>
    <t>Previsiones para Incremento de costos en Servicios Personales</t>
  </si>
  <si>
    <t>Creación de Itemes</t>
  </si>
  <si>
    <t>SERVICIOS NO PERSONALES</t>
  </si>
  <si>
    <t>Servicios Basicos</t>
  </si>
  <si>
    <t>Comunicaciones</t>
  </si>
  <si>
    <t>Energía Electrica</t>
  </si>
  <si>
    <t>Agua</t>
  </si>
  <si>
    <t>Servicios telefonicos</t>
  </si>
  <si>
    <t>Servicios de Internet</t>
  </si>
  <si>
    <t>Servicios de transporte y Seguros</t>
  </si>
  <si>
    <t xml:space="preserve">Pasajes </t>
  </si>
  <si>
    <t>Pasajes al Interior del País</t>
  </si>
  <si>
    <t>Pasajes al Exterior del País</t>
  </si>
  <si>
    <t>Viáticos</t>
  </si>
  <si>
    <t>Viáticos por Viajes al Interior  del País</t>
  </si>
  <si>
    <t>Viáticos por Viajes al Exterior del País</t>
  </si>
  <si>
    <t>Fletes y Almacenamiento</t>
  </si>
  <si>
    <t>Seguros</t>
  </si>
  <si>
    <t>Transporte de Personal</t>
  </si>
  <si>
    <t>Alquileres</t>
  </si>
  <si>
    <t>Alquier de Edificios</t>
  </si>
  <si>
    <t>Alquier de maquinaria y Equipo</t>
  </si>
  <si>
    <t>Alquier de Tierras y Terrenos</t>
  </si>
  <si>
    <t>Otros Alquileres</t>
  </si>
  <si>
    <t>Instalación Mantenimientoy Reparaciones</t>
  </si>
  <si>
    <t>Mantenimiento y  Reparación de Inmuebles y Equipos</t>
  </si>
  <si>
    <t xml:space="preserve">Mantenimiento y Reparación de Inmuebles </t>
  </si>
  <si>
    <t>Mantenimiento y Reparación de Maquinaria y Equipos</t>
  </si>
  <si>
    <t>Gerencia Regional</t>
  </si>
  <si>
    <t>Mantenimiento y Reparación de Muebles y Enseres</t>
  </si>
  <si>
    <t>Otros Gastos por Concepto de instalación, Mantenimiento y Reparación</t>
  </si>
  <si>
    <t>Servicios Profesionales y Comerciales</t>
  </si>
  <si>
    <t>Médicos, Sanitarios y Sociales</t>
  </si>
  <si>
    <t>Gastos Especializados por Atención Médica</t>
  </si>
  <si>
    <t>Estudios e Investigaciones para Auditorias Externas y Revalorizaciones</t>
  </si>
  <si>
    <t>Consultoria Por Producto</t>
  </si>
  <si>
    <t xml:space="preserve">Consultoria de Línea </t>
  </si>
  <si>
    <t>Auditorías Externas</t>
  </si>
  <si>
    <t>Comisiones y Gastos Bancarios</t>
  </si>
  <si>
    <t>Lavandería, Limpieza e Higiene</t>
  </si>
  <si>
    <t>Públicidad</t>
  </si>
  <si>
    <t>Servicios de Imprenta y fotográficos</t>
  </si>
  <si>
    <t>Capacitación del Personal</t>
  </si>
  <si>
    <t>Servicios Manuales</t>
  </si>
  <si>
    <t>Otros Servicios no Personales</t>
  </si>
  <si>
    <t>Gastos Judiciales</t>
  </si>
  <si>
    <t>Derechos Sobre Bienes Intangibles</t>
  </si>
  <si>
    <t>Servicios Públicos</t>
  </si>
  <si>
    <t>Servicios Privados</t>
  </si>
  <si>
    <t>Servicios por Traslado de Valores</t>
  </si>
  <si>
    <t>Otros Servicios No Personales</t>
  </si>
  <si>
    <t>Compensación Costo de Vida</t>
  </si>
  <si>
    <t xml:space="preserve">Otros </t>
  </si>
  <si>
    <t>MATERIALES Y SUMINISTROS</t>
  </si>
  <si>
    <t>Alimentos y Productos Agroforestales</t>
  </si>
  <si>
    <t>Gastos Destinados al Pago de Refrigerios al Personal  
de las Instituciones Públicas</t>
  </si>
  <si>
    <t xml:space="preserve">Gastos por Alimentación y otros Similares Efectuados en reuniones, Seminarios y Otros Eventos 
</t>
  </si>
  <si>
    <t>Productos Agricolas, Pecuarios y Forestales</t>
  </si>
  <si>
    <t>Productos de Papel, Cartón e Impresos</t>
  </si>
  <si>
    <t>Papel de Escritorio</t>
  </si>
  <si>
    <t>Productos de Artes Gráficas, Papel y Cartón</t>
  </si>
  <si>
    <t>Libros y Revistas</t>
  </si>
  <si>
    <t>Periódicos</t>
  </si>
  <si>
    <t>Textiles y Vestuario</t>
  </si>
  <si>
    <t>Hilados y Telas</t>
  </si>
  <si>
    <t>Confexiones Textiles</t>
  </si>
  <si>
    <t>Prendas de Vestir</t>
  </si>
  <si>
    <t>Calzados</t>
  </si>
  <si>
    <t>Combustibles , Productos Químicos</t>
  </si>
  <si>
    <t>Combustibles y lubricantes</t>
  </si>
  <si>
    <t>Combustibles y Lubricantes para Consumo</t>
  </si>
  <si>
    <t>Productos Químicos y Farmacéuticos</t>
  </si>
  <si>
    <t>Llantas y Neumáticos</t>
  </si>
  <si>
    <t>Productos de Cuero y Caucho</t>
  </si>
  <si>
    <t>Productos de Minerales no Metalicos y Plásticos</t>
  </si>
  <si>
    <t>Productos Metalicos</t>
  </si>
  <si>
    <t>Minerales</t>
  </si>
  <si>
    <t>Herramientas Menores</t>
  </si>
  <si>
    <t>Productos Varios</t>
  </si>
  <si>
    <t>Material de Limpieza</t>
  </si>
  <si>
    <t>Utencilios de Cocina y Comedor</t>
  </si>
  <si>
    <t>Utiles de Escritorio y oficina</t>
  </si>
  <si>
    <t>Útiles y Materiales Eléctricos</t>
  </si>
  <si>
    <t>Otros Repuestos y Accesorios</t>
  </si>
  <si>
    <t>Otros Materiales y Suministros</t>
  </si>
  <si>
    <t>ACTIVOS REALES</t>
  </si>
  <si>
    <t>Maquinaria y Equipo</t>
  </si>
  <si>
    <t>Equipo de Oficina y Muebles</t>
  </si>
  <si>
    <t>Equipo de Computación</t>
  </si>
  <si>
    <t>Equipo de Comunicación</t>
  </si>
  <si>
    <t>Equipo Educacional y Recreativo</t>
  </si>
  <si>
    <t>Otra Maquinaria y Equipo</t>
  </si>
  <si>
    <t>Otros Activos Fijos</t>
  </si>
  <si>
    <t>Activos Intangibles</t>
  </si>
  <si>
    <t>SERVICIO DE LA DEUDA PUBLICA Y DISMINUCIÓN DE OTROS PASIVOS</t>
  </si>
  <si>
    <t>Disminución de Otros Pasivos</t>
  </si>
  <si>
    <t>Pago de Beneficios Sociales</t>
  </si>
  <si>
    <t>IMPUESTOS REGALIAS Y TASAS</t>
  </si>
  <si>
    <t>Renta Interna</t>
  </si>
  <si>
    <t>Impuestos a las Transacciones</t>
  </si>
  <si>
    <t>Impuesto al Valor Agregado Mercado Interno</t>
  </si>
  <si>
    <t>Otros Impuestos</t>
  </si>
  <si>
    <t>Impuestos a viajes al exterior</t>
  </si>
  <si>
    <t>Renta Aduanera</t>
  </si>
  <si>
    <t>Gravamen Aduanero consolidado</t>
  </si>
  <si>
    <t>Impuestos Municipales</t>
  </si>
  <si>
    <t>Impuesto a la Propiedad de Bienes</t>
  </si>
  <si>
    <t>Vehículos Automotores</t>
  </si>
  <si>
    <t>Tasas, Multas y Otros</t>
  </si>
  <si>
    <t>Tasas</t>
  </si>
  <si>
    <t>Derechos</t>
  </si>
  <si>
    <t>Otros</t>
  </si>
  <si>
    <t>Patentes</t>
  </si>
  <si>
    <t>Contingencias Judiciales</t>
  </si>
  <si>
    <t>Otras Perdidas y devoluciones</t>
  </si>
  <si>
    <t>Comisiones y Bonificaciones</t>
  </si>
  <si>
    <t>Comisiones por Ventas</t>
  </si>
  <si>
    <r>
      <t xml:space="preserve">Nota: Para llenar el formulario, actualizar los </t>
    </r>
    <r>
      <rPr>
        <b/>
        <sz val="8"/>
        <rFont val="Arial"/>
        <family val="2"/>
      </rPr>
      <t>Precios Unitarios</t>
    </r>
    <r>
      <rPr>
        <sz val="8"/>
        <rFont val="Arial"/>
        <family val="2"/>
      </rPr>
      <t xml:space="preserve"> en coordinación con las Unidades de Finaciera y de Administración</t>
    </r>
  </si>
  <si>
    <t xml:space="preserve"> RESPONSABLE DE LA INFORMACIÓN</t>
  </si>
  <si>
    <t>NOMBRE</t>
  </si>
  <si>
    <t>CARGO</t>
  </si>
  <si>
    <t>FIRMA</t>
  </si>
  <si>
    <t xml:space="preserve"> ELABORADO POR :</t>
  </si>
  <si>
    <t xml:space="preserve"> REVISADO POR : (Gerente ) :</t>
  </si>
  <si>
    <t xml:space="preserve"> V.B. Directorio de la Empresa</t>
  </si>
  <si>
    <t>PARTIDA</t>
  </si>
  <si>
    <t>DETALLE</t>
  </si>
  <si>
    <t>CONCEPTO</t>
  </si>
  <si>
    <t>Energia Electrica</t>
  </si>
  <si>
    <t xml:space="preserve">Agua </t>
  </si>
  <si>
    <t>Pasajes al Interior</t>
  </si>
  <si>
    <t>Pasajes al EXterior</t>
  </si>
  <si>
    <t xml:space="preserve">Viaticos al Interior </t>
  </si>
  <si>
    <t>Viaticos al Exterior</t>
  </si>
  <si>
    <t>Seguro</t>
  </si>
  <si>
    <t>Alquiler de Edificios</t>
  </si>
  <si>
    <t>Alquiler de Equipos</t>
  </si>
  <si>
    <t>Mantenimiento y Reparacion de Inmuebles</t>
  </si>
  <si>
    <t>Mantenimiento y Reparacion de vehiculos, Maquinaria y Equipos</t>
  </si>
  <si>
    <t>Mantenimiento y Reparacion de Muebles y Enseres</t>
  </si>
  <si>
    <t>Auditorias Externas</t>
  </si>
  <si>
    <t>Lavanderia, Limpieza e Higiene</t>
  </si>
  <si>
    <t>Publicidad</t>
  </si>
  <si>
    <t>Capacitacion de Personal</t>
  </si>
  <si>
    <t>Servicio de Seguridad de los Batallones de Seguridad Fisica de la Policia Nacional y Vigilancia Privada</t>
  </si>
  <si>
    <t>Alimentacion Hospitalaria, Penitenciaria, Aeronaves y Otras Especificas</t>
  </si>
  <si>
    <t>Utiles Educacionales, Culturales y de Capacitacion</t>
  </si>
  <si>
    <t>ACTIVOS FINANCIEROS</t>
  </si>
  <si>
    <t>Compra de Acciones y Participaciones de Capital</t>
  </si>
  <si>
    <t>Acciones y Participaciones de Capital en Empresas Privadas Nacionales</t>
  </si>
  <si>
    <t>Impuesto al Valor Agregado Importaciones</t>
  </si>
  <si>
    <t>Perdidas en Operaciones Cambiarias</t>
  </si>
  <si>
    <t>MEMORIA DE CÁLCULO</t>
  </si>
  <si>
    <t>EMPRESA PÚBLICA NACIONAL ESTRATÉGICA ¨BOLIVIANA DE AVIACIÓN - BoA¨</t>
  </si>
  <si>
    <t>Entidad</t>
  </si>
  <si>
    <t>:</t>
  </si>
  <si>
    <t>0578</t>
  </si>
  <si>
    <t xml:space="preserve">Boliviana de Aviación </t>
  </si>
  <si>
    <t>Direccion Administrativa</t>
  </si>
  <si>
    <t>01</t>
  </si>
  <si>
    <t>Boliviana de Aviación (BoA)</t>
  </si>
  <si>
    <t>Unidad Ejecutora</t>
  </si>
  <si>
    <t>Programa</t>
  </si>
  <si>
    <t>00</t>
  </si>
  <si>
    <t>Políticas de Transporte Aéreo</t>
  </si>
  <si>
    <t>Actividad</t>
  </si>
  <si>
    <t>Linea Aérea Estatal</t>
  </si>
  <si>
    <t>Fuente de Financiamiento</t>
  </si>
  <si>
    <t>Recursos Especìficos</t>
  </si>
  <si>
    <t>Organismo Financiador</t>
  </si>
  <si>
    <t>Otros Recursos Especìficos</t>
  </si>
  <si>
    <t>Centro de Costo</t>
  </si>
  <si>
    <t>Gestión</t>
  </si>
  <si>
    <t>(Expresado en Bolivianos)</t>
  </si>
  <si>
    <t>DESCRIPCIÓN</t>
  </si>
  <si>
    <t>MONTO</t>
  </si>
  <si>
    <t>Unidad de Medida</t>
  </si>
  <si>
    <t>Precio Unitario</t>
  </si>
  <si>
    <t>Cantidad Requerida</t>
  </si>
  <si>
    <t>Parcial</t>
  </si>
  <si>
    <t>Pasajes</t>
  </si>
  <si>
    <t xml:space="preserve"> Previsiòn para la compra de pasajes al exterior, con la finalidad de coordinar actividades c on las estaciones internacionales , en caso de alguna contingencia.</t>
  </si>
  <si>
    <t>GERENCIA COMERCIAL - DEPTO. VENTAS Y MARKETING</t>
  </si>
  <si>
    <t>Depto. Ventas y Marketing</t>
  </si>
  <si>
    <t>FLOTA BoA</t>
  </si>
  <si>
    <t>X</t>
  </si>
  <si>
    <t>ATO CBB</t>
  </si>
  <si>
    <t>Otros Servicios</t>
  </si>
  <si>
    <t>Gastos Destinados al Pago de Refrigerios al Personal  de las Instituciones Públicas</t>
  </si>
  <si>
    <t xml:space="preserve">Gastos por Alimentación y otros Similares Efectuados en reuniones, Seminarios y Otros Eventos </t>
  </si>
  <si>
    <t>Maquinaria y Equipo de Transporte y Traccion</t>
  </si>
  <si>
    <t>Regionales Bolivia</t>
  </si>
  <si>
    <t>Agencias Internacionales</t>
  </si>
  <si>
    <t>Despacho</t>
  </si>
  <si>
    <t>Administrativa</t>
  </si>
  <si>
    <t>Promo-Vts</t>
  </si>
  <si>
    <t>ATO</t>
  </si>
  <si>
    <t>G. Comercial</t>
  </si>
  <si>
    <t>G. Mantenimiento</t>
  </si>
  <si>
    <t>G. Operaciones</t>
  </si>
  <si>
    <t>G. AdmIn-Finan</t>
  </si>
  <si>
    <t>G.  General</t>
  </si>
  <si>
    <t>Oficina Central</t>
  </si>
  <si>
    <t>Telefonia</t>
  </si>
  <si>
    <t>Internet y Otros</t>
  </si>
  <si>
    <t>Crédito destinado al pago  por gravamen  sobre el valor de las importaciones CIF Frontera o CIF Aduana.</t>
  </si>
  <si>
    <t>Papel</t>
  </si>
  <si>
    <t>Limpieza de Aeronaves.</t>
  </si>
  <si>
    <t>Limpieza de Ambientes e instalaciones.</t>
  </si>
  <si>
    <t>Otros Gastos por Instalación, Mantenimiento y Reparación</t>
  </si>
  <si>
    <t>BOLIVIANA DE AVIACION</t>
  </si>
  <si>
    <t xml:space="preserve"> CLASIFICADOR DEL GASTO </t>
  </si>
  <si>
    <t>Alquiler de Aeronaves</t>
  </si>
  <si>
    <t>Alquiler de simulador de entrenamiento</t>
  </si>
  <si>
    <t xml:space="preserve">Alquiler de espacios para participación en eventos comerciales (ferias, presentaciones, lanzamientos, etc.) </t>
  </si>
  <si>
    <t>Consultoría por Producto</t>
  </si>
  <si>
    <t>Consultores en Línea</t>
  </si>
  <si>
    <t>Servicios de Imprenta, Fotocopiado y Fotograficos.</t>
  </si>
  <si>
    <t>Servicios de seguridad prestados por empresas privadas.</t>
  </si>
  <si>
    <t>Gastos de Representación</t>
  </si>
  <si>
    <t>Maletines, portafolios y otros artículos confeccionados con cuero.</t>
  </si>
  <si>
    <t>Productos de Minerales no Metálicos y Plásticos</t>
  </si>
  <si>
    <t>Productos Metálicos</t>
  </si>
  <si>
    <t>Instrumental Menor Médico-Quirúrgico</t>
  </si>
  <si>
    <t>Adquisición de estetoscopio, tensiómetro, termómetro y otros</t>
  </si>
  <si>
    <t>Vehículos Livianos para  Funciones Administrativas</t>
  </si>
  <si>
    <t>Equipo Médico y de Laboratorio</t>
  </si>
  <si>
    <t>Adquisición de equipos médicos (desfibrilador y otros)</t>
  </si>
  <si>
    <t>Licencias, antivirus, actualización de programas de computación, software.</t>
  </si>
  <si>
    <t>Impuesto sobre las Utilidades de las Empresas</t>
  </si>
  <si>
    <t>Impuesto a las utilidades de las empresas de acuerdo a lo establecido en la normativa vigente.</t>
  </si>
  <si>
    <t>Impuesto sobre los ingresos brutos devengados durante el período fiscal.</t>
  </si>
  <si>
    <t>Impuesto al Valor Agregado (IVA), por concepto de venta de Bienes o Servicios en General.</t>
  </si>
  <si>
    <t>Impuesto al Valor Agregado (IVA), por concepto de importación de Bienes o Mercaderias en General.</t>
  </si>
  <si>
    <t>Impuesto a las Transacciones Financieras - ITF</t>
  </si>
  <si>
    <t>Protocolización de escrituras públicas, poderes, cartas notariadas, reconomiento de firmas, solvencias fiscales y otros.</t>
  </si>
  <si>
    <t>Instalación y armado de stand para ferias.</t>
  </si>
  <si>
    <t>Otros a requerimiento de la empresa.</t>
  </si>
  <si>
    <t>Entrenamiento inicial y recurrente para personal de operaciones.</t>
  </si>
  <si>
    <t>Derechos de uso de imagen de terceros para diseño de materiales promocionales, servicios a bordo y otros.</t>
  </si>
  <si>
    <t>Libros sobre normativa legal, contable , tributaria y otros.</t>
  </si>
  <si>
    <t>Calzados para trabajos operativos (botas de seguridad con punta de acero, botas de agua y otros).</t>
  </si>
  <si>
    <t>Servicio de courrier nacional.</t>
  </si>
  <si>
    <t>Servicio de courrier internacional.</t>
  </si>
  <si>
    <t>Consumo de energia eléctrica.</t>
  </si>
  <si>
    <t>Consumo de agua potable.</t>
  </si>
  <si>
    <t>Servicio de telefonía móvil.</t>
  </si>
  <si>
    <t>Servicio de Internet.</t>
  </si>
  <si>
    <t>Servicio de videoconferencias.</t>
  </si>
  <si>
    <t>Servicio de transmisión de datos.</t>
  </si>
  <si>
    <t xml:space="preserve">Carguío y descarguío de bienes y equipos en general a nivel local, nacional e internacional (muebles, equipos, respuestosy otros). </t>
  </si>
  <si>
    <t xml:space="preserve">Seguro al viajero. </t>
  </si>
  <si>
    <t>Seguro Administrativo Integral Multiriesgo.</t>
  </si>
  <si>
    <t>Seguro de Responsabilidad Civil.</t>
  </si>
  <si>
    <t>Seguro de Accidentes Personales y Colectivos.</t>
  </si>
  <si>
    <t>Seguro de Automotores.</t>
  </si>
  <si>
    <t>Seguro de Motores Aeronaves.</t>
  </si>
  <si>
    <t>Seguro de Aeronavegabilidad.</t>
  </si>
  <si>
    <t>Otros seguros.</t>
  </si>
  <si>
    <t>Servicio de transporte contratado para personal  CCO, ATO´s, MTTO, Tripulación y demás personal de BOA.</t>
  </si>
  <si>
    <t>Servicio de transporte  público (minibuses, micros, taxis y otros) para coordinación y asistencia a diferentes eventos (ferias, eventos comerciales, reuniones con otras instituciones y otros).</t>
  </si>
  <si>
    <t>Alquiler de oficinas en CTO´s , ATO´s, Carga, Mantenimiento y demás instalaciones necesarias para el funcionamiento de BoA.</t>
  </si>
  <si>
    <t>Alquiler  de fotocopiadoras.</t>
  </si>
  <si>
    <t>Alquiler de vehículos.</t>
  </si>
  <si>
    <t>Alquiler de equipos y herramientas (computadoras, impresoras, data show, central telefónica, equipos de sonido, balanzas, GPU´s y otros.)</t>
  </si>
  <si>
    <t>Alquiler de motor de aeronaves</t>
  </si>
  <si>
    <t>Alquiler cajon postal.</t>
  </si>
  <si>
    <t>Readecuación y  refacción de ambientes (inclusión de mamparas, puertas, ventanas, colocado de canaletas, construcción sistema de desague pluvial, implementación de cielo falso, arreglo de pisos y otros).</t>
  </si>
  <si>
    <t>Mantenimiento de  equipos de computación, aires aconcionados, reloj biométrico y otros.</t>
  </si>
  <si>
    <t>Mantenimiento de equipos de soporte de tierra (escaleras de abordaje, cala calas y otros).</t>
  </si>
  <si>
    <t>Mantenimiento y calibracion de boróscopo, equipo ultrasonido, manómetros, balanzas y otros.</t>
  </si>
  <si>
    <t>Mantenimiento de caja fuerte, letreros corporativos y otros.</t>
  </si>
  <si>
    <t>Mantenimiento y actualizaciones de software (AXON, ALKYM, equipos GPS y otros).</t>
  </si>
  <si>
    <t>Servicios de cableado y estructurado de red.</t>
  </si>
  <si>
    <t xml:space="preserve">Mantenimiento de redes eléctricas (instalación de iluminación, tomacorrientes industriales, cambio de contactoresy otros). </t>
  </si>
  <si>
    <t>Mantenimiento y reparación de equipos rotables (servicios de overhaul,  servicio de exchange, servicio de reparación de frenos de aeronaves y otros).</t>
  </si>
  <si>
    <t>Servicios de asesoramiento legal, contable, tributario y otros.</t>
  </si>
  <si>
    <t>Reencauche de llantas principales y de nariz para aeronaves.</t>
  </si>
  <si>
    <t>Mantenimiento  de aeronaves (servicio C, preservación de motores y otros).</t>
  </si>
  <si>
    <t>Gastos especializados por atención médica para pilotos.</t>
  </si>
  <si>
    <t>Chequeo médico aeronáutico (personal de Operaciones y Mantenimiento).</t>
  </si>
  <si>
    <t>Estudios sobre la implementación de sistemas.</t>
  </si>
  <si>
    <t>Servicios profesionales para la evaluación psicológica y psicométrica de aspirantes  a tripulantes de cabina, pilotos y copilotos.</t>
  </si>
  <si>
    <t>Estudios de Mercado.</t>
  </si>
  <si>
    <t xml:space="preserve"> Servicios Publicitarios (diseño de artes de prensa, desarrollo de imágen corporativa, rediseño de imagen coorporativa , control de pauteos, elaboración de spots publicitarios,elaboración de cuñas radiales y otros).</t>
  </si>
  <si>
    <t>Servicios de Consultoría en  Linea para trabajos específicos propios e inherentes a las actividades habituales de la empresa (revisión de manuales  y otros).</t>
  </si>
  <si>
    <t>Servicio de limpieza por derrame de combustible en ATO´s.</t>
  </si>
  <si>
    <t>Publicación de avisos en medios de comunicación radioemisoras, televisión, periódicos y otros (convocatorias de personal,spots publicitarios y otros).</t>
  </si>
  <si>
    <t>Impresión de rollers, banners, back walls, afiches, tarjetas itinerarios, tripticos, volantes, lonas y otros.</t>
  </si>
  <si>
    <t>Cursos de capacitacion, seminarios y otros.</t>
  </si>
  <si>
    <t>Servicio de reparación de material promocional (banners, globos y otros.)</t>
  </si>
  <si>
    <t>Otros servicios (Parchado de llantas, enmarcado de cuadros, copia de llaves, deshierbado y otros).</t>
  </si>
  <si>
    <t>Legalización Libros Compra- Venta IVA y otros.</t>
  </si>
  <si>
    <t xml:space="preserve">Servicios legales ocasionales. </t>
  </si>
  <si>
    <t xml:space="preserve">Derecho de uso de frecuencia nacional e internacional en radio comunicación. </t>
  </si>
  <si>
    <t xml:space="preserve">Código de identificación IATA.   </t>
  </si>
  <si>
    <t>Servicios de seguridad prestados por los Batallones de Seguridad Fisica Dependientes de la Policia Nacional.</t>
  </si>
  <si>
    <t>Servicio de traslado de dinero.</t>
  </si>
  <si>
    <t>Gastos de representación para viajes al exterior (Gerente General).</t>
  </si>
  <si>
    <t>Gastos para atender a pasajeros perjudicados  (hospedaje, pasajes, transporte local, alimentación, arreglo de maletas, indemnizaciones en efectivo y otros según normativa).</t>
  </si>
  <si>
    <t>Servicios de asistencia en tierra, servicios en ruta, servicios de protección al vuelo,  royaltie, sobrevuelo y otros.</t>
  </si>
  <si>
    <t>Servicios de traducción, transcripción de documentos, tramitación de permisos de operación internacional,  trámite de las DUE, desaduanización y otros</t>
  </si>
  <si>
    <t>Salarios a personal en estaciones internacionales y previsiones sociales de acuerdo a normativa internacional.</t>
  </si>
  <si>
    <t>Servicio logístico de depósitos Aduaneros Bolivianos.</t>
  </si>
  <si>
    <t>Servicio de grua, montacarga, montaje y desmontaje de aire acondicionado y otros.</t>
  </si>
  <si>
    <t>Servicios de representación como agente.</t>
  </si>
  <si>
    <t>Refrigerio al personal de CTO´s y ATO´s de la empresa.</t>
  </si>
  <si>
    <t>Refrigerio al personal por asistencia a eventos comerciales (ferias regionales, eventos ministeriales y otros).</t>
  </si>
  <si>
    <t>Otros refrigerios (agua para atención de clientes, alimentos para survival kit, racion seca para kit de supervivencia y otros).</t>
  </si>
  <si>
    <t xml:space="preserve"> Servicio de Catering Nacional e Internacional.</t>
  </si>
  <si>
    <t>Servicio de bar y misceláneos.</t>
  </si>
  <si>
    <t>Maderas de construcción, puertas, ventanas, vigas, plantas y otros.</t>
  </si>
  <si>
    <t>Articulos hechos de papel y cartón (archivadores de palanca, folder amarillo, sobre manila, folders colgantes, cartón, set de separadores, índice de cartulina, cartulinas, papel de turno, papel membretado, libros de actas y otros).</t>
  </si>
  <si>
    <t xml:space="preserve"> Credenciales de SABSA, AASANA.</t>
  </si>
  <si>
    <t>Catálogo de repuestos de aeronaves.</t>
  </si>
  <si>
    <t>Compra de hilados, telas de lino, algodón, seda, lana (pitas de amarre, hilos y otros).</t>
  </si>
  <si>
    <t>Otras  confecciones (bolsas  de lona para transporte de armas, bolsones para kit de supervivencia, bolsas de carga y otros).</t>
  </si>
  <si>
    <t>Uniformes para Batallón de Seguridad Estatal.</t>
  </si>
  <si>
    <t>Servicio de auditoría de Seguridad Operacional.</t>
  </si>
  <si>
    <t>Servicios de auditoría para la presentación de Estados Financieros de Boliviana de Aviación.</t>
  </si>
  <si>
    <t>Servicio UNINET.</t>
  </si>
  <si>
    <t>Comisiones por transferencias al exterior.</t>
  </si>
  <si>
    <t>Compra de chequeras.</t>
  </si>
  <si>
    <t>Certificación de saldos bancarios.</t>
  </si>
  <si>
    <t>Impresión de stickers y logo para aeronaves.</t>
  </si>
  <si>
    <t>Servicio de administración de tarjetas de crédito.</t>
  </si>
  <si>
    <t>Refrigerios en capacitaciones, conferencias, reuniones, lanzamientos comerciales, aniversarios y otos.</t>
  </si>
  <si>
    <t>Combustible para aeronaves y vehículos de la empresa (jet fuel, gasolina, diesel, gas).</t>
  </si>
  <si>
    <t>Compra de lubricantes para aeronaves y vehículos de la empresa (aceite, skydroll, líquido hidráulico, grasas y otros).</t>
  </si>
  <si>
    <t>Cargado de extintores y botellones de nitrógeno y oxígeno.</t>
  </si>
  <si>
    <t>Adquisición letreros de vinil, señaléticas de vinil, vasos de plástico, precintos de seguridad, bolsas de mareo y otros.</t>
  </si>
  <si>
    <t>Materiales de contrucción (cemento, cal, yeso, tubos sanitarios, tejas  y otros).</t>
  </si>
  <si>
    <t>Productos de vidrio (vidrio plano y otros).</t>
  </si>
  <si>
    <t>Adquisición de lingotes, planchas, tuercas , tornillos, remaches, alambre galvanizado, turriles, bateas, baldes, planchones, cañerias, calaminas, alambre de amarre, alambre de acero, planchas de aluminio, niples, candados, terminales, codos, visagras, cadenas, abrazaderas, aldavas, clavijas, hojas de cierra , grampa metálica , grifos, angulares, varilla rosca, tubo de aluminio, tensor, corbatin,  jabalina, grampa grosby, tapas metálicas, brocas y otros.)</t>
  </si>
  <si>
    <t>Otros productos (Cuerinas y otros) .</t>
  </si>
  <si>
    <t>Soporte para llantas de avión y otros.</t>
  </si>
  <si>
    <t>Compra de piedra, arcilla, arena, etc. para construcción en general.</t>
  </si>
  <si>
    <t>Herramientas especificas para mantenimiento de equipos de soporte tierra (engrasadora, aceiteras, pistolas para soldadura, romama eléctrica, remachadora portátil, cutin para soldar y otras.)</t>
  </si>
  <si>
    <t>Adquisición de jabones, detergentes, lavandina, lava vajilla, limpia vidrios, cera, detergente orange touch para limpieza de núcleos, ambientadores y otros.</t>
  </si>
  <si>
    <t>Otros materiales (escobas, trapos, esponjas, toallas, basureros, franela para pulir vidrios y ventanas de las aeronaves, tocuyo para limpieza de componentes de aeronaves y otros).</t>
  </si>
  <si>
    <t>Adquisición de termos, bandejas, jarras, cubiertos, abrelatas, hieleras, saca corchos, pinzas, resposteras, charolas, gavetas, etc.</t>
  </si>
  <si>
    <t>Adquisición de material de escritorio para  funcionamiento de las Oficinas (bolígrafos, lápices, borradores, reglas, nepacos, marcadores, pegamento, resaltadores, cinta de embalaje, cinta diurex scotch, post it, engrampadora, perforadora, calculadora pequeña, grapas, saca grapas, clips, cuadernos, corrector líquido, estilete, tijera, tampo, tinta para sello, sellos, pestañas, porta clip, porta tacos, porta diurex, toner, recarga de toners, organizador de escritorio, bandejas de escritorio, CD, DVD, folders plásticos, separadores plásticos, chinches, binder clips, tapas para CD, pen drive, cintas etiquetadoras, plastoformo, papel en cubos, , archivadores de palanca plásticos, folder colgante plastificado, pizarra de corcho y otros).</t>
  </si>
  <si>
    <t>Utiles de capacitación.</t>
  </si>
  <si>
    <t>Material de Capacitacion Tripulantes de Comando y Cabina (Flash Drive, manuales de entrenamiento, kit de actualización de maniqui de primeros auxilios y otros).</t>
  </si>
  <si>
    <t>Repuestos de Aeronaves (Baterías, conjunto de frenos,  respuestos rotables y consumibles)</t>
  </si>
  <si>
    <t>Compra de  vehículos y motocicletas.</t>
  </si>
  <si>
    <t>Adquisición de equipo de protección respiratoria AE Aerospace, maniquí de primeros auxilios,  proyectores, pantallas ECRAN, pizarras acrílicas, data showy otros.</t>
  </si>
  <si>
    <t>Compra de tractores, carrito monta cargas, cintas transportadoras de equipaje,  equipos auxiliares para maniobras en aeropuerto y otros.</t>
  </si>
  <si>
    <t>Acciones telefónicas en cooperativas y otros.</t>
  </si>
  <si>
    <t xml:space="preserve"> Credito destinado al pago de  Impuesto  a las transacciones financieras.</t>
  </si>
  <si>
    <t xml:space="preserve"> Crédito destinado al pago de  Impuesto por viajes al exterior.</t>
  </si>
  <si>
    <t>Otros impuestos no clasificados anteriormente, Impuesto a la propiedad de inmuebles  SAO- BRASIL, impuestos Cred, impuestos Deb, IVA de cuentas bancarias del exterior.</t>
  </si>
  <si>
    <t xml:space="preserve"> Crédito destinado al pago por gravamen impositivo a la propiedad de  vehiculos automotores.</t>
  </si>
  <si>
    <t>Mantenimiento de vehiculos, tractores y motocicletas de la empresa (servicio cambio de aceite, alineado de ruedas, revisión frenos, revisión del sistema eléctrico, cambio de repuestos en general y otros).</t>
  </si>
  <si>
    <t>Formularios valorado para autorización compra de combustible, reposición de formularios, timbres, pago de peaje, tasas de regulación de la ATT, compra de entradas para ferias, certificados de emisión de gases y otros.</t>
  </si>
  <si>
    <t xml:space="preserve"> Inscripción de contratos de Aeronaves, formularios Pel , certificado de matrículas para aeronaves, presentación de  planillas Ministerio de  Trabajo, rosetas de inspección técnica vehicular, formularios de desafiliación en caja de salud, certificación de seguros ante el ministerio y otros.</t>
  </si>
  <si>
    <t>Pago de  licencias de funcionamiento.</t>
  </si>
  <si>
    <t>Pérdida en operaciones bancarias realizadas con divisas extranjeras.</t>
  </si>
  <si>
    <t>Pago de comisión en ventas  a las agencias de viaje.</t>
  </si>
  <si>
    <t>Servicios de energía eléctrica y telefónia prestados por empresas terciarizadas (SABSA, AASANA y otros)</t>
  </si>
  <si>
    <t>Compra de Material Promocional (llaveros, bolsones, biceras, bolígrafos, adhesivos tazas térmicas y otros).</t>
  </si>
  <si>
    <t>Seguro Obligatorio Accidentes de Transito</t>
  </si>
  <si>
    <t>Reservas de mantenimiento de aeronaves y de motores.</t>
  </si>
  <si>
    <t>Servicios asistencia técnica para mantenimiento aeronaves.</t>
  </si>
  <si>
    <t>Adquisición de  alicates, destornilladores, martillos, serruchos, llave de rueda, gata, taladro, tarraja, llave crecen, llave stilson, llave de ojo, llave boca, dados, calibrador, llave allen, llave de trinquete, alicate de punta, alicate de corte, llave filtro y otros.</t>
  </si>
  <si>
    <t>Alquiler de sillas, mesas, toldos, tarimas, ecran y otros similares.</t>
  </si>
  <si>
    <t>Servicio de entrega de correspondencia local.</t>
  </si>
  <si>
    <t>Servicio de entrega de invitaciones para eventos comerciales y otros.</t>
  </si>
  <si>
    <t>Servicio de telefonía local.</t>
  </si>
  <si>
    <t>Servicio de telefonia nacional.</t>
  </si>
  <si>
    <t>Servicio de telefonia internacional.</t>
  </si>
  <si>
    <t>Pasajes por viajes al interior  del país vía aérea.</t>
  </si>
  <si>
    <t>Pasajes por viajes al interior  del país: vía terrestre.</t>
  </si>
  <si>
    <t>Pasajes por viajes al exterior del país: vía aérea.</t>
  </si>
  <si>
    <t>Pasajes por viajes al exterior del país: vía terrestre.</t>
  </si>
  <si>
    <t>Viáticos por viajes en comisión al interior del país para personal de BoA de acuerdo a Reglamento interno.</t>
  </si>
  <si>
    <t>Hospedaje por viajes en comisión al interior del país para personal de BoA de acuerdo a Reglamento interno.</t>
  </si>
  <si>
    <t>Viáticos  por viajes al interior del país para personal externo de BoA de acuerdo a Reglamento interno.</t>
  </si>
  <si>
    <t>Hospedaje por viajes al interior del país para personal externo de BoA de acuerdo a Reglamento interno.</t>
  </si>
  <si>
    <t>Viáticos por viajes en comisión al exterior del país para personal de BoA de acuerdo a Reglamento interno.</t>
  </si>
  <si>
    <t>Hospedaje por viajes en comisión al exterior del país para personal de BoA de acuerdo a Reglamento interno.</t>
  </si>
  <si>
    <t>Viáticos por viajes al exterior del país para personal externo de BoA de acuerdo a Reglamento interno.</t>
  </si>
  <si>
    <t>Hospedaje por viajes al exterior del país para personal externo de BoA de acuerdo a Reglamento interno.</t>
  </si>
  <si>
    <t>Manipuleo de carga y collect en el exterior del país.</t>
  </si>
  <si>
    <t xml:space="preserve">Transporte de bienes y equipos en general a nivel local, nacional e internacional (muebles, equipos, respuestos y otros). </t>
  </si>
  <si>
    <t xml:space="preserve">Almacenamiento de bienes y equipos en general a nivel local, nacional e internacional (muebles, equipos, respuestos y otros). </t>
  </si>
  <si>
    <t>Derecho de aterrizaje.</t>
  </si>
  <si>
    <t>Derecho de estacionamiento.</t>
  </si>
  <si>
    <t xml:space="preserve">Recargos noctunos. </t>
  </si>
  <si>
    <t>Recargos feriados.</t>
  </si>
  <si>
    <t>Alquiler de ambientes para eventos de capacitación.</t>
  </si>
  <si>
    <t>Alquiler de ambientes para trabajos de mantenimiento.</t>
  </si>
  <si>
    <t xml:space="preserve">Alquiler de ambientes para resguardo de equipos soporte de tierra. </t>
  </si>
  <si>
    <t>Alquiler de garage para vehículos y motocicletas.</t>
  </si>
  <si>
    <t>Alquiler de piscina para entrenamientos. espacios para anternas y otros.</t>
  </si>
  <si>
    <t>Alquiler de espacios para antenas.</t>
  </si>
  <si>
    <t>Pago de expensas comunes</t>
  </si>
  <si>
    <t>Comisión por administración de cuentas fiscales.</t>
  </si>
  <si>
    <t>Servicios de fumigación de Oficinas.</t>
  </si>
  <si>
    <t>Servicios de fumigación de Aeronaves.</t>
  </si>
  <si>
    <t>Limpieza de bienes (fundas, alfombras, asientos, frazadas, manteles, servilletas, banderas y otros).</t>
  </si>
  <si>
    <t>Servicio de filmación de eventos.</t>
  </si>
  <si>
    <t>Refrigerio es especie para personal de la empresa por la realización de trabajos extraordinarios.</t>
  </si>
  <si>
    <t>Papel de escritorio en sus diversas variedades (hojas bond blancas y de color, papel fax, papel carbónico, papel contínuo, papel sábana rayado, papel sábana pliegos, papel para winchadora, papel carbónico, hojas de trapper y otros).</t>
  </si>
  <si>
    <t>Manuales de  aeronaves,  mercancías peligrosas, seguridad, sistemas eléctricos,  primeros auxilios, boletaje, animales vivos, productos perecederos y otros.</t>
  </si>
  <si>
    <t>Compra y suscripción de periódicos, boletines, gaceta oficial.</t>
  </si>
  <si>
    <t>Prendas y accesorios de seguridad industrial (Chalecos antirreflectivos, cinturones de  seguridad, protectores de oidos, lentes de seguridad, guantes de seguridad cuero o goma, máscaras de seguridad, cascos de seguridad y otros)</t>
  </si>
  <si>
    <t>Medicamentos en general (paracetamol, dioxadol, viadil, agua oxígenada, alcohol, sanitizador de manos y otros).</t>
  </si>
  <si>
    <t xml:space="preserve">Llantas para vehiculos, motocicletas, aeronaves, equipos soporte tierra y otros. </t>
  </si>
  <si>
    <t>Neumáticos para vehiculos, motocicletas, aeronaves, equipos soporte tierra y otros.</t>
  </si>
  <si>
    <t>Aros para vehiculos, motocicletas, equipos soporte tierra y otros.</t>
  </si>
  <si>
    <t>Nucleos para ruedas principales y de nariz para aeronaves.</t>
  </si>
  <si>
    <t>Insumos y productos básicos (algodón, gazas, micropore, compresas, curitas y otros)</t>
  </si>
  <si>
    <r>
      <t xml:space="preserve">Repuestos para bienes muebles e inmuebles (rodapies para sillas, </t>
    </r>
    <r>
      <rPr>
        <sz val="11"/>
        <color indexed="56"/>
        <rFont val="Calibri"/>
        <family val="2"/>
      </rPr>
      <t xml:space="preserve">chapas de escritorio </t>
    </r>
    <r>
      <rPr>
        <sz val="11"/>
        <color theme="1"/>
        <rFont val="Calibri"/>
        <family val="2"/>
        <scheme val="minor"/>
      </rPr>
      <t>y otros).</t>
    </r>
  </si>
  <si>
    <r>
      <t xml:space="preserve">Otros repuestos, portallantas, </t>
    </r>
    <r>
      <rPr>
        <sz val="11"/>
        <color indexed="56"/>
        <rFont val="Calibri"/>
        <family val="2"/>
      </rPr>
      <t xml:space="preserve"> y otros.</t>
    </r>
  </si>
  <si>
    <t xml:space="preserve">Otros materiales (tarugos, caja de  sobreponer plástica, cable canal, ducto corrugado, contenedores, conos de seguridad, tachos, baterias para inodoros, espirales para anillados, sacos plásticos, espiraducto plástico, tubo plástico, codos plásticos , tapas ciegas plásticas, niples plasticos, acoples plasticos, cañerias plasticas, politubos, abrazaderas plasticas, bolsas plásticas y otros). </t>
  </si>
  <si>
    <t>Uniformes para personal de la Empresa (Corbatas, pantalones, trajes, vestidos, pañoletas, marbetes, overoles, botones, cintas, pisa corbatas, broches y otros).</t>
  </si>
  <si>
    <t>Adquisición de Equipos de Computación y otros relacionados (computadoras, impresoras, escaners, servidores, firewall, balanceador de red interne, acelerador de red internet y otros).</t>
  </si>
  <si>
    <t>Adquisición de equipos de televisión, video, audio, centrales telefónicas, aparatos telefónicos, antenas de comunicación, torres de transmisión, handies,  filtros de radio, antenas, switch, controlador wireless  y otros.</t>
  </si>
  <si>
    <t>Repuestos para equipos de computación (discos duros, memoria RAM, tarjetas madre, lectores externos, discos duros externos, adaptadores de puertos, teclados, mouse, head set, micrófonos, parlantes, ventilador para rack, tarjeta FXO-FXS, duplexores para radio y otros).</t>
  </si>
  <si>
    <t>Servicio de TEFIS, FLIGHT PLANNING, FMCS, trámites TSA, revenue accounting por pasajero transportado,  sistema de gestion para Call Center, administración virtual en redes sociales, transacción BSP, transacción IINET, servicios de fieicomiso IATA, uso de sistemas mecanizados de ventas y reserva de pasajes RESIBER y otros, Servicio de Revisión de manuales FCOM para las aeronaves.</t>
  </si>
  <si>
    <t xml:space="preserve">Servicios eucarísticos, servicio de coro eucarístico. </t>
  </si>
  <si>
    <t>Compra de  papel higiénico, papel toalla, papel cocina, servilletas , ligas, baberos desechables, mangueras,  parches, lijas, brochas, aserrin, teflón, rodillo de pintura,  mango para azadón, ganchos portacredenciales,  extintores de 1kg , conservadora de plastoformo, paraguas, barbijos desechables, mandiles desechables y otros.</t>
  </si>
  <si>
    <t>Servicio de fotocopias, anillados, empastados, plastificado, encuadernación, revelado y copiado de fotografías, servicio de escaneado , microperforado y otros.</t>
  </si>
  <si>
    <t>Servicio de  radio comunicación HF- ARINC.</t>
  </si>
  <si>
    <t xml:space="preserve">Servicio de terceros ocasionales (trabajos de albañilería, jardinería, carpintería, plomería, herrería, cerrajería, arreglo de jarras para catering y otros). </t>
  </si>
  <si>
    <t>Uso de sistema de ventas y reservaciones RESIBER</t>
  </si>
  <si>
    <t>Fabric light blue design</t>
  </si>
  <si>
    <t>Hose % scuff jacket assy, exhaust collar, wrap exhaust insulantig, exhaust flex</t>
  </si>
  <si>
    <t>Tubo para el escape del tractor, accesorios</t>
  </si>
  <si>
    <t>green primer</t>
  </si>
  <si>
    <t>producto químico para pintar la aeronave</t>
  </si>
  <si>
    <t>brush on alodine</t>
  </si>
  <si>
    <t>anticorrosivo para aeronave</t>
  </si>
  <si>
    <t>flitro q atrapa impurezas (franela)</t>
  </si>
  <si>
    <t>coalescer</t>
  </si>
  <si>
    <t>repuesto que da energía al avión a traves de los motores</t>
  </si>
  <si>
    <t>Derecho de acceso a paginas WEB para consultas técnicas, operativas y otros (BOEING)</t>
  </si>
  <si>
    <t xml:space="preserve">Derecho de acceso a paginas WEB para consultas técnicas, operativas y otros </t>
  </si>
  <si>
    <t>Utensilios de Cocina y Comedor</t>
  </si>
  <si>
    <t>Migración de Datos, Back Up información de la empresa</t>
  </si>
  <si>
    <t>Dominio de Internet, hosting.</t>
  </si>
  <si>
    <t>Repuestos de Vehiculos, Motocicletas y Equipos Soporte de Tierra ( Filtros de aceite, filtros de aires, baterias, filtros de combustible, pastillas de freno, baliza giratoria, balatas, rodamientos , tacómetros, cubetas, espejo retrovisor, limpia parabrisas y otros)</t>
  </si>
  <si>
    <t>Impresión de facturas, formularios, libros a bordo, notas de débito-crédito, certificados de entrenamiento, blocks balance sheet, orden de carguío, reporte de instrucción, tarjetas de despegue, control de embarque y desembarque, identificación de aeronaves, portaboletos, etiquetas de equipaje, reimpresión de partes de recepción y otros.</t>
  </si>
  <si>
    <t>Adquisición de focos, tubos fluorescentes, lámparas, conductores, aisladores, interruptores, pilas alcalinas, conectores, corta picos, regletas, linternas, fusibles, baterias, arrancadores, reactancias, enchufes, cables, pach panel, Keystone, patchcord, cable UTP, regulador transistor , clavijas eléctricas, térmicos, duchas y otros), detectores de billetes.</t>
  </si>
  <si>
    <t>gain test box / fluke scopemeter</t>
  </si>
  <si>
    <t xml:space="preserve">repuesto para calibración </t>
  </si>
  <si>
    <t>Mantenimiento y reparacion de sillas, escritorios, estantes, gaveteros, mesas y otros, tapizado de muebles.</t>
  </si>
  <si>
    <t>Confecciones en general (cortinas, carpas, alfombras,fundas para aeronaves, tapices, bolsones o valijas para Co-Mail, frazadas térmicas, belcro, colchones, almohadas y otros)</t>
  </si>
  <si>
    <r>
      <t xml:space="preserve">Servicios especializados para aeronaves (inspección de boroscopia del motor, </t>
    </r>
    <r>
      <rPr>
        <sz val="11"/>
        <color indexed="10"/>
        <rFont val="Calibri"/>
        <family val="2"/>
      </rPr>
      <t>monitoreo de motores</t>
    </r>
    <r>
      <rPr>
        <sz val="11"/>
        <color theme="1"/>
        <rFont val="Calibri"/>
        <family val="2"/>
        <scheme val="minor"/>
      </rPr>
      <t>, análisis de reparación estructural, remoción de motor, verificación troubleshootin -deteccion de fallas-componentes-motores y otros).</t>
    </r>
  </si>
  <si>
    <t>Adquisición de escaleras, extintores,  equipo ultrasonido, globos institucionales, refrigerador, microondas, botellones de oxígeno y nitrógeno, silla de ruedas, aire acondicionado,  cajas para transporte de armas, cámaras fotográficas, compresa, arco de soldar, regulador de nitrógeno, portacables con ruedas, taladro inalámbrico, prensa de banco, porta mangueras, Switch KVM USV, fuente de poder, compresor, jaula metálica y otros. GPS</t>
  </si>
  <si>
    <t xml:space="preserve">Adquisición de  escritorios, caja fuerte, mesas, sillas, credenzas, estantes, casilleros metálicos,  gaveteros, mostradores, rack pared, guillotina, anilladora, ordenadores de fila,etc. </t>
  </si>
  <si>
    <t>ACEITE HIDRAULICO</t>
  </si>
  <si>
    <t xml:space="preserve">LIQUIDO REFRIGERANTE </t>
  </si>
  <si>
    <t>GPU</t>
  </si>
  <si>
    <t>GATA HIDRAULICA</t>
  </si>
  <si>
    <t>BOMBA PARA CARGADO DE ACEITE</t>
  </si>
  <si>
    <t>alfombra para aeronaves</t>
  </si>
  <si>
    <t>hidrolavadora</t>
  </si>
  <si>
    <t>FMCS</t>
  </si>
  <si>
    <t>Otros Disolventes (aguarrás y otros).</t>
  </si>
  <si>
    <t xml:space="preserve">Otros productos (poxipol, thinner, gotita, alcohol isopropilico, desengrasante, pintura, masillas plásticas, catalizadores, silicona, magnatee,acetato, barniz, soda caústica, electrodos, sika, líquido acelerante, liquidos desinfectantes , DESlimpia contactos, líquido descongelante y sellantes  para aeronaves y otros). </t>
  </si>
  <si>
    <t>Conceptos de Gasto</t>
  </si>
  <si>
    <t>11220 - BONO ANTIGUEDAD</t>
  </si>
  <si>
    <t>Bono de Antiguedad  Personal Eventual</t>
  </si>
  <si>
    <t>Bono de Antiguedad  Personal Permanente</t>
  </si>
  <si>
    <t>11300 - VENTA DE SERVICIOS</t>
  </si>
  <si>
    <t>Servicio de Transporte de Carga y Correo a  Nivel Internacional</t>
  </si>
  <si>
    <t>Servicio de Transporte de Carga y Correo a  Nivel Nacional</t>
  </si>
  <si>
    <t>Servicio de Vuelos Charter</t>
  </si>
  <si>
    <t>Venta de Servicio de Transporte Aéreo de Pasajeros a Nivel Nacional.</t>
  </si>
  <si>
    <t>Venta de Servicio de Transporte Aéreo de Pasajeros a Nivel Internacional.</t>
  </si>
  <si>
    <t>Ingresos por Aporte de Capital</t>
  </si>
  <si>
    <t>11310 - BONO DE FRONTERA</t>
  </si>
  <si>
    <t>Bono de Frontera Cobija</t>
  </si>
  <si>
    <t>11400 - AGUINALDOS</t>
  </si>
  <si>
    <t>Aguinaldos Personal Permanente</t>
  </si>
  <si>
    <t>11510 - PRIMAS</t>
  </si>
  <si>
    <t>Primas</t>
  </si>
  <si>
    <t>11600 - ASIGNACIONES FAMILIARES</t>
  </si>
  <si>
    <t>Asignaciones Familares Personal Permante</t>
  </si>
  <si>
    <t>11700 - SUELDOS</t>
  </si>
  <si>
    <t>Sueldos Personal Permanente</t>
  </si>
  <si>
    <t>11900 - OTROS INGRESOS DE OPERACION</t>
  </si>
  <si>
    <t>Otros ingresos de operación</t>
  </si>
  <si>
    <t>11910 - HORAS EXTRAORDINARIAS</t>
  </si>
  <si>
    <t>11920 - VACACIONES NO UTILIZADAS</t>
  </si>
  <si>
    <t>Vacaciones no Utilizadas</t>
  </si>
  <si>
    <t>11940 - SUPLENCIAS</t>
  </si>
  <si>
    <t>Suplencias</t>
  </si>
  <si>
    <t>12100 - PERSONAL EVENTUAL</t>
  </si>
  <si>
    <t>Asignaciones Familiares Personal Eventual</t>
  </si>
  <si>
    <t>Sueldos Personal Eventual</t>
  </si>
  <si>
    <t>13110 - REGIMEN DE CORTO PLAZO (SALUD)</t>
  </si>
  <si>
    <t>Regímen de Corto Plazo (Salud) Personal Eventual</t>
  </si>
  <si>
    <t>Regímen de Corto Plazo (Salud) Personal Permanente</t>
  </si>
  <si>
    <t>13120 - PRIMA DE RIESGO PROFESIONAL - REGIMEN DE LARGO PLAZO</t>
  </si>
  <si>
    <t>Prima de Riesgo Profesional Régimen de Largo Plazo Personal Eventual</t>
  </si>
  <si>
    <t>Prima de Riesgo Profesional Régimen de Largo Plazo Personal Permanente</t>
  </si>
  <si>
    <t>13131 - APORTE PATRONAL SOLIDARIO 3 POR CIENTO</t>
  </si>
  <si>
    <t>Aporte Patronal Solidario Personal Eventual</t>
  </si>
  <si>
    <t>Aporte Patronal Solidario Personal Permanente</t>
  </si>
  <si>
    <t>13200 - APORTE PATRONAL PARA VIVIENDA</t>
  </si>
  <si>
    <t>Aporte Patronal Para Vivienda Personal Eventual</t>
  </si>
  <si>
    <t>Aporte Patronal Para Vivienda Personal Permanente</t>
  </si>
  <si>
    <t>15400 - OTRAS PREVISIONES</t>
  </si>
  <si>
    <t>Otras Previsiones</t>
  </si>
  <si>
    <t>21100 - COMUNICACIONES</t>
  </si>
  <si>
    <t>Servicio de Courrier Internacional.</t>
  </si>
  <si>
    <t>Servicio de Entrega de Correspondencia Local</t>
  </si>
  <si>
    <t>Servicio de entrega de invitaciones para eventos comerciales y otros</t>
  </si>
  <si>
    <t>Servicio de Courrier Nacional</t>
  </si>
  <si>
    <t>Servicio de correo</t>
  </si>
  <si>
    <t>Television por cable</t>
  </si>
  <si>
    <t>21200 - ENERGIA ELECTRICA</t>
  </si>
  <si>
    <t>Energia Eléctrica.</t>
  </si>
  <si>
    <t>21300 - AGUA</t>
  </si>
  <si>
    <t>Agua Potable.</t>
  </si>
  <si>
    <t>21400 - TELEFONIA</t>
  </si>
  <si>
    <t>Servicio de Telefonía Celular</t>
  </si>
  <si>
    <t>Servicio de Telefonía Fija</t>
  </si>
  <si>
    <t>Servicio de telfonia fija local</t>
  </si>
  <si>
    <t>Tarjetas prepago para movil</t>
  </si>
  <si>
    <t>Servicio de Fax</t>
  </si>
  <si>
    <t>21600 - INTERNET Y OTROS</t>
  </si>
  <si>
    <t>Servicio de Internet</t>
  </si>
  <si>
    <t>Servicio de Internet Movil 4G</t>
  </si>
  <si>
    <t>Servicio de Transmisión de Datos.</t>
  </si>
  <si>
    <t>Servicio de Videoconferencias.</t>
  </si>
  <si>
    <t>Servicios VPN</t>
  </si>
  <si>
    <t>Telefonicos vía internet IPLAN</t>
  </si>
  <si>
    <t>22110 - PASAJES AL INTERIOR DEL PAIS</t>
  </si>
  <si>
    <t>Pasajes por Viajes al Interior  del País Vía Aérea.</t>
  </si>
  <si>
    <t>Pasajes por Viajes al Interior  del País Vía Terrestre.</t>
  </si>
  <si>
    <t>22120 - PASAJES AL EXTERIOR DEL PAIS</t>
  </si>
  <si>
    <t>Pasajes por Viajes al Exterior del País Vía Aérea (Comando-Cabina MAD)</t>
  </si>
  <si>
    <t>Pasajes por Viajes al Exterior del País Vía Aérea.</t>
  </si>
  <si>
    <t>Pasajes por Viajes al Exterior del País Vía Terrestre.</t>
  </si>
  <si>
    <t>22210 - VIATICOS POR VIAJES AL INTERIOR DEL PAIS</t>
  </si>
  <si>
    <t>Hospedaje por Viajes al interior del País (Comando-Cabina-Eovs-Técnicos Mtto.) ( Trip. en Vuelo)</t>
  </si>
  <si>
    <t>Viáticos por Viajes al Interior del País Base Sao Paulo</t>
  </si>
  <si>
    <t>Hospedaje por Viajes al interior del País</t>
  </si>
  <si>
    <t>Hospedaje por Viajes al Interior del País Personal Externo a BoA</t>
  </si>
  <si>
    <t>Viáticos por Viajes al Interior del País</t>
  </si>
  <si>
    <t>Viáticos  por Viajes al Interior del País Personal Externo a BoA</t>
  </si>
  <si>
    <t>Viáticos por Viajes al interior del País (Comando-Cabina-Eovs-Técnicos Mtto.) (Trip. en Vuelo)</t>
  </si>
  <si>
    <t>22220 - VIATICOS POR VIAJES AL EXTERIOR DEL PAIS</t>
  </si>
  <si>
    <t>Hospedaje por Viajes al Exterior del País (Comando-Cabina-Eovs-Ténicos Mtto.) (Trip. en Vuelo)</t>
  </si>
  <si>
    <t>Hospedaje por Viajes al Exterior del País</t>
  </si>
  <si>
    <t>Hospedaje por Viajes al Exterior del País Personal Externo a BoA</t>
  </si>
  <si>
    <t>Viáticos  por Viajes al Exterior del País Personal Externo a BoA</t>
  </si>
  <si>
    <t>Hospedaje por Viajes al Exterior del País (Comando y Cabina - Tripulación ACMI- MADRID)</t>
  </si>
  <si>
    <t>Hospedaje por Viajes al Exterior del País (TECNICOS DE MTTO. a bordo ACMI- MADRID)</t>
  </si>
  <si>
    <t>Viáticos por Viajes al Exterior del País (Comando-Cabina-Eovs-Técnicos Mtto.)  (Trip. en Vuelo)</t>
  </si>
  <si>
    <t>Viáticos por Viajes al Exterior del País (Comando y Cabina - Tripulación ACMI- MADRID)</t>
  </si>
  <si>
    <t>Viáticos por Viajes al Exterior del País (TECNICOS DE MTTO. a bordo ACMI- MADRID)</t>
  </si>
  <si>
    <t>22300 - FLETES Y ALMACENAMIENTO</t>
  </si>
  <si>
    <t>Manipuleo de carga - repuestos aeronauticos, fletes y collect en el exterior del país para Aeronaves.</t>
  </si>
  <si>
    <t>Servicio de fletes</t>
  </si>
  <si>
    <t>Carguío y descarguío de bienes y equipos en general  (muebles, equipos, respuestosy otros).</t>
  </si>
  <si>
    <t>Servicio de handling de catering</t>
  </si>
  <si>
    <t>Transporte de bienes y equipos en general (muebles, equipos, respuestos y otros).</t>
  </si>
  <si>
    <t>Gasto de almacenamiento de bienes, equipos en general  (muebles, equipos, repuestos y otros).</t>
  </si>
  <si>
    <t>22500 - SEGUROS</t>
  </si>
  <si>
    <t>Seguro de Aeronave CP-2684</t>
  </si>
  <si>
    <t>Seguro de Aeronave CP-2716</t>
  </si>
  <si>
    <t>Seguro de Aeronave CP-2717</t>
  </si>
  <si>
    <t>Seguro de Aeronave CP-2550</t>
  </si>
  <si>
    <t>Seguro de Aeronave CP-2640</t>
  </si>
  <si>
    <t>Seguro de Aeronave CP-2551</t>
  </si>
  <si>
    <t>Seguro al viajero.</t>
  </si>
  <si>
    <t>Seguro Obligatorio Accidentes de Transito (SOAT)</t>
  </si>
  <si>
    <t>Seguros para personas</t>
  </si>
  <si>
    <t>Seguro Covertura de Oficina</t>
  </si>
  <si>
    <t>Seguro de Alquiler</t>
  </si>
  <si>
    <t>Seguro de Causión Garantia Alquileres</t>
  </si>
  <si>
    <t>Seguro de motores alquilados</t>
  </si>
  <si>
    <t>Seguro de Aeronave CP-2552</t>
  </si>
  <si>
    <t>Seguro de Aeronave CP-2718</t>
  </si>
  <si>
    <t>Seguro de Aeronave CP-2554</t>
  </si>
  <si>
    <t>Seguro de Aeronave CP-2815</t>
  </si>
  <si>
    <t>22600 - TRANSPORTE DE PERSONAL</t>
  </si>
  <si>
    <t>Transporte de personal</t>
  </si>
  <si>
    <t>Servicio de transporte  público</t>
  </si>
  <si>
    <t>Transporte tripulación</t>
  </si>
  <si>
    <t>Servicio de transporte para personal  CCO, ATOs, MTTO y demás personal de BOA.</t>
  </si>
  <si>
    <t>Transporte Personal en Estaciones Internacionales</t>
  </si>
  <si>
    <t>23100 - ALQUILER DE EDIFICIOS</t>
  </si>
  <si>
    <t>Alquiler de edificios</t>
  </si>
  <si>
    <t>Alquiler de instalaciones</t>
  </si>
  <si>
    <t>Alquiler de mostradores</t>
  </si>
  <si>
    <t>Alquiler de oficinas</t>
  </si>
  <si>
    <t>Alquiler de ambientes en aeropuerto</t>
  </si>
  <si>
    <t>23200 - ALQUILER DE EQUIPOS Y MAQUINARIAS</t>
  </si>
  <si>
    <t>Alquiler de Aeronave CP-2550</t>
  </si>
  <si>
    <t>Alquiler de Aeronave CP-2718</t>
  </si>
  <si>
    <t>Alquiler de Aeronave CP-2551</t>
  </si>
  <si>
    <t>Alquiler de Aeronave CP-2815</t>
  </si>
  <si>
    <t>Alquiler de Aeronave CP-2552</t>
  </si>
  <si>
    <t>Alquiler equipo, maquinaria y herramientas Aeronave</t>
  </si>
  <si>
    <t>Alquiler de Aeronave CP-2554</t>
  </si>
  <si>
    <t>Alquiler de Aeronave CP-2684</t>
  </si>
  <si>
    <t>Alquiler de Aeronave CP-2716</t>
  </si>
  <si>
    <t>Alquiler de equipo y herramientas</t>
  </si>
  <si>
    <t>Alquiler de Scaner</t>
  </si>
  <si>
    <t>Alquiler Pruficador de Agua</t>
  </si>
  <si>
    <t>Alquiler Purificador Central Telefonica</t>
  </si>
  <si>
    <t>Alquiler de Impresoras</t>
  </si>
  <si>
    <t>Alquilere de Gruas</t>
  </si>
  <si>
    <t>Alquiler de arrancador de aeronave</t>
  </si>
  <si>
    <t>Alquiler de Aeronave CP-2717</t>
  </si>
  <si>
    <t>Alquiler de Aeronave CP-2640</t>
  </si>
  <si>
    <t>23400 - OTROS ALQUILERES</t>
  </si>
  <si>
    <t>Derecho de aterrizaje, recargo nocturno y recargo feriado Nave CP-2551</t>
  </si>
  <si>
    <t>Derecho de aterrizaje, recargo nocturno y recargo feriado Nave CP-2552</t>
  </si>
  <si>
    <t>Derecho de aterrizaje, recargo nocturno y recargo feriado Nave CP-2554</t>
  </si>
  <si>
    <t>Derecho de aterrizaje, recargo nocturno y recargo feriado Nave CP-2684</t>
  </si>
  <si>
    <t>Derecho de aterrizaje, recargo nocturno y recargo feriado Nave CP-2717</t>
  </si>
  <si>
    <t>Derecho de aterrizaje, recargo nocturno y recargo feriado Nave CP-2640</t>
  </si>
  <si>
    <t>Derecho de aterrizaje, recargo nocturno y recargo feriado Nave CP-2718</t>
  </si>
  <si>
    <t>Derecho de aterrizaje, recargo nocturno y recargo feriado Nave CP-2815</t>
  </si>
  <si>
    <t>Derecho de estacionamiento Aeronave CP-2550</t>
  </si>
  <si>
    <t>Derecho de estacionamiento Aeronave CP-2551</t>
  </si>
  <si>
    <t>Derecho de estacionamiento Aeronave CP-2554</t>
  </si>
  <si>
    <t>Derecho de estacionamiento Aeronave CP-2552</t>
  </si>
  <si>
    <t>Derecho de estacionamiento Aeronave CP-2640</t>
  </si>
  <si>
    <t>Derecho de estacionamiento Aeronave CP-2684</t>
  </si>
  <si>
    <t>Derecho de estacionamiento Aeronave CP-2717</t>
  </si>
  <si>
    <t>Derecho de estacionamiento Aeronave CP-2716</t>
  </si>
  <si>
    <t>Derecho de estacionamiento Aeronave N-234AX</t>
  </si>
  <si>
    <t>Derecho de aterrizaje, recargo nocturno y recargo feriado Nave N-234AX</t>
  </si>
  <si>
    <t>Derecho de aterrizaje, recargo nocturno y recargo feriado Nave CP-2550</t>
  </si>
  <si>
    <t>Alquiler de piscina para entrenamientos.</t>
  </si>
  <si>
    <t>Alquiler de ambientes para resguardo de equipos soporte de tierra.</t>
  </si>
  <si>
    <t>Alquiler de espacios para participación en eventos comerciales</t>
  </si>
  <si>
    <t>Derecho de aproximación</t>
  </si>
  <si>
    <t>Derecho de salidas</t>
  </si>
  <si>
    <t>Derecho de seguridad</t>
  </si>
  <si>
    <t>Derecho de mercancias</t>
  </si>
  <si>
    <t>Derecho de estacionamiento Aeronave CP-2718</t>
  </si>
  <si>
    <t>Derecho de estacionamiento Aeronave CP-2815</t>
  </si>
  <si>
    <t>Derecho de aterrizaje, recargo nocturno y recargo feriado Nave CP-2716</t>
  </si>
  <si>
    <t>Alquiler de garaje para vehículos y motocicletas.</t>
  </si>
  <si>
    <t>24110 - MANTENIMIENTO Y REPARACION DE INMUEBLES</t>
  </si>
  <si>
    <t>Readecuación y  refacción de ambientes</t>
  </si>
  <si>
    <t>24120 - MANTENIMIENTO Y REPARACION DE VEHICULOS, MAQUINARIA Y EQUIPOS</t>
  </si>
  <si>
    <t>Mantenimiento de  equipos de Computación</t>
  </si>
  <si>
    <t>Mantenimiento de equipos de soporte de tierra</t>
  </si>
  <si>
    <t>Mantenimiento de vehiculos, tractores y motocicletas</t>
  </si>
  <si>
    <t>Mantenimiento y Calibracion de Equipos Especializados</t>
  </si>
  <si>
    <t>Mantenimiento y reparacion de vehiculos, maquinaria y equipos</t>
  </si>
  <si>
    <t>Mantenimiento de Equipos en General (Aire Acondicionado)</t>
  </si>
  <si>
    <t>Mantenimiento de silla de ruedas</t>
  </si>
  <si>
    <t>Mantenimiento y reparacion de cajas fuertes</t>
  </si>
  <si>
    <t>24130 - MANTENIMIENTO Y REPARACION DE MUEBLES Y ENSERES</t>
  </si>
  <si>
    <t>Mantenimiento y reparacion de muebles y enseres</t>
  </si>
  <si>
    <t>24300 - OTROS GASTOS POR CONCEPTO DE INSTALACION, MANTENIMIENTO Y REPARACION</t>
  </si>
  <si>
    <t>Reserva de mantenimiento aeronave CP-2554</t>
  </si>
  <si>
    <t>Exchange-overhaul de componentes rotables aeronauticos-Nave CP-2640</t>
  </si>
  <si>
    <t>Reserva de mantenimiento aeronave CP-2684</t>
  </si>
  <si>
    <t>Reserva de mantenimiento aeronave CP-2716</t>
  </si>
  <si>
    <t>Reserva de mantenimiento aeronave CP-2717</t>
  </si>
  <si>
    <t>Exchange-overhaul de componentes rotables aeronauticos-Nave CP-2718</t>
  </si>
  <si>
    <t>Mantenimiento  programado servicio C - aeronave CP-2684</t>
  </si>
  <si>
    <t>Reserva de mantenimiento aeronave CP-2640</t>
  </si>
  <si>
    <t>Exchange-overhaul de componentes rotables aeronauticos-Nave CP-2815</t>
  </si>
  <si>
    <t>Mantenimiento  programado servicio C - aeronave CP-2716</t>
  </si>
  <si>
    <t>Reserva de mantenimiento aeronave CP-2718</t>
  </si>
  <si>
    <t>Exchange-overhaul de componentes rotables aeronauticos para aeronaves</t>
  </si>
  <si>
    <t>Reserva de mantenimiento aeronave CP-2815</t>
  </si>
  <si>
    <t>Mantenimiento  programado servicio C - aeronave CP-2550</t>
  </si>
  <si>
    <t>Mantenimiento  programado servicio C - aeronave CP-2640</t>
  </si>
  <si>
    <t>Mantenimiento  programado servicio C - aeronave CP-2554</t>
  </si>
  <si>
    <t>Mantenimiento  programado servicio C - aeronave CP-2718</t>
  </si>
  <si>
    <t>Mantenimiento  programado servicio C - aeronave CP-2717</t>
  </si>
  <si>
    <t>Mantenimiento  programado servicio C - aeronave CP-2815</t>
  </si>
  <si>
    <t>Exchange-overhaul de componentes rotables aeronauticos-Nave CP-2551</t>
  </si>
  <si>
    <t>Otros gastos por concepto de instalacion, mantenimiento y reparacion aeronaves</t>
  </si>
  <si>
    <t>Exchange-overhaul de componentes rotables aeronauticos-Nave CP-2552</t>
  </si>
  <si>
    <t>Exchange-overhaul de componentes rotables aeronauticos-Nave CP-2554</t>
  </si>
  <si>
    <t>Mantenimiento y reparación de componentes rotables aeronauticos</t>
  </si>
  <si>
    <t>Mantenimiento de redes eléctricas</t>
  </si>
  <si>
    <t>Mantenimiento no programado de aeronaves</t>
  </si>
  <si>
    <t>Mantenimiento sistema FMCS</t>
  </si>
  <si>
    <t>Mantenimiento y actualizaciones de software</t>
  </si>
  <si>
    <t>Otros gastos por concepto de instalacion, mantenimiento y reparacion</t>
  </si>
  <si>
    <t>Reencauche de llantas de equipos soporte tierra y vehículos</t>
  </si>
  <si>
    <t>Reserva de mantenimiento motores de aeronaves</t>
  </si>
  <si>
    <t>Reserva de mantenimiento motores alquilados aeronaves</t>
  </si>
  <si>
    <t>Reserva de mantenimiento aeronave CP-2550</t>
  </si>
  <si>
    <t>Exchange-overhaul de componentes rotables aeronauticos-Nave CP-2550</t>
  </si>
  <si>
    <t>Exchange-overhaul de componentes rotables aeronauticos-Nave CP-2684</t>
  </si>
  <si>
    <t>Exchange-overhaul de componentes rotables aeronauticos-Nave CP-2716</t>
  </si>
  <si>
    <t>Mantenimiento  programado servicio C - aeronave CP-2551</t>
  </si>
  <si>
    <t>Reserva de mantenimiento aeronave CP-2551</t>
  </si>
  <si>
    <t>Reserva de mantenimiento aeronave CP-2552</t>
  </si>
  <si>
    <t>Exchange-overhaul de componentes rotables aeronauticos-Nave CP-2717</t>
  </si>
  <si>
    <t>Mantenimiento  programado servicio C - aeronave CP-2552</t>
  </si>
  <si>
    <t>25120 - GASTOS ESPECIALIZADOS POR ATENCION MEDICA Y OTROS</t>
  </si>
  <si>
    <t>Chequeo médico aeronáutico</t>
  </si>
  <si>
    <t>Gastos especializados por atención médica</t>
  </si>
  <si>
    <t>Revisión medica, examen pre-ocupacional</t>
  </si>
  <si>
    <t>25210 - CONSULTORIAS POR PRODUCTO</t>
  </si>
  <si>
    <t>Servicios Públicitarios</t>
  </si>
  <si>
    <t>Servicios profesionales para evaluaciones psicológicas y psicométricas</t>
  </si>
  <si>
    <t>Otras consultorias por producto</t>
  </si>
  <si>
    <t>Consultoria por producto</t>
  </si>
  <si>
    <t>25220 - CONSULTORES DE LINEA</t>
  </si>
  <si>
    <t>Servicios de Consultoría en  Linea</t>
  </si>
  <si>
    <t>25230 - AUDITORIAS EXTERNAS</t>
  </si>
  <si>
    <t>Servicios de auditoría para la presentación de Estados Financieros</t>
  </si>
  <si>
    <t>Servicio de auditoria especial</t>
  </si>
  <si>
    <t>25300 - COMISIONES Y GASTOS BANCARIOS</t>
  </si>
  <si>
    <t>Comisiones y gastos bancarios</t>
  </si>
  <si>
    <t>25400 - LAVANDERIA, LIMPIEZA E HIGIENE</t>
  </si>
  <si>
    <t>Servicios de fumigación de Aeronave CP-2718</t>
  </si>
  <si>
    <t>Servicios de fumigación de Aeronave CP-2815</t>
  </si>
  <si>
    <t>Servicios de fumigación de Aeronave N-234AX</t>
  </si>
  <si>
    <t>Limpieza de Aeronave N-234AX</t>
  </si>
  <si>
    <t>Servicios de fumigación de Aeronave CP-2550</t>
  </si>
  <si>
    <t>Servicios de fumigación de Aeronave CP-2551</t>
  </si>
  <si>
    <t>Servicios de fumigación de Aeronave CP-2552</t>
  </si>
  <si>
    <t>Servicios de fumigación de Aeronave CP-2554</t>
  </si>
  <si>
    <t>Servicios de fumigación de Aeronave CP-2684</t>
  </si>
  <si>
    <t>Servicios de fumigación de Aeronave CP-2716</t>
  </si>
  <si>
    <t>Limpieza de bienes materiales</t>
  </si>
  <si>
    <t>Servicio de lavado de vehiculos</t>
  </si>
  <si>
    <t>Limpieza de prendas de vestir</t>
  </si>
  <si>
    <t>Servicios de fumigación de Aeronave CP-2717</t>
  </si>
  <si>
    <t>Servicios de fumigación de Aeronave CP-2640</t>
  </si>
  <si>
    <t>Servicio de limpieza, fundas, espaldares, posaderas, alfombras y otros  en Aeronave CP-2550</t>
  </si>
  <si>
    <t>Servicio de limpieza, fundas, espaldares, posaderas, alfombras y otros  en Aeronaves BoA.</t>
  </si>
  <si>
    <t>Servicio de limpieza, fundas, espaldares, posaderas, alfombras y otros  en Aeronave CP-2551</t>
  </si>
  <si>
    <t>Servicio de limpieza, fundas, espaldares, posaderas, alfombras y otros  en Aeronave CP-2552</t>
  </si>
  <si>
    <t>Servicio de limpieza, fundas, espaldares, posaderas, alfombras y otros  en Aeronave CP-2554</t>
  </si>
  <si>
    <t xml:space="preserve"> Servicio de limpieza, fundas, espaldares, posaderas, alfombras y otros  en Aeronave CP-2684</t>
  </si>
  <si>
    <t>Servicio de limpieza, fundas, espaldares, posaderas, alfombras y otros  en Aeronave CP-2716</t>
  </si>
  <si>
    <t>Servicio de limpieza, fundas, espaldares, posaderas, alfombras y otros  en Aeronave CP-2717</t>
  </si>
  <si>
    <t>Servicio de limpieza, fundas, espaldares, posaderas, alfombras y otros  en Aeronave CP-2640</t>
  </si>
  <si>
    <t>Servicio de limpieza, fundas, espaldares, posaderas, alfombras y otros  en Aeronave CP-2718</t>
  </si>
  <si>
    <t>Servicio de limpieza, fundas, espaldares, posaderas, alfombras y otros  en Aeronave CP-2815</t>
  </si>
  <si>
    <t>25500 - PUBLICIDAD</t>
  </si>
  <si>
    <t>Publicación para convocatorias</t>
  </si>
  <si>
    <t>Publicación de avisos en medios de comunicación</t>
  </si>
  <si>
    <t>Publicidad Vía Internet</t>
  </si>
  <si>
    <t>Adquisicion de letreros, baners o rollers</t>
  </si>
  <si>
    <t>Adquisicion de material promocional</t>
  </si>
  <si>
    <t>Impresión material promocional o informativo</t>
  </si>
  <si>
    <t>Otros servicios de publicidad (spot, etc)</t>
  </si>
  <si>
    <t>25600 - SERVICIOS DE IMPRENTA, FOTOCOPIADO Y FOTOGRAFICOS</t>
  </si>
  <si>
    <t>Compra de Formularios Pre Impresos (Microperforado)</t>
  </si>
  <si>
    <t>Empastados de Documentos</t>
  </si>
  <si>
    <t>Impresión de facturas</t>
  </si>
  <si>
    <t>Impresión de material especifico Operaciones, Carga y  Mantenimiento</t>
  </si>
  <si>
    <t>Impresión de cintas con logo institucional</t>
  </si>
  <si>
    <t>Servicio de fotocopias y otros realizados por terceros</t>
  </si>
  <si>
    <t>Servicios de imprenta, fotocopiado y fotograficos</t>
  </si>
  <si>
    <t>Sticker, logos y codigos para los equipos soporte tierra</t>
  </si>
  <si>
    <t>Impresion de material para ATOs (Bag Tag, y otros )</t>
  </si>
  <si>
    <t>25700 - CAPACITACION DEL PERSONAL</t>
  </si>
  <si>
    <t>Capacitacion del personal</t>
  </si>
  <si>
    <t>Entrenamiento inicial y recurrente personal operativo.</t>
  </si>
  <si>
    <t>25900 - SERVICIOS MANUALES</t>
  </si>
  <si>
    <t>Servicio de albañilería,
carpintería, herrería, cerrajería, plomería o jardinería</t>
  </si>
  <si>
    <t>Servicio de pintado en general</t>
  </si>
  <si>
    <t>Servicio de copiado de llaves y arreglo de chapas</t>
  </si>
  <si>
    <t>Servicio de reparación de material promocional</t>
  </si>
  <si>
    <t>Otros servicios manuales (Parchado de llantas, soldadura, torneado, enmarcados, etc)</t>
  </si>
  <si>
    <t>Servicios manuales (Confeccion de fundas, espaldares, posaderas, alfombras y otros servicios) para aeronaves</t>
  </si>
  <si>
    <t>26200 - GASTOS JUDICIALES</t>
  </si>
  <si>
    <t>Tramites judiciales (Testimonio, timbres, caratula notarial, reposicion de formulario, folders)</t>
  </si>
  <si>
    <t>Servicios de Legalización</t>
  </si>
  <si>
    <t>Servicios de Protocolizacion</t>
  </si>
  <si>
    <t>Otros servicios legales (Incluye servicios notariales)</t>
  </si>
  <si>
    <t>26300 - DERECHOS SOBRE BIENES INTANGIBLES</t>
  </si>
  <si>
    <t>Derecho de uso código de identificación IATA.</t>
  </si>
  <si>
    <t>Derecho de acceso a paginas WEB para consultas técnicas, operativas y otros.</t>
  </si>
  <si>
    <t>Derecho de uso de bienes y activos de propiedad comercial o intelectual</t>
  </si>
  <si>
    <t>Derecho de uso de frecuencia nacional e internacional en radio comunicación.</t>
  </si>
  <si>
    <t>Derechos sobre bienes intangibles</t>
  </si>
  <si>
    <t>Dominio de Internet.</t>
  </si>
  <si>
    <t>26610 - SERVICIOS PUBLICOS</t>
  </si>
  <si>
    <t>Servicios de seguridad prestados por los Batallones de Seguridad Fisica</t>
  </si>
  <si>
    <t>Servicios publicos</t>
  </si>
  <si>
    <t>26620 - SERVICIOS PRIVADOS</t>
  </si>
  <si>
    <t>Servicios de seguridad prestados por empresas privadas</t>
  </si>
  <si>
    <t>26630 - SERVICIOS POR TRASLADO DE VALORES</t>
  </si>
  <si>
    <t>Servicios por traslado de valores</t>
  </si>
  <si>
    <t>Servicio de traslado y custodia de valores (Ferias)</t>
  </si>
  <si>
    <t>26910 - GASTOS DE REPRESENTACION</t>
  </si>
  <si>
    <t>26920 - FALLAS DE CAJA</t>
  </si>
  <si>
    <t>Fallas de Caja</t>
  </si>
  <si>
    <t>26990 - OTROS</t>
  </si>
  <si>
    <t>Transporte de equipaje a pasajeros perjudicados por vuelos interrumpidos de Aeronaves</t>
  </si>
  <si>
    <t>Transporte de pasajeros perjudicados por vuelos interrumpidos Aeronave N-234AX</t>
  </si>
  <si>
    <t>Transporte de equipaje a pasajeros perjudicados por vuelos interrumpidos Aeronave N-234AX</t>
  </si>
  <si>
    <t>Otros Servicios Aeronave CP-2717</t>
  </si>
  <si>
    <t>Transporte de pasajeros perjudicados por vuelos interrumpidos de Aeronaves</t>
  </si>
  <si>
    <t>Otros Servicios Aeronave CP-2640</t>
  </si>
  <si>
    <t>Tarifa de Aproximación</t>
  </si>
  <si>
    <t>Tasa de Mercancias (Salida de carga aérea)</t>
  </si>
  <si>
    <t>Pasajes de pasajeros perjudicados por vuelos interrumpidos de Aeronaves</t>
  </si>
  <si>
    <t>Otros Servicios Aeronave CP-2718</t>
  </si>
  <si>
    <t>Servicios de asistencia en tierra, rampa y royaltie Nave CP-2551</t>
  </si>
  <si>
    <t>Alimentacion de pasajeros perjudicados por vuelos interrumpidos de Aeronaves</t>
  </si>
  <si>
    <t>Servicios en ruta, radio ayuda, proteccion al vuelo y sobrevuelo Nave N-234AX</t>
  </si>
  <si>
    <t>Servicios en ruta, radio ayuda, proteccion al vuelo y sobrevuelo Nave CP-2550</t>
  </si>
  <si>
    <t>Servicios de asistencia en tierra, rampa y royaltie Nave N-234AX</t>
  </si>
  <si>
    <t>Otros Servicios Aeronave CP-2815</t>
  </si>
  <si>
    <t>Servicios en ruta, radio ayuda, proteccion al vuelo y sobrevuelo Nave CP-2551</t>
  </si>
  <si>
    <t>Indeminizacion, adelantos emergencia p pasajeros perjudicados por vlos. de aeronaves</t>
  </si>
  <si>
    <t>Servicios en ruta, radio ayuda, proteccion al vuelo y sobrevuelo Nave CP-2717</t>
  </si>
  <si>
    <t>Servicios en ruta, radio ayuda, proteccion al vuelo y sobrevuelo Nave CP-2684</t>
  </si>
  <si>
    <t>Suministro de energía eléctrica 400 Hz - Aeronave N-234AX</t>
  </si>
  <si>
    <t>Otros Servicios Aeronave CP-2550</t>
  </si>
  <si>
    <t>Servicios en ruta, radio ayuda, proteccion al vuelo y sobrevuelo Nave CP-2716</t>
  </si>
  <si>
    <t>Hospedaje pasajeros perjudicados por vuelos interrumpidos de Aeronaves</t>
  </si>
  <si>
    <t>Suministro de Agua para los Sanitarios de Aeronave N-234AX</t>
  </si>
  <si>
    <t>Otros Servicios Aeronave CP-2552</t>
  </si>
  <si>
    <t>Servicios en ruta, radio ayuda, proteccion al vuelo y sobrevuelo Nave CP-2640</t>
  </si>
  <si>
    <t>Servicios en ruta, radio ayuda, proteccion al vuelo y sobrevuelo Nave CP-2718</t>
  </si>
  <si>
    <t>Servicios en ruta, radio ayuda, proteccion al vuelo y sobrevuelo Nave CP-2815</t>
  </si>
  <si>
    <t>Servicios en ruta, radio ayuda, proteccion al vuelo y sobrevuelo Nave CP-2554</t>
  </si>
  <si>
    <t>Otros Servicios Aeronave CP-2554</t>
  </si>
  <si>
    <t>Servicios de asistencia en tierra, rampa y royaltie Nave CP-2552</t>
  </si>
  <si>
    <t>Servicios de asistencia en tierra, rampa y royaltie Nave CP-2554</t>
  </si>
  <si>
    <t>Aguinaldos a Personal en Estaciones Internacionales</t>
  </si>
  <si>
    <t>Contingencias por Retiro del Personal en Estaciones Internacionales</t>
  </si>
  <si>
    <t>Fondo de Garantia a Personal en Estaciones Internacionales</t>
  </si>
  <si>
    <t>Servicios de asistencia en tierra, rampa y royaltie Nave CP-2684</t>
  </si>
  <si>
    <t>Otros Servicios Aeronave CP-2684</t>
  </si>
  <si>
    <t>Gastos aduaneros importacion piezas avion</t>
  </si>
  <si>
    <t>Obra social BUE</t>
  </si>
  <si>
    <t>Previsión incremento salarial</t>
  </si>
  <si>
    <t>Previsión para despidos</t>
  </si>
  <si>
    <t>Riesgo de trabajo</t>
  </si>
  <si>
    <t>Sala pasajeros inadminitidos</t>
  </si>
  <si>
    <t>Sala VIP</t>
  </si>
  <si>
    <t>Seguridad Aerea</t>
  </si>
  <si>
    <t>Seguro colectivo de vida</t>
  </si>
  <si>
    <t>Servicio administración virtual en redes sociales</t>
  </si>
  <si>
    <t>Servicio de potabilizacion de agua</t>
  </si>
  <si>
    <t>Jubilación del Trabajador y Atención Medica  a Personal en Estaciones Internacionales</t>
  </si>
  <si>
    <t>Servicio de limpieza por derrame de combustible</t>
  </si>
  <si>
    <t>Servicio de administración de tarjetas de crédito. (Linkser, ATC, AMEX)</t>
  </si>
  <si>
    <t>Servicio de entretenimimiento</t>
  </si>
  <si>
    <t>Servicio FCOM, TEFIS, FLIGHT PLANNING</t>
  </si>
  <si>
    <t>Servicio  fideicomiso IATA</t>
  </si>
  <si>
    <t>Servicios de energía eléctrica y telefónia prestados por empresas terciarizadas</t>
  </si>
  <si>
    <t>Servicio sistema de gestion para Call Center</t>
  </si>
  <si>
    <t>Servicios Terciarizados Energia Electrica, Agua, Aire Acondicionado, Basura y otros</t>
  </si>
  <si>
    <t>Vacaciones a Personal en Estaciones Internacionales</t>
  </si>
  <si>
    <t>Servicios en ruta, radio ayuda, proteccion al vuelo y sobrevuelo Nave CP-2552</t>
  </si>
  <si>
    <t>Servicios de asistencia en tierra, rampa y royaltie Nave CP-2550</t>
  </si>
  <si>
    <t>Servicios de asistencia en tierra, rampa y royaltie Nave CP-2716</t>
  </si>
  <si>
    <t>Servicio  uso de sistemas mecanizados de ventas y reserva de pasajes RESIBER, AMADEUS y TRAVELPORT</t>
  </si>
  <si>
    <t>Servicios especializados para Trafico</t>
  </si>
  <si>
    <t>Servicios integrales ATO BUE</t>
  </si>
  <si>
    <t>Servicio transacción IINET</t>
  </si>
  <si>
    <t>Tramitación operativa de ingreso y salida de carga y correo internacional</t>
  </si>
  <si>
    <t>TSA Inicial Gerencia Operaciones</t>
  </si>
  <si>
    <t>TSA Recurrente Gerencia Operaciones</t>
  </si>
  <si>
    <t>Servicios de asistencia en tierra, rampa y royaltie Nave CP-2717</t>
  </si>
  <si>
    <t>Servicios de asistencia en tierra, rampa y royaltie Nave CP-2640</t>
  </si>
  <si>
    <t>Servicios de asistencia en tierra, rampa y royaltie Nave CP-2718</t>
  </si>
  <si>
    <t>Servicios de asistencia en tierra, rampa y royaltie Nave CP-2815</t>
  </si>
  <si>
    <t>Reparacion y reposicion de equipaje a pasajeros-Aeronaves</t>
  </si>
  <si>
    <t>Otros Servicios Aeronave CP-2716</t>
  </si>
  <si>
    <t>Otros Servicios Aeronave CP-2551</t>
  </si>
  <si>
    <t>Pasajes de pasajeros perjudicados por vuelos interrumpidos Aeronave N-234AX (ACMI- MAD)</t>
  </si>
  <si>
    <t>Otros Servicios (Seguro Aeronave N-234AX  ACMI- MADRID)</t>
  </si>
  <si>
    <t>Otros Servicios (Alquiler Aeronave N-234AX  ACMI- MADRID)</t>
  </si>
  <si>
    <t>Otros Servicios Aeronave N-234AX  (ACMI- MADRID)</t>
  </si>
  <si>
    <t>Indeminizacion, adelantos emergencia p pasajeros perjudicados por vlos. aeronave N-234AX (ACMI-MADRID)</t>
  </si>
  <si>
    <t>Hospedaje pasajeros perjudicados por vuelos interrumpidos Aeronave N-234AX (ACMI-MADRI)</t>
  </si>
  <si>
    <t>Alimentacion de pasajeros perjudicados por vuelos interrumpidos Aeronave N-234AX (ACMI-MADRID)</t>
  </si>
  <si>
    <t>Servicios especializados para aeronave CP-2550  (Tecnicos externos)</t>
  </si>
  <si>
    <t>Servicios especializados para aeronave CP-2551  (Tecnicos externos)</t>
  </si>
  <si>
    <t>Servicios especializados para aeronave CP-2552  (Tecnicos externos)</t>
  </si>
  <si>
    <t>Servicios especializados para aeronave CP-2554  (Tecnicos externos)</t>
  </si>
  <si>
    <t>Servicios especializados para aeronave CP-2684  (Tecnicos externos)</t>
  </si>
  <si>
    <t>Servicios especializados para aeronave CP-2716  (Tecnicos externos)</t>
  </si>
  <si>
    <t>Servicios especializados para aeronave CP-2717  (Tecnicos externos)</t>
  </si>
  <si>
    <t>Servicios especializados para aeronave CP-2640  (Tecnicos externos)</t>
  </si>
  <si>
    <t>Servicios especializados para aeronave CP-2718  (Tecnicos externos)</t>
  </si>
  <si>
    <t>Servicios especializados para aeronave CP-2815  (Tecnicos externos)</t>
  </si>
  <si>
    <t>Otros Servicios Aeronave BoA</t>
  </si>
  <si>
    <t>Servicio de desaduanizacion, tramite DUE, servicio de alm., logistico y seguro Flota BoA.</t>
  </si>
  <si>
    <t>Servicios traducción, transcripción, desaduanizacion, tramite DUE,  permisos operación inter, logistico,seguro y otros</t>
  </si>
  <si>
    <t>Servicios especializados para aeronaves BoA  (Tecnicos externos)</t>
  </si>
  <si>
    <t>Otros servicios (Solvencia de EEFF, etc)</t>
  </si>
  <si>
    <t>Servicio ACMI (Tasas, visas y otros Tripulacion OMNI)</t>
  </si>
  <si>
    <t>Derechos de sobrevuelo</t>
  </si>
  <si>
    <t>31110 - GASTOS POR REFRIGERIOS AL PERSONAL DE LAS INSTITUCIONES PUBLICAS.</t>
  </si>
  <si>
    <t>Refrigerio al personal</t>
  </si>
  <si>
    <t>Refrigerio al personal por asistencia a eventos comerciales</t>
  </si>
  <si>
    <t>Refrigerio en especie</t>
  </si>
  <si>
    <t>Refrigerio para personal de seguridad pública</t>
  </si>
  <si>
    <t>Vale de Refrigerio Base Sao Paulo - Brasil</t>
  </si>
  <si>
    <t>Cesta Basica -Base Sao Paulo - Brasil</t>
  </si>
  <si>
    <t>31120 - GASTOS POR ALIMENTACION Y OTROS SIMILARES</t>
  </si>
  <si>
    <t>Botellon de agua para atencion al cliente.</t>
  </si>
  <si>
    <t>Gastos por alimentacion y otros similares</t>
  </si>
  <si>
    <t>Refrigerios en capacitaciones, conferencias, reuniones, lanzamientos comerciales, aniversarios y otros.</t>
  </si>
  <si>
    <t>Otros refrigerios</t>
  </si>
  <si>
    <t>31140 - ALIMENTACION HOSPITALARIA, PENITENCIARIA, AERONAVES Y OTRAS ESPECIFICAS</t>
  </si>
  <si>
    <t xml:space="preserve"> Servicio de Catering Nacional e Internacional Aeronave CP-2717</t>
  </si>
  <si>
    <t xml:space="preserve"> Servicio de Catering Nacional e Internacional Aeronave CP-2640</t>
  </si>
  <si>
    <t>Servicio de bar y misceláneos Aeronave CP-2550</t>
  </si>
  <si>
    <t>Servicio de bar y misceláneos Aeronave CP-2717</t>
  </si>
  <si>
    <t xml:space="preserve"> Servicio de Catering Nacional e Internacional Aeronave CP-2718</t>
  </si>
  <si>
    <t>Servicio de bar y misceláneos Aeronave CP-2551</t>
  </si>
  <si>
    <t>Servicio de bar y misceláneos Aeronave CP-2640</t>
  </si>
  <si>
    <t xml:space="preserve"> Servicio de Catering Nacional e Internacional Aeronave CP-2815</t>
  </si>
  <si>
    <t xml:space="preserve"> Servicio de Catering Nacional e Internacional Aeronave N-234AX</t>
  </si>
  <si>
    <t>Servicio de bar y misceláneos Aeronave CP-2552</t>
  </si>
  <si>
    <t>Servicio de bar y misceláneos Aeronave CP-2718</t>
  </si>
  <si>
    <t>Servicio de bar y misceláneos Aeronave CP-2554</t>
  </si>
  <si>
    <t xml:space="preserve"> Servicio de Catering Nacional e Internacional Aeronave CP-2550</t>
  </si>
  <si>
    <t xml:space="preserve"> Servicio de Catering Nacional e Internacional Aeronave CP-2551</t>
  </si>
  <si>
    <t xml:space="preserve"> Servicio de Catering Nacional e Internacional Aeronave CP-2552</t>
  </si>
  <si>
    <t xml:space="preserve"> Servicio de Catering Nacional e Internacional Aeronave CP-2554</t>
  </si>
  <si>
    <t>Servicio de bar y misceláneos Aeronave CP-2684</t>
  </si>
  <si>
    <t>Servicio de bar y misceláneos Aeronave CP-2815</t>
  </si>
  <si>
    <t>Alimentos para survival kit</t>
  </si>
  <si>
    <t xml:space="preserve"> Servicio de Catering Nacional e Internacional Aeronave CP-2684</t>
  </si>
  <si>
    <t xml:space="preserve"> Servicio de Catering Nacional e Internacional Aeronave CP-2716</t>
  </si>
  <si>
    <t>Servicio de bar y misceláneos Aeronave CP-2716</t>
  </si>
  <si>
    <t>Servicio de bar y misceláneos Aeronave N-234AX</t>
  </si>
  <si>
    <t>31300 - PRODUCTOS AGRICOLAS, PECUARIOS Y FORESTALES</t>
  </si>
  <si>
    <t>Arreglos florales para eventos comerciales</t>
  </si>
  <si>
    <t>ESTA PROHIBIDO</t>
  </si>
  <si>
    <t>Persianas de madera</t>
  </si>
  <si>
    <t>Señaletica de trupan</t>
  </si>
  <si>
    <t>32100 - PAPEL</t>
  </si>
  <si>
    <t>Papel de escritorio en sus diversas variedades (Bond, fax, sabana, carbonico, luste, de color y otros)</t>
  </si>
  <si>
    <t>32200 - PRODUCTOS DE ARTES GRAFICAS</t>
  </si>
  <si>
    <t>Cartulina</t>
  </si>
  <si>
    <t>Archivadores de Palanca hechos de carton</t>
  </si>
  <si>
    <t>Sobre manila</t>
  </si>
  <si>
    <t>Folder colgante de carton</t>
  </si>
  <si>
    <t>Rollo de papel de turno</t>
  </si>
  <si>
    <t>Papel membretado</t>
  </si>
  <si>
    <t>Productos de serigrafia</t>
  </si>
  <si>
    <t>Otros productos de artes graficas en general</t>
  </si>
  <si>
    <t>32300 - LIBROS, MANUALES Y REVISTAS</t>
  </si>
  <si>
    <t>Manuales de  aeronaves</t>
  </si>
  <si>
    <t>Manuales mercancías peligrosas, animales vivos y productos perecederos</t>
  </si>
  <si>
    <t>Revistas para oficinas</t>
  </si>
  <si>
    <t>Otros libros, manuales y revistas en general</t>
  </si>
  <si>
    <t>32500 - PERIODICOS Y BOLETINES</t>
  </si>
  <si>
    <t>Suscripción de periódicos, boletines, gaceta oficial.</t>
  </si>
  <si>
    <t>Periodicos y boletines</t>
  </si>
  <si>
    <t>33100 - HILADOS Y TELAS</t>
  </si>
  <si>
    <t>Pita de amarre</t>
  </si>
  <si>
    <t>Velcro - scrach</t>
  </si>
  <si>
    <t>Hilados, telas en sus diferentes variedades y otros similares en general</t>
  </si>
  <si>
    <t>33200 - CONFECCIONES TEXTILES</t>
  </si>
  <si>
    <t>Bolsas de lona</t>
  </si>
  <si>
    <t>Adquisición de tapices, alfombras, sábanas, toallas, sacos de fibras, colchones, carpas, cortinas y otros textiles similares.</t>
  </si>
  <si>
    <t>33300 - PRENDAS DE VESTIR</t>
  </si>
  <si>
    <t>Ropa y accesorios de seguridad industrial</t>
  </si>
  <si>
    <t>Uniformes para personal de la Empresa</t>
  </si>
  <si>
    <t>Uniformes, vestimenta de diversos tipos, ropa de trabajo, distintivos, accesorios y otras prendas de vestir en general</t>
  </si>
  <si>
    <t>33400 - CALZADOS</t>
  </si>
  <si>
    <t>Botas de goma</t>
  </si>
  <si>
    <t>Calzados para trabajos operativos</t>
  </si>
  <si>
    <t>Calzados de seguridad</t>
  </si>
  <si>
    <t>34110 - COMBUSTIBLES, LUBRICANTES Y DERIVADOS PARA CONSUMO</t>
  </si>
  <si>
    <t>Combustible Jet fuel Nave CP-2552</t>
  </si>
  <si>
    <t>Combustible Jet fuel Nave CP-2684</t>
  </si>
  <si>
    <t>Combustible Jet fuel Nave CP-2716</t>
  </si>
  <si>
    <t>Combustible Jet fuel Nave CP-2717</t>
  </si>
  <si>
    <t>Combustible Jet fuel Nave CP-2640</t>
  </si>
  <si>
    <t>Combustible Jet fuel Nave CP-2718</t>
  </si>
  <si>
    <t>Combustible Jet fuel Nave CP-2815</t>
  </si>
  <si>
    <t>Combustible Jet fuel Nave CP-2554</t>
  </si>
  <si>
    <t>Combustible Jet fuel Nave CP-2550</t>
  </si>
  <si>
    <t>Methanol para Aeronaves</t>
  </si>
  <si>
    <t>Aceite hidraulico</t>
  </si>
  <si>
    <t>Aceite,  lubricantes y derivados</t>
  </si>
  <si>
    <t>Aceites para aeronaves</t>
  </si>
  <si>
    <t>Diesel</t>
  </si>
  <si>
    <t>Gasolina</t>
  </si>
  <si>
    <t>Skydroll para aeronaves</t>
  </si>
  <si>
    <t>Combustible Jet fuel Nave N-234AX</t>
  </si>
  <si>
    <t>Lubricantes y derivados de aviación</t>
  </si>
  <si>
    <t>Thinner</t>
  </si>
  <si>
    <t>Grasa</t>
  </si>
  <si>
    <t>Combustible Jet fuel Nave CP-2551</t>
  </si>
  <si>
    <t>34200 - PRODUCTOS QUIMICOS Y FARMACEUTICOS</t>
  </si>
  <si>
    <t>Algodon, gasa, cotonetes para uso medicinal</t>
  </si>
  <si>
    <t>Agua acidulada</t>
  </si>
  <si>
    <t>Agua destilada</t>
  </si>
  <si>
    <t>Insumos farmaceuticos</t>
  </si>
  <si>
    <t>Liquido refrigerante</t>
  </si>
  <si>
    <t>Medicamentos en general</t>
  </si>
  <si>
    <t>Pinturas en general</t>
  </si>
  <si>
    <t>Masilla plastica, catalizadores, soda caustica, silicona</t>
  </si>
  <si>
    <t>Insecticida, desinfectante para aeronaves</t>
  </si>
  <si>
    <t>Productos Quimicos y Farmaceoticos para Aeronaves</t>
  </si>
  <si>
    <t>Productos para impermeabilizacion (Sika) y otros productos quimicos y farmaceoticos en general (Alcohol, disolventes y otros)</t>
  </si>
  <si>
    <t>34300 - LLANTAS Y NEUMATICOS</t>
  </si>
  <si>
    <t>Llantas, neumaticos y aros  para equipos soporte tierra</t>
  </si>
  <si>
    <t>Llantas, neumaticos y aros  para vehiculos y motocicletas</t>
  </si>
  <si>
    <t>Llantas y neumaticos aeronaves</t>
  </si>
  <si>
    <t>Ruedas para equipos soporte tierra</t>
  </si>
  <si>
    <t>34400 - PRODUCTOS DE CUERO Y CAUCHO</t>
  </si>
  <si>
    <t>Otros productos (Cuerinas, caucho y otros similares)</t>
  </si>
  <si>
    <t>34500 - PRODUCTOS DE MINERALES NO METALICOS Y PLASTICOS</t>
  </si>
  <si>
    <t>Bolsas de basura</t>
  </si>
  <si>
    <t>Bolsas de mareo</t>
  </si>
  <si>
    <t>Letreros y señaléticas de vinil</t>
  </si>
  <si>
    <t>Precintos de seguridad</t>
  </si>
  <si>
    <t>Tachos Plásticos FOD</t>
  </si>
  <si>
    <t>Persianas de plastico</t>
  </si>
  <si>
    <t>Cajas de Plastico</t>
  </si>
  <si>
    <t>Vasos de plástico o plastoformo</t>
  </si>
  <si>
    <t>Cemento, cal y yeso</t>
  </si>
  <si>
    <t>Tubos sanitarios de plastico o pvc, niples, codos, acoples</t>
  </si>
  <si>
    <t>Cable canal, tubo corrugado, politubo, abrasaderas plasticas</t>
  </si>
  <si>
    <t>Otros productos de minerales no metalicos y plasticos en general (Envases plasticos, etc)</t>
  </si>
  <si>
    <t>Credenciales</t>
  </si>
  <si>
    <t>34600 - PRODUCTOS METALICOS</t>
  </si>
  <si>
    <t>Termos  metalicos y productos de metal</t>
  </si>
  <si>
    <t>Lingotes, planchas, planchones, hojalata, perfiles,
alambres, varillas y otros similares</t>
  </si>
  <si>
    <t>Puertas, ventanas, cortinas, tinglados, carrocerías
metálicas y demás estructuras metálicas acabadas</t>
  </si>
  <si>
    <t>Artículos de hojalata, cuchillería, ferretería, tornillos, tuercas,
redes, cercas y demás productos metálicos</t>
  </si>
  <si>
    <t>Candados y chapas</t>
  </si>
  <si>
    <t>Jabalinas, hojas de sierra, visagras, alambre de amarre, varilla rosca</t>
  </si>
  <si>
    <t>Soporte metalico (Caballetes y otros)</t>
  </si>
  <si>
    <t>Brocas y otros productos metalicos</t>
  </si>
  <si>
    <t>34700 - MINERALES</t>
  </si>
  <si>
    <t>Piedra, arcilla, arena y
grava para la construcción en general</t>
  </si>
  <si>
    <t>34800 - HERRAMIENTAS MENORES</t>
  </si>
  <si>
    <t>Herramientas menores</t>
  </si>
  <si>
    <t>Pistola de aire, pistola selladora, soplador, pistola cautin para soldar, remachadora portatil, pistola engrasadora y aceitera</t>
  </si>
  <si>
    <t>35110 - DISMINUCION DE CAJA Y BANCOS</t>
  </si>
  <si>
    <t>Disminución de caja y bancos</t>
  </si>
  <si>
    <t>39100 - MATERIAL DE LIMPIEZA</t>
  </si>
  <si>
    <t>jabones, detergentes,
desinfectantes, paños, ceras, cepillos, escobas y otros utilizados en la limpieza e higiene de bienes y lugares públicos</t>
  </si>
  <si>
    <t>Material de limpieza</t>
  </si>
  <si>
    <t>39130 - INCREMENTO DE CUENTAS POR PAGAR A CORTO PLAZO POR SUELDOS Y JORNALES</t>
  </si>
  <si>
    <t>Incremento de cuentas por pagar a CP por sueldos y jornales</t>
  </si>
  <si>
    <t>39200 - MATERIAL DEPORTIVO Y RECREATIVO</t>
  </si>
  <si>
    <t>Peliculas</t>
  </si>
  <si>
    <t>39300 - UTENSILIOS DE COCINA Y COMEDOR</t>
  </si>
  <si>
    <t>Menaje de cocina y vajilla de comedor</t>
  </si>
  <si>
    <t>Utencilios de Cocina, Comedor y otros de cocina en general</t>
  </si>
  <si>
    <t>39400 - INSTRUMENTAL MENOR MEDICO-QUIRURGICO</t>
  </si>
  <si>
    <t>Estetoscopio, tensiómetro, termómetro y otros</t>
  </si>
  <si>
    <t>39500 - UTILES DE ESCRITORIO Y OFICINA</t>
  </si>
  <si>
    <t>Boligrafos, lapices, marcadores, micropuntas, lapices bicolor, resaltadores</t>
  </si>
  <si>
    <t>Cd, DVD, Flash memory, Pendrive, calculadoras</t>
  </si>
  <si>
    <t>Perforadora, engranpadora, pizarra de corcho, cinta etiquetadora, saca grapas, bandeja porta papel, porta lapiceros</t>
  </si>
  <si>
    <t>Reloj de pared</t>
  </si>
  <si>
    <t>Toner para impresoras y fotocopiadoras</t>
  </si>
  <si>
    <t>Corrector liquido/cinta</t>
  </si>
  <si>
    <t>Borradores, reglas, nepacos, pegamento</t>
  </si>
  <si>
    <t>Tajador, pos-it, separadores plasticos, almohadilla, tijeras, esponjeros, porta escotch, binders, cinta de embalaje, tampo, tinta para tampo, sellos.</t>
  </si>
  <si>
    <t>Utiles de Escritorio y Oficina (Espirales, separadores plasticos, archivadores plasticos y otros en general considerados como material de escritorio.)</t>
  </si>
  <si>
    <t>39600 - UTILES EDUCACIONALES, CULTURALES Y DE CAPACITACION</t>
  </si>
  <si>
    <t>Maniqui para primeros auxilios</t>
  </si>
  <si>
    <t>Manuales de entrenamiento (Para capacitacion tripulantes)</t>
  </si>
  <si>
    <t>Otros utiles y materiales de capacitación.</t>
  </si>
  <si>
    <t>39700 - UTILES Y MATERIALES ELECTRICOS</t>
  </si>
  <si>
    <t>Focos, cables eléctricos y de transmisión de datos, sockets,
tubos fluorescentes, accesorios de radios, lámparas de escritorio, electrodos, planchas</t>
  </si>
  <si>
    <t>Lampara detectora de billetes y otros utiles y materiales electricos en general.</t>
  </si>
  <si>
    <t>Linternas, conductores, aisladores, fusibles, baterías, pilas, interruptores, conmutadores,
enchufes y otros relacionados</t>
  </si>
  <si>
    <t>39800 - OTROS REPUESTOS Y ACCESORIOS</t>
  </si>
  <si>
    <t>Baterias para handies</t>
  </si>
  <si>
    <t>Discos duros, memoria RAM, tarjeta madre, lectores externos, disco duro externo, adaptadores de puertos, teclados, mouse, head set, microfono</t>
  </si>
  <si>
    <t>Ventiladores para rack, tarjeta FXO-FXS, duplexores para radios, parlantes</t>
  </si>
  <si>
    <t>Baterias para Vehiculos y Motocicletas</t>
  </si>
  <si>
    <t>Conjunto de Frenos para Aeronaves</t>
  </si>
  <si>
    <t>Respuestos consumibles para Aeronaves</t>
  </si>
  <si>
    <t>Respuestos Rotables para Aeronaves</t>
  </si>
  <si>
    <t>Repuestos y accesorios para bienes muebles e inmuebles (Rodapies, chapas de escritorio)</t>
  </si>
  <si>
    <t>Otros repuestos en general - VEHICULOS, EQUIPOS SOPORTE TIERRA Y MOTOCICLETAS (Guiñadores, faroles, focos, bocina, amortiguadores, filtros, etc, etc).</t>
  </si>
  <si>
    <t>Otros repuestos y accesorios en general  para equipos de computación</t>
  </si>
  <si>
    <t>Otros repuestos y accesorios en general  para equipos de comunicación</t>
  </si>
  <si>
    <t>Otros repuestos y accesorios para Aeronaves</t>
  </si>
  <si>
    <t>Otros repuestos y accesorios Aeronave CP-2550</t>
  </si>
  <si>
    <t>Otros repuestos y accesorios Aeronave CP-2551</t>
  </si>
  <si>
    <t>Otros repuestos y accesorios Aeronave CP-2552</t>
  </si>
  <si>
    <t>Otros repuestos y accesorios Aeronave CP-2554</t>
  </si>
  <si>
    <t>Otros repuestos y accesorios Aeronave CP-2684</t>
  </si>
  <si>
    <t>Otros repuestos y accesorios Aeronave CP-2716</t>
  </si>
  <si>
    <t>Otros repuestos y accesorios Aeronave CP-2717</t>
  </si>
  <si>
    <t>Otros repuestos y accesorios Aeronave CP-2640</t>
  </si>
  <si>
    <t>Otros repuestos y accesorios Aeronave CP-2718</t>
  </si>
  <si>
    <t>Otros repuestos y accesorios Aeronave CP-2815</t>
  </si>
  <si>
    <t>Otros repuestos y accesorios Aeronave N234AX (ACMI MADRID)</t>
  </si>
  <si>
    <t>39990 - OTROS MATERIALES Y SUMINISTROS</t>
  </si>
  <si>
    <t>Papel higienico, papel toalla, papel cocina, servilletas, baberos desechables, manteles antideslizantes, mandiles desechables</t>
  </si>
  <si>
    <t>Ligas, mangueras, cinta antideslizante, neceseres o toolkit</t>
  </si>
  <si>
    <t>Guantes desechables de vinil, quirurgicos, barbijos desechables</t>
  </si>
  <si>
    <t>Extintores de un kilo, conservadora de plastoformo, paraguas</t>
  </si>
  <si>
    <t>Parches, lijas, brochas, rodillos, aserrin, teflon, mango para azadon, disco de corte</t>
  </si>
  <si>
    <t>Otros materiales y suministros para Aeronaves</t>
  </si>
  <si>
    <t>Otros materiales y suministros en general</t>
  </si>
  <si>
    <t>Otros materiales, suministros e insumos  para survival kit</t>
  </si>
  <si>
    <t>Productos de vidrio en general (excepto las planos - ventana y escritorio)</t>
  </si>
  <si>
    <t>42230 - OTRAS CONSTRUCCIONES Y MEJORAS DE BIENES PUBLICOS DE DOMINIO PRIVADO</t>
  </si>
  <si>
    <t>Construcciones y remodelaciones de ambientes</t>
  </si>
  <si>
    <t>43110 - EQUIPO DE OFICINA Y MUEBLES</t>
  </si>
  <si>
    <t>Rack de Pared</t>
  </si>
  <si>
    <t>Sillas</t>
  </si>
  <si>
    <t>Escritorios</t>
  </si>
  <si>
    <t>Anilladora</t>
  </si>
  <si>
    <t>Casilleros</t>
  </si>
  <si>
    <t>Credenza</t>
  </si>
  <si>
    <t>Estantes</t>
  </si>
  <si>
    <t>Gaveteros</t>
  </si>
  <si>
    <t>Guillotina</t>
  </si>
  <si>
    <t>Mesas</t>
  </si>
  <si>
    <t>Mostradores</t>
  </si>
  <si>
    <t>Mobiliario en general</t>
  </si>
  <si>
    <t>Trillo de Conjunto de Archivo</t>
  </si>
  <si>
    <t>Relojes biometricos</t>
  </si>
  <si>
    <t>43120 - EQUIPO DE COMPUTACION</t>
  </si>
  <si>
    <t>Computadoras</t>
  </si>
  <si>
    <t>Impresoras</t>
  </si>
  <si>
    <t>Otros equipos de computación</t>
  </si>
  <si>
    <t>Scanners</t>
  </si>
  <si>
    <t>Servidores</t>
  </si>
  <si>
    <t>43310 - VEHICULOS LIVIANOS PARA FUNCIONES ADMINISTRATIVAS</t>
  </si>
  <si>
    <t>Motocicletas</t>
  </si>
  <si>
    <t>Vehículos</t>
  </si>
  <si>
    <t>43330 - MAQUINARIA Y EQUIPO DE TRANSPORTE DE TRACCION</t>
  </si>
  <si>
    <t>Cintas transportadoras de equipaje</t>
  </si>
  <si>
    <t>Equipos auxiliares para maniobras en aeropuerto y otros.</t>
  </si>
  <si>
    <t>Aeronaves</t>
  </si>
  <si>
    <t>Monta cargas</t>
  </si>
  <si>
    <t>Otra maquinaria y Equipo</t>
  </si>
  <si>
    <t>Tractores</t>
  </si>
  <si>
    <t>43400 - EQUIPO MEDICO Y DE LABORATORIO</t>
  </si>
  <si>
    <t>Equipos médicos (desfibrilador y otros)</t>
  </si>
  <si>
    <t>43500 - EQUIPO DE COMUNICACIONES</t>
  </si>
  <si>
    <t>Antenas de comunicación y torres de transmisión</t>
  </si>
  <si>
    <t>Centrales telefonicas y aparatos telefónicos</t>
  </si>
  <si>
    <t>Duplexores para radio</t>
  </si>
  <si>
    <t>Equipos de  video y audio</t>
  </si>
  <si>
    <t>Handies</t>
  </si>
  <si>
    <t>Otros equipos de comunicación</t>
  </si>
  <si>
    <t>Televisores</t>
  </si>
  <si>
    <t>Equipo de para seguridad de red de area amplia</t>
  </si>
  <si>
    <t>Equipo de Radio Comunicación</t>
  </si>
  <si>
    <t>Firewall</t>
  </si>
  <si>
    <t>Repetidora de radio comunicación</t>
  </si>
  <si>
    <t>Switch</t>
  </si>
  <si>
    <t>Equipos de telefonia IP</t>
  </si>
  <si>
    <t>Wireless</t>
  </si>
  <si>
    <t>Camaras de seguridad</t>
  </si>
  <si>
    <t>GPS</t>
  </si>
  <si>
    <t>43600 - EQUIPO EDUCACIONAL Y RECREATIVO</t>
  </si>
  <si>
    <t>Equipo educacional</t>
  </si>
  <si>
    <t>Micrófonos</t>
  </si>
  <si>
    <t>Pizarrones</t>
  </si>
  <si>
    <t>Pupitres</t>
  </si>
  <si>
    <t>Proyectores (Data Show), pantallas ECRAN, pizarras acrílicas</t>
  </si>
  <si>
    <t>43700 - OTRA MAQUINARIA Y EQUIPO</t>
  </si>
  <si>
    <t>Compresora</t>
  </si>
  <si>
    <t>Caniles para transporte de mascotas</t>
  </si>
  <si>
    <t>Ventiladores</t>
  </si>
  <si>
    <t>Cocinas, refrigeradores, microondas</t>
  </si>
  <si>
    <t>Extintores, botellones de oxigeno y nitrogeno</t>
  </si>
  <si>
    <t>Aire acondicionado y ventiladores</t>
  </si>
  <si>
    <t>Caja fuertes</t>
  </si>
  <si>
    <t>Cajas para transporte de armas</t>
  </si>
  <si>
    <t>Cámaras fotográficas y filmadoras</t>
  </si>
  <si>
    <t>Equipo ultrasonido</t>
  </si>
  <si>
    <t>Escaleras</t>
  </si>
  <si>
    <t>Globos institucionales</t>
  </si>
  <si>
    <t>Silla de ruedas</t>
  </si>
  <si>
    <t>Carro porta equipaje (Cala cala)</t>
  </si>
  <si>
    <t>Porta manguera</t>
  </si>
  <si>
    <t>49100 - ACTIVOS INTANGIBLES</t>
  </si>
  <si>
    <t>51100 - ACCIONES Y PARTICIPACIONES DE CAPITAL EN EMPRESAS PRIVADAS NACIONALES</t>
  </si>
  <si>
    <t>57100 - INCREMENTO DE CAJA Y BANCOS</t>
  </si>
  <si>
    <t>Incremento de Caja y Bancos</t>
  </si>
  <si>
    <t>58210 - INCREMENTO DE DOCUMENTOS POR COBRAR A CORTO PLAZO</t>
  </si>
  <si>
    <t>Gastos con Cargo a Rendición</t>
  </si>
  <si>
    <t>66100 - GASTOS DEVENGADOS NO PAGADOS POR SERVICIOS PERSONALES</t>
  </si>
  <si>
    <t>Servicios Personales (Sueldos, Bono de Anteguedad, Bono de Frontera y asignaciones Familiares)</t>
  </si>
  <si>
    <t>66200 - GASTOS DEVENGADOS NO PAGADOS POR SERVICIOS NO PERSONALES, MATERIALES Y SUMINISTROS, ACTIVOS REALES Y FINANCIEROS Y SERVICIO DE LA DEUDA.</t>
  </si>
  <si>
    <t>Gastos Devengados No Pagados por Servisios No Personales, Materiales y Suministros, Activos Reales y Financieros y Servicio de la Deuda</t>
  </si>
  <si>
    <t>66400 - GASTOS DEVENGADOS NO PAGADOS POR RETENCIONES</t>
  </si>
  <si>
    <t>Obligraciones generadas por concepto de retenciones no canceladas a favor de acreedores</t>
  </si>
  <si>
    <t>66900 - OTROS GASTOS NO PAGADOS</t>
  </si>
  <si>
    <t>Otros gastos no pagados en ejercicios anteriores</t>
  </si>
  <si>
    <t>68200 - PAGO DE BENEFICIOS SOCIALES</t>
  </si>
  <si>
    <t>81100 - IMPUESTO SOBRE LAS UTILIDADES DE LAS EMPRESAS</t>
  </si>
  <si>
    <t>Impuesto a las utilidades de las empresas</t>
  </si>
  <si>
    <t>81200 - IMPUESTO A LAS TRANSACCIONES</t>
  </si>
  <si>
    <t>81300 - IMPUESTO AL VALOR AGREGADO MERCADO INTERNO</t>
  </si>
  <si>
    <t>Impuesto al Valor Agregado (IVA) venta de bienes o mercaderia en general</t>
  </si>
  <si>
    <t>81400 - IMPUESTO AL VALOR AGREGADO IMPORTACIONES</t>
  </si>
  <si>
    <t>Impuesto al Valor Agregado (IVA) Importaciones de bienes o mercaderias</t>
  </si>
  <si>
    <t>81910 - IMPUESTO A VIAJES AL EXTERIOR</t>
  </si>
  <si>
    <t>Impuesto por viajes al exterior.</t>
  </si>
  <si>
    <t>81960 - IMPUESTO A LAS TRANSACCIONES FINANCIERAS - ITF</t>
  </si>
  <si>
    <t>Impuesto  a las transacciones financieras.</t>
  </si>
  <si>
    <t>81990 - OTROS IMPUESTOS</t>
  </si>
  <si>
    <t>Otros impuestos</t>
  </si>
  <si>
    <t>Impuesto a la Propiedad y Tierra Urbana ( IPTU) Base Brasil</t>
  </si>
  <si>
    <t>82100 - GRAVAMEN ADUANERO CONSOLIDADO</t>
  </si>
  <si>
    <t>Gravamen  sobre el valor de las importaciones CIF Frontera o CIF Aduana.</t>
  </si>
  <si>
    <t>83110 - INMUEBLES</t>
  </si>
  <si>
    <t>Impuesto Inmuebles</t>
  </si>
  <si>
    <t>83120 - VEHICULOS AUTOMOTORES</t>
  </si>
  <si>
    <t>Impuesto Vehiculos</t>
  </si>
  <si>
    <t>85100 - TASAS</t>
  </si>
  <si>
    <t>Renovacion viñeta de circulacion y parqueo - SABSA</t>
  </si>
  <si>
    <t>Entradas para ferias</t>
  </si>
  <si>
    <t>Formularios valorado para autorización compra de combustible</t>
  </si>
  <si>
    <t>Otros valores Ficales</t>
  </si>
  <si>
    <t>Tasas de regulación de la ATT</t>
  </si>
  <si>
    <t>Timbres para tramites administrativos</t>
  </si>
  <si>
    <t>Tasa de Expedición de Certificado de Catastro e Inspección de Empresa de Transporte Aero Internacional</t>
  </si>
  <si>
    <t>Tasa</t>
  </si>
  <si>
    <t>Peajes, Parqueo y otros</t>
  </si>
  <si>
    <t>85200 - DERECHOS</t>
  </si>
  <si>
    <t>Certificacion de emision de gases</t>
  </si>
  <si>
    <t>Formularios Pel</t>
  </si>
  <si>
    <t xml:space="preserve"> Inscripción de contratos de Aeronaves</t>
  </si>
  <si>
    <t>Otros tramites administrativos</t>
  </si>
  <si>
    <t>Presentación de  planillas Ministerio de  Trabajo</t>
  </si>
  <si>
    <t xml:space="preserve"> Certificado de matrículas para aeronaves</t>
  </si>
  <si>
    <t>Rosetas de inspección técnica vehicular</t>
  </si>
  <si>
    <t>85400 - MULTAS</t>
  </si>
  <si>
    <t>Multas</t>
  </si>
  <si>
    <t>86100 - PATENTES</t>
  </si>
  <si>
    <t>Licencias por publicidad</t>
  </si>
  <si>
    <t>Licencias de funcionamiento.</t>
  </si>
  <si>
    <t>94200 - DESAHUCIO</t>
  </si>
  <si>
    <t>Desahucio</t>
  </si>
  <si>
    <t>96100 - PERDIDAS EN OPERACIONES CAMBIARIAS</t>
  </si>
  <si>
    <t>97100 - COMISIONES POR VENTAS</t>
  </si>
  <si>
    <t>Comisión por ventas carga Internacional</t>
  </si>
  <si>
    <t>Comisión por traslado de carga</t>
  </si>
  <si>
    <t>Comisión por ventas  de pasajes Nacional aereos (Agencias de viaje)</t>
  </si>
  <si>
    <t>Comisión por ventas  de pasajes Internacional aereos (Agencias de viaje)</t>
  </si>
  <si>
    <t>Comisión por ventas carga Nacional</t>
  </si>
  <si>
    <t>99100 - PROVISIONES PARA GASTOS DE CAPITAL</t>
  </si>
  <si>
    <t>Programas y proyectos de inversión</t>
  </si>
  <si>
    <t xml:space="preserve">Total </t>
  </si>
  <si>
    <t>Presupuesto 2015</t>
  </si>
  <si>
    <t xml:space="preserve">Saldo </t>
  </si>
  <si>
    <t>Iten</t>
  </si>
  <si>
    <t>Utilizado 1ra sem</t>
  </si>
  <si>
    <t>1º Semestre 2017</t>
  </si>
  <si>
    <t>Glosa</t>
  </si>
  <si>
    <t>USO ESTACIONAMIENTO PARTICIPACION BoA EM FERIA WTM 2017</t>
  </si>
  <si>
    <t>INSTALACION Y ARMADO STAND PARTICIPACION DE EVENTO COMERCIAL BOA IN FERIA WTM2017 EN SÃO</t>
  </si>
  <si>
    <t>REFRIGERIO Y CENA OPERADORES BOLIVIA EM BRASIL FERIA WTM</t>
  </si>
  <si>
    <t>IMPRESION DE MATERIAL PROMOCIONAL/INFORMATIVO/BOLIGRAFOS/BOLSA USO EN FERIA WTM EN SAO 2017_x000D_</t>
  </si>
  <si>
    <t>Presupuesto Vingente</t>
  </si>
  <si>
    <t>Damas</t>
  </si>
  <si>
    <t>Varones</t>
  </si>
  <si>
    <t>CTO</t>
  </si>
  <si>
    <t>03</t>
  </si>
  <si>
    <t>Bs</t>
  </si>
  <si>
    <t>Usd</t>
  </si>
  <si>
    <t>R$</t>
  </si>
  <si>
    <t>02</t>
  </si>
  <si>
    <t>07</t>
  </si>
  <si>
    <t>Moneda</t>
  </si>
  <si>
    <t>CTO/ATO</t>
  </si>
  <si>
    <t xml:space="preserve">Programa </t>
  </si>
  <si>
    <t>Utilizado 2da sem</t>
  </si>
  <si>
    <t xml:space="preserve">Servicio manuale por cambio Fechadura uso puerta entrada Oficina CtoSao </t>
  </si>
  <si>
    <t>Adquisición vaso de plástico para uso em feria ABAV 2018</t>
  </si>
  <si>
    <t xml:space="preserve">Refrigerios para partcipacion en la feria ABAV 2018 </t>
  </si>
  <si>
    <t>Uso Energia Electrica en feria ABAV 2018</t>
  </si>
  <si>
    <t xml:space="preserve">Material limpieza para uso em la feria ABAV 2018 </t>
  </si>
  <si>
    <t>Compra lIcencia "Office" uso equipos ATOGRU</t>
  </si>
  <si>
    <t>Hospedaje Sr Hugo Estrada em SAO por partciapacion em la feria ABAV 2018</t>
  </si>
  <si>
    <t xml:space="preserve">43120 EQUIPO DE COMPUTACION </t>
  </si>
  <si>
    <t xml:space="preserve">BS. </t>
  </si>
  <si>
    <t xml:space="preserve">Usd </t>
  </si>
  <si>
    <t>Equipamento Dell</t>
  </si>
  <si>
    <t>XPS13 9380 BTX BASE + Capa + Mouse</t>
  </si>
  <si>
    <t xml:space="preserve">Departamento </t>
  </si>
  <si>
    <t xml:space="preserve">Gerencia </t>
  </si>
  <si>
    <t>Finanzas</t>
  </si>
  <si>
    <t>INSPIRON 7000 15"</t>
  </si>
  <si>
    <t>Desconto 2,5801%</t>
  </si>
  <si>
    <t xml:space="preserve">Valor </t>
  </si>
  <si>
    <t>INSPIRON 3277 22" +Mouse/Teclado</t>
  </si>
  <si>
    <t>Qtde</t>
  </si>
  <si>
    <t>Presupuesto Aprovado 2019</t>
  </si>
  <si>
    <t>40000 ACTIVOS REALES</t>
  </si>
  <si>
    <t xml:space="preserve">43500 MAQUINARIA Y EQUIPO COMUNICACION </t>
  </si>
  <si>
    <t xml:space="preserve">49100 ACTIVOS INTANGIBLES </t>
  </si>
  <si>
    <t xml:space="preserve">Unidad </t>
  </si>
  <si>
    <t xml:space="preserve">43110 EQUIPO DE OFICINA Y MUEBLES </t>
  </si>
  <si>
    <t xml:space="preserve">Planificacion y Marketing </t>
  </si>
  <si>
    <t>2019</t>
  </si>
  <si>
    <t xml:space="preserve">Presupuesto </t>
  </si>
  <si>
    <t>23400 - OTROS ALQUILERES -  WTM/FÉ Y CULTURA/ABAV</t>
  </si>
  <si>
    <t>24300 - OTROS GASTOS POR CONCEPTO DE INSTALACION, MANTENIMIENTO Y REPARACION - FÉ Y CULTURA/ ABAV</t>
  </si>
  <si>
    <t>Adquisicion Camisas Uso Feria Fé y Cultura</t>
  </si>
  <si>
    <t>Mês</t>
  </si>
  <si>
    <t>Valor</t>
  </si>
  <si>
    <t xml:space="preserve">Cartão </t>
  </si>
  <si>
    <t>Porto  VI</t>
  </si>
  <si>
    <t>Ago</t>
  </si>
  <si>
    <t>Parc</t>
  </si>
  <si>
    <t>Porto MC</t>
  </si>
  <si>
    <t>Itau Tam</t>
  </si>
  <si>
    <t>Itau Gold</t>
  </si>
  <si>
    <t>Valor Parc</t>
  </si>
  <si>
    <t>Carro</t>
  </si>
  <si>
    <t>-</t>
  </si>
  <si>
    <t xml:space="preserve">Antonio </t>
  </si>
  <si>
    <t>BoA</t>
  </si>
  <si>
    <t>S/Verniz</t>
  </si>
  <si>
    <t>C/Verniz</t>
  </si>
  <si>
    <t>Multiplus</t>
  </si>
  <si>
    <t>Zanetti</t>
  </si>
  <si>
    <t>Desc.</t>
  </si>
  <si>
    <t>Entrega</t>
  </si>
  <si>
    <t>Forma Pagto</t>
  </si>
  <si>
    <t>Sinal 50% + Saldo Entrega</t>
  </si>
  <si>
    <t>Faturado</t>
  </si>
  <si>
    <t>Ericson</t>
  </si>
  <si>
    <t>Nubank</t>
  </si>
  <si>
    <t xml:space="preserve">Itau </t>
  </si>
  <si>
    <t>Luz</t>
  </si>
  <si>
    <t>Saldo C.C</t>
  </si>
  <si>
    <t>Itau Neg.</t>
  </si>
  <si>
    <t>01/06</t>
  </si>
  <si>
    <t>01/08</t>
  </si>
  <si>
    <t>01/12</t>
  </si>
  <si>
    <t>01/10</t>
  </si>
  <si>
    <t>01/2</t>
  </si>
  <si>
    <t>Status</t>
  </si>
  <si>
    <t>Limpeza Casa</t>
  </si>
  <si>
    <t>Valor Final</t>
  </si>
  <si>
    <t>Pago</t>
  </si>
  <si>
    <t xml:space="preserve">Flyaers, evento Fé y Cultura </t>
  </si>
  <si>
    <t>Alquiler Panel Led presentacion instoitucional BoA feria Fé y cultura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</si>
</sst>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69" formatCode="_-&quot;R$&quot;\ * #,##0.00_-;\-&quot;R$&quot;\ * #,##0.00_-;_-&quot;R$&quot;\ * &quot;-&quot;??_-;_-@_-"/>
    <numFmt numFmtId="177" formatCode="_(* #,##0.00_);_(* \(#,##0.00\);_(* &quot;-&quot;??_);_(@_)"/>
    <numFmt numFmtId="178" formatCode="&quot;$b&quot;\ #,##0.00;[Red]&quot;$b&quot;\ \-#,##0.00"/>
    <numFmt numFmtId="179" formatCode="_-* #,##0.00\ _p_t_a_-;\-* #,##0.00\ _p_t_a_-;_-* &quot;-&quot;??\ _p_t_a_-;_-@_-"/>
    <numFmt numFmtId="180" formatCode="_(* #,##0_);_(* \(#,##0\);_(* &quot;-&quot;??_);_(@_)"/>
    <numFmt numFmtId="181" formatCode="0_);\(0\)"/>
    <numFmt numFmtId="182" formatCode="_-* #,##0\ _p_t_a_-;\-* #,##0\ _p_t_a_-;_-* &quot;-&quot;??\ _p_t_a_-;_-@_-"/>
    <numFmt numFmtId="184" formatCode="[$-416]d\-mmm\-yy;@"/>
    <numFmt numFmtId="185" formatCode="#,##0.00_ ;\-#,##0.00\ "/>
    <numFmt numFmtId="186" formatCode="_-[$$-540A]* #,##0.00_ ;_-[$$-540A]* \-#,##0.00\ ;_-[$$-540A]* &quot;-&quot;??_ ;_-@_ "/>
    <numFmt numFmtId="187" formatCode="_-[$Bs.-400A]\ * #,##0.00_ ;_-[$Bs.-400A]\ * \-#,##0.00\ ;_-[$Bs.-400A]\ * &quot;-&quot;??_ ;_-@_ "/>
    <numFmt numFmtId="190" formatCode="0.0000%"/>
  </numFmts>
  <fonts count="66" x14ac:knownFonts="1">
    <font>
      <sz val="11"/>
      <color theme="1"/>
      <name val="Calibri"/>
      <family val="2"/>
      <scheme val="minor"/>
    </font>
    <font>
      <sz val="10"/>
      <name val="Arial"/>
      <family val="2"/>
    </font>
    <font>
      <b/>
      <sz val="10"/>
      <name val="Arial"/>
      <family val="2"/>
    </font>
    <font>
      <sz val="10"/>
      <name val="Arial"/>
      <family val="2"/>
    </font>
    <font>
      <sz val="8"/>
      <name val="Arial"/>
      <family val="2"/>
    </font>
    <font>
      <b/>
      <sz val="8"/>
      <name val="Arial"/>
      <family val="2"/>
    </font>
    <font>
      <b/>
      <sz val="9"/>
      <name val="Arial"/>
      <family val="2"/>
    </font>
    <font>
      <b/>
      <sz val="7"/>
      <name val="Arial"/>
      <family val="2"/>
    </font>
    <font>
      <sz val="8"/>
      <color indexed="56"/>
      <name val="Arial"/>
      <family val="2"/>
    </font>
    <font>
      <b/>
      <u/>
      <sz val="8"/>
      <color indexed="56"/>
      <name val="Arial"/>
      <family val="2"/>
    </font>
    <font>
      <b/>
      <u/>
      <sz val="8"/>
      <name val="Arial"/>
      <family val="2"/>
    </font>
    <font>
      <u/>
      <sz val="8"/>
      <name val="Arial"/>
      <family val="2"/>
    </font>
    <font>
      <u val="singleAccounting"/>
      <sz val="8"/>
      <name val="Arial"/>
      <family val="2"/>
    </font>
    <font>
      <b/>
      <i/>
      <u/>
      <sz val="8"/>
      <color indexed="56"/>
      <name val="Arial"/>
      <family val="2"/>
    </font>
    <font>
      <b/>
      <sz val="8"/>
      <color indexed="56"/>
      <name val="Arial"/>
      <family val="2"/>
    </font>
    <font>
      <u/>
      <sz val="8"/>
      <color indexed="56"/>
      <name val="Arial"/>
      <family val="2"/>
    </font>
    <font>
      <b/>
      <u val="singleAccounting"/>
      <sz val="8"/>
      <name val="Arial"/>
      <family val="2"/>
    </font>
    <font>
      <b/>
      <u/>
      <sz val="9"/>
      <name val="Arial"/>
      <family val="2"/>
    </font>
    <font>
      <sz val="9"/>
      <name val="Arial"/>
      <family val="2"/>
    </font>
    <font>
      <b/>
      <u val="singleAccounting"/>
      <sz val="8"/>
      <color indexed="56"/>
      <name val="Arial"/>
      <family val="2"/>
    </font>
    <font>
      <b/>
      <i/>
      <sz val="8"/>
      <name val="Arial"/>
      <family val="2"/>
    </font>
    <font>
      <i/>
      <u/>
      <sz val="8"/>
      <color indexed="56"/>
      <name val="Arial"/>
      <family val="2"/>
    </font>
    <font>
      <sz val="8"/>
      <color indexed="8"/>
      <name val="Arial"/>
      <family val="2"/>
    </font>
    <font>
      <i/>
      <sz val="8"/>
      <color indexed="56"/>
      <name val="Arial"/>
      <family val="2"/>
    </font>
    <font>
      <b/>
      <sz val="12"/>
      <name val="Arial"/>
      <family val="2"/>
    </font>
    <font>
      <b/>
      <sz val="22"/>
      <name val="Arial"/>
      <family val="2"/>
    </font>
    <font>
      <b/>
      <sz val="14"/>
      <name val="Arial"/>
      <family val="2"/>
    </font>
    <font>
      <b/>
      <sz val="10"/>
      <color indexed="8"/>
      <name val="Arial"/>
      <family val="2"/>
    </font>
    <font>
      <b/>
      <u/>
      <sz val="10"/>
      <name val="Arial"/>
      <family val="2"/>
    </font>
    <font>
      <b/>
      <u/>
      <sz val="10"/>
      <color indexed="56"/>
      <name val="Arial"/>
      <family val="2"/>
    </font>
    <font>
      <u/>
      <sz val="10"/>
      <name val="Arial"/>
      <family val="2"/>
    </font>
    <font>
      <b/>
      <i/>
      <sz val="10"/>
      <color indexed="56"/>
      <name val="Arial"/>
      <family val="2"/>
    </font>
    <font>
      <b/>
      <i/>
      <sz val="10"/>
      <name val="Arial"/>
      <family val="2"/>
    </font>
    <font>
      <sz val="10"/>
      <color indexed="56"/>
      <name val="Arial"/>
      <family val="2"/>
    </font>
    <font>
      <sz val="11"/>
      <name val="Arial"/>
      <family val="2"/>
    </font>
    <font>
      <sz val="11"/>
      <color indexed="56"/>
      <name val="Calibri"/>
      <family val="2"/>
    </font>
    <font>
      <sz val="11"/>
      <color indexed="10"/>
      <name val="Calibri"/>
      <family val="2"/>
    </font>
    <font>
      <sz val="11"/>
      <color theme="1"/>
      <name val="Calibri"/>
      <family val="2"/>
      <scheme val="minor"/>
    </font>
    <font>
      <sz val="11"/>
      <color rgb="FFFF0000"/>
      <name val="Calibri"/>
      <family val="2"/>
      <scheme val="minor"/>
    </font>
    <font>
      <b/>
      <sz val="11"/>
      <color theme="1"/>
      <name val="Calibri"/>
      <family val="2"/>
      <scheme val="minor"/>
    </font>
    <font>
      <b/>
      <u/>
      <sz val="8"/>
      <color theme="3"/>
      <name val="Arial"/>
      <family val="2"/>
    </font>
    <font>
      <b/>
      <sz val="8"/>
      <color theme="3"/>
      <name val="Arial"/>
      <family val="2"/>
    </font>
    <font>
      <sz val="8"/>
      <color theme="3"/>
      <name val="Arial"/>
      <family val="2"/>
    </font>
    <font>
      <u val="singleAccounting"/>
      <sz val="8"/>
      <color theme="3"/>
      <name val="Arial"/>
      <family val="2"/>
    </font>
    <font>
      <u/>
      <sz val="8"/>
      <color theme="1"/>
      <name val="Arial"/>
      <family val="2"/>
    </font>
    <font>
      <sz val="8"/>
      <color theme="1"/>
      <name val="Arial"/>
      <family val="2"/>
    </font>
    <font>
      <u/>
      <sz val="8"/>
      <color theme="3"/>
      <name val="Arial"/>
      <family val="2"/>
    </font>
    <font>
      <b/>
      <i/>
      <u/>
      <sz val="8"/>
      <color theme="3"/>
      <name val="Arial"/>
      <family val="2"/>
    </font>
    <font>
      <b/>
      <u/>
      <sz val="8"/>
      <color theme="1"/>
      <name val="Arial"/>
      <family val="2"/>
    </font>
    <font>
      <u/>
      <sz val="8"/>
      <color rgb="FF002060"/>
      <name val="Arial"/>
      <family val="2"/>
    </font>
    <font>
      <sz val="8"/>
      <color rgb="FF002060"/>
      <name val="Arial"/>
      <family val="2"/>
    </font>
    <font>
      <sz val="8"/>
      <color rgb="FFFF0000"/>
      <name val="Arial"/>
      <family val="2"/>
    </font>
    <font>
      <b/>
      <sz val="8"/>
      <color theme="1"/>
      <name val="Arial"/>
      <family val="2"/>
    </font>
    <font>
      <sz val="11"/>
      <color theme="1"/>
      <name val="Arial"/>
      <family val="2"/>
    </font>
    <font>
      <sz val="10"/>
      <color theme="1"/>
      <name val="Arial"/>
      <family val="2"/>
    </font>
    <font>
      <b/>
      <u/>
      <sz val="8"/>
      <color rgb="FF002060"/>
      <name val="Arial"/>
      <family val="2"/>
    </font>
    <font>
      <b/>
      <sz val="12"/>
      <color theme="1"/>
      <name val="Calibri"/>
      <family val="2"/>
      <scheme val="minor"/>
    </font>
    <font>
      <b/>
      <sz val="11"/>
      <name val="Calibri"/>
      <family val="2"/>
      <scheme val="minor"/>
    </font>
    <font>
      <sz val="11"/>
      <name val="Calibri"/>
      <family val="2"/>
      <scheme val="minor"/>
    </font>
    <font>
      <b/>
      <sz val="11"/>
      <color rgb="FFFF0000"/>
      <name val="Calibri"/>
      <family val="2"/>
      <scheme val="minor"/>
    </font>
    <font>
      <sz val="12"/>
      <color theme="1"/>
      <name val="Arial"/>
      <family val="2"/>
    </font>
    <font>
      <b/>
      <sz val="12"/>
      <color theme="1"/>
      <name val="Arial"/>
      <family val="2"/>
    </font>
    <font>
      <b/>
      <sz val="11"/>
      <color theme="1"/>
      <name val="Arial"/>
      <family val="2"/>
    </font>
    <font>
      <b/>
      <sz val="11"/>
      <color rgb="FFFF0000"/>
      <name val="Arial"/>
      <family val="2"/>
    </font>
    <font>
      <b/>
      <i/>
      <sz val="11"/>
      <color theme="1"/>
      <name val="Calibri"/>
      <family val="2"/>
      <scheme val="minor"/>
    </font>
    <font>
      <b/>
      <sz val="13"/>
      <color theme="1"/>
      <name val="Calibri"/>
      <family val="2"/>
      <scheme val="minor"/>
    </font>
  </fonts>
  <fills count="1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79998168889431442"/>
        <bgColor theme="8" tint="0.79998168889431442"/>
      </patternFill>
    </fill>
    <fill>
      <patternFill patternType="solid">
        <fgColor theme="8"/>
        <bgColor theme="8"/>
      </patternFill>
    </fill>
    <fill>
      <patternFill patternType="solid">
        <fgColor theme="0" tint="-0.14999847407452621"/>
        <bgColor indexed="64"/>
      </patternFill>
    </fill>
    <fill>
      <patternFill patternType="solid">
        <fgColor theme="0" tint="-4.9989318521683403E-2"/>
        <bgColor indexed="64"/>
      </patternFill>
    </fill>
  </fills>
  <borders count="99">
    <border>
      <left/>
      <right/>
      <top/>
      <bottom/>
      <diagonal/>
    </border>
    <border>
      <left style="double">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double">
        <color indexed="64"/>
      </right>
      <top style="double">
        <color indexed="64"/>
      </top>
      <bottom/>
      <diagonal/>
    </border>
    <border>
      <left style="double">
        <color indexed="64"/>
      </left>
      <right style="hair">
        <color indexed="64"/>
      </right>
      <top/>
      <bottom/>
      <diagonal/>
    </border>
    <border>
      <left style="hair">
        <color indexed="64"/>
      </left>
      <right style="hair">
        <color indexed="64"/>
      </right>
      <top/>
      <bottom style="thin">
        <color indexed="64"/>
      </bottom>
      <diagonal/>
    </border>
    <border>
      <left style="hair">
        <color indexed="64"/>
      </left>
      <right style="hair">
        <color indexed="64"/>
      </right>
      <top/>
      <bottom/>
      <diagonal/>
    </border>
    <border>
      <left style="hair">
        <color indexed="64"/>
      </left>
      <right style="double">
        <color indexed="64"/>
      </right>
      <top/>
      <bottom/>
      <diagonal/>
    </border>
    <border>
      <left style="hair">
        <color indexed="64"/>
      </left>
      <right style="hair">
        <color indexed="64"/>
      </right>
      <top style="thin">
        <color indexed="64"/>
      </top>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hair">
        <color indexed="64"/>
      </right>
      <top style="hair">
        <color indexed="64"/>
      </top>
      <bottom/>
      <diagonal/>
    </border>
    <border>
      <left style="double">
        <color indexed="64"/>
      </left>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double">
        <color indexed="64"/>
      </left>
      <right style="hair">
        <color indexed="64"/>
      </right>
      <top style="hair">
        <color indexed="64"/>
      </top>
      <bottom/>
      <diagonal/>
    </border>
    <border>
      <left style="double">
        <color indexed="64"/>
      </left>
      <right style="hair">
        <color indexed="64"/>
      </right>
      <top style="medium">
        <color indexed="64"/>
      </top>
      <bottom style="double">
        <color indexed="64"/>
      </bottom>
      <diagonal/>
    </border>
    <border>
      <left style="hair">
        <color indexed="64"/>
      </left>
      <right style="hair">
        <color indexed="64"/>
      </right>
      <top style="medium">
        <color indexed="64"/>
      </top>
      <bottom style="double">
        <color indexed="64"/>
      </bottom>
      <diagonal/>
    </border>
    <border>
      <left style="double">
        <color indexed="64"/>
      </left>
      <right/>
      <top/>
      <bottom style="thin">
        <color indexed="64"/>
      </bottom>
      <diagonal/>
    </border>
    <border>
      <left/>
      <right/>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style="double">
        <color indexed="64"/>
      </left>
      <right style="hair">
        <color indexed="64"/>
      </right>
      <top/>
      <bottom style="hair">
        <color indexed="64"/>
      </bottom>
      <diagonal/>
    </border>
    <border>
      <left style="double">
        <color indexed="64"/>
      </left>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right style="double">
        <color indexed="64"/>
      </right>
      <top style="medium">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right style="double">
        <color indexed="64"/>
      </right>
      <top/>
      <bottom style="double">
        <color indexed="64"/>
      </bottom>
      <diagonal/>
    </border>
    <border>
      <left/>
      <right/>
      <top style="thin">
        <color indexed="64"/>
      </top>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diagonal/>
    </border>
    <border>
      <left style="double">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double">
        <color indexed="64"/>
      </left>
      <right/>
      <top style="hair">
        <color indexed="64"/>
      </top>
      <bottom/>
      <diagonal/>
    </border>
    <border>
      <left/>
      <right/>
      <top/>
      <bottom style="thick">
        <color indexed="64"/>
      </bottom>
      <diagonal/>
    </border>
    <border>
      <left style="hair">
        <color indexed="64"/>
      </left>
      <right/>
      <top style="medium">
        <color indexed="64"/>
      </top>
      <bottom style="double">
        <color indexed="64"/>
      </bottom>
      <diagonal/>
    </border>
    <border>
      <left style="double">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double">
        <color indexed="64"/>
      </right>
      <top style="medium">
        <color indexed="64"/>
      </top>
      <bottom style="double">
        <color indexed="64"/>
      </bottom>
      <diagonal/>
    </border>
    <border>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top style="double">
        <color indexed="64"/>
      </top>
      <bottom style="thin">
        <color indexed="64"/>
      </bottom>
      <diagonal/>
    </border>
    <border>
      <left/>
      <right/>
      <top style="double">
        <color indexed="64"/>
      </top>
      <bottom style="thin">
        <color indexed="64"/>
      </bottom>
      <diagonal/>
    </border>
    <border>
      <left/>
      <right style="hair">
        <color indexed="64"/>
      </right>
      <top style="double">
        <color indexed="64"/>
      </top>
      <bottom style="thin">
        <color indexed="64"/>
      </bottom>
      <diagonal/>
    </border>
    <border>
      <left style="double">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double">
        <color indexed="64"/>
      </right>
      <top style="thick">
        <color indexed="64"/>
      </top>
      <bottom style="medium">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double">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double">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medium">
        <color theme="0" tint="-4.9989318521683403E-2"/>
      </right>
      <top style="medium">
        <color indexed="64"/>
      </top>
      <bottom style="medium">
        <color theme="0" tint="-4.9989318521683403E-2"/>
      </bottom>
      <diagonal/>
    </border>
    <border>
      <left style="medium">
        <color theme="0" tint="-4.9989318521683403E-2"/>
      </left>
      <right style="medium">
        <color theme="0" tint="-4.9989318521683403E-2"/>
      </right>
      <top style="medium">
        <color indexed="64"/>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right>
      <top style="thin">
        <color theme="0"/>
      </top>
      <bottom style="thin">
        <color theme="0"/>
      </bottom>
      <diagonal/>
    </border>
    <border>
      <left style="medium">
        <color theme="0" tint="-4.9989318521683403E-2"/>
      </left>
      <right/>
      <top style="medium">
        <color indexed="64"/>
      </top>
      <bottom style="medium">
        <color theme="0" tint="-4.9989318521683403E-2"/>
      </bottom>
      <diagonal/>
    </border>
  </borders>
  <cellStyleXfs count="10">
    <xf numFmtId="0" fontId="0" fillId="0" borderId="0"/>
    <xf numFmtId="179" fontId="1" fillId="0" borderId="0" applyFont="0" applyFill="0" applyBorder="0" applyAlignment="0" applyProtection="0"/>
    <xf numFmtId="177" fontId="37" fillId="0" borderId="0" applyFont="0" applyFill="0" applyBorder="0" applyAlignment="0" applyProtection="0"/>
    <xf numFmtId="178" fontId="3" fillId="0" borderId="0" applyFont="0" applyFill="0" applyBorder="0" applyAlignment="0" applyProtection="0"/>
    <xf numFmtId="0" fontId="37" fillId="0" borderId="0"/>
    <xf numFmtId="0" fontId="1" fillId="0" borderId="0"/>
    <xf numFmtId="0" fontId="3" fillId="0" borderId="0"/>
    <xf numFmtId="0" fontId="3" fillId="0" borderId="0"/>
    <xf numFmtId="9" fontId="37" fillId="0" borderId="0" applyFont="0" applyFill="0" applyBorder="0" applyAlignment="0" applyProtection="0"/>
    <xf numFmtId="177" fontId="37" fillId="0" borderId="0" applyFont="0" applyFill="0" applyBorder="0" applyAlignment="0" applyProtection="0"/>
  </cellStyleXfs>
  <cellXfs count="757">
    <xf numFmtId="0" fontId="0" fillId="0" borderId="0" xfId="0"/>
    <xf numFmtId="0" fontId="1" fillId="0" borderId="0" xfId="5"/>
    <xf numFmtId="0" fontId="2" fillId="0" borderId="0" xfId="5" applyFont="1" applyAlignment="1">
      <alignment vertical="top"/>
    </xf>
    <xf numFmtId="180" fontId="4" fillId="0" borderId="0" xfId="1" applyNumberFormat="1" applyFont="1" applyAlignment="1">
      <alignment vertical="top"/>
    </xf>
    <xf numFmtId="180" fontId="4" fillId="0" borderId="0" xfId="1" applyNumberFormat="1" applyFont="1" applyAlignment="1" applyProtection="1">
      <alignment vertical="top"/>
      <protection locked="0"/>
    </xf>
    <xf numFmtId="180" fontId="5" fillId="0" borderId="0" xfId="1" applyNumberFormat="1" applyFont="1" applyAlignment="1">
      <alignment vertical="top"/>
    </xf>
    <xf numFmtId="181" fontId="5" fillId="0" borderId="0" xfId="1" applyNumberFormat="1" applyFont="1" applyAlignment="1">
      <alignment horizontal="left" vertical="top"/>
    </xf>
    <xf numFmtId="180" fontId="5" fillId="0" borderId="0" xfId="1" applyNumberFormat="1" applyFont="1"/>
    <xf numFmtId="181" fontId="5" fillId="0" borderId="1" xfId="1" applyNumberFormat="1" applyFont="1" applyBorder="1" applyAlignment="1">
      <alignment horizontal="center" vertical="top"/>
    </xf>
    <xf numFmtId="180" fontId="6" fillId="0" borderId="2" xfId="1" applyNumberFormat="1" applyFont="1" applyBorder="1" applyAlignment="1">
      <alignment horizontal="center" vertical="top"/>
    </xf>
    <xf numFmtId="180" fontId="5" fillId="0" borderId="2" xfId="1" applyNumberFormat="1" applyFont="1" applyBorder="1" applyAlignment="1">
      <alignment horizontal="center" vertical="top"/>
    </xf>
    <xf numFmtId="180" fontId="5" fillId="0" borderId="3" xfId="1" applyNumberFormat="1" applyFont="1" applyBorder="1" applyAlignment="1">
      <alignment horizontal="center" vertical="top"/>
    </xf>
    <xf numFmtId="181" fontId="7" fillId="0" borderId="4" xfId="1" applyNumberFormat="1" applyFont="1" applyBorder="1" applyAlignment="1">
      <alignment horizontal="center" vertical="top"/>
    </xf>
    <xf numFmtId="180" fontId="6" fillId="0" borderId="5" xfId="1" applyNumberFormat="1" applyFont="1" applyBorder="1" applyAlignment="1">
      <alignment horizontal="center" vertical="top"/>
    </xf>
    <xf numFmtId="180" fontId="5" fillId="0" borderId="6" xfId="1" applyNumberFormat="1" applyFont="1" applyBorder="1" applyAlignment="1">
      <alignment horizontal="center" vertical="top"/>
    </xf>
    <xf numFmtId="180" fontId="5" fillId="0" borderId="7" xfId="1" applyNumberFormat="1" applyFont="1" applyBorder="1" applyAlignment="1">
      <alignment horizontal="center" vertical="top"/>
    </xf>
    <xf numFmtId="181" fontId="6" fillId="0" borderId="4" xfId="1" applyNumberFormat="1" applyFont="1" applyBorder="1" applyAlignment="1">
      <alignment horizontal="center" vertical="top"/>
    </xf>
    <xf numFmtId="180" fontId="6" fillId="0" borderId="8" xfId="1" applyNumberFormat="1" applyFont="1" applyBorder="1" applyAlignment="1">
      <alignment horizontal="center" vertical="top"/>
    </xf>
    <xf numFmtId="0" fontId="40" fillId="3" borderId="9" xfId="5" applyFont="1" applyFill="1" applyBorder="1" applyAlignment="1">
      <alignment horizontal="center"/>
    </xf>
    <xf numFmtId="0" fontId="40" fillId="3" borderId="10" xfId="5" applyFont="1" applyFill="1" applyBorder="1"/>
    <xf numFmtId="180" fontId="41" fillId="3" borderId="10" xfId="1" applyNumberFormat="1" applyFont="1" applyFill="1" applyBorder="1" applyAlignment="1">
      <alignment horizontal="center" vertical="top"/>
    </xf>
    <xf numFmtId="180" fontId="42" fillId="3" borderId="10" xfId="1" applyNumberFormat="1" applyFont="1" applyFill="1" applyBorder="1" applyAlignment="1">
      <alignment horizontal="center" vertical="top"/>
    </xf>
    <xf numFmtId="180" fontId="43" fillId="3" borderId="10" xfId="1" applyNumberFormat="1" applyFont="1" applyFill="1" applyBorder="1" applyAlignment="1">
      <alignment horizontal="center" vertical="top"/>
    </xf>
    <xf numFmtId="0" fontId="40" fillId="4" borderId="11" xfId="5" applyFont="1" applyFill="1" applyBorder="1" applyAlignment="1">
      <alignment horizontal="center"/>
    </xf>
    <xf numFmtId="0" fontId="40" fillId="4" borderId="12" xfId="5" applyFont="1" applyFill="1" applyBorder="1"/>
    <xf numFmtId="180" fontId="41" fillId="4" borderId="12" xfId="1" applyNumberFormat="1" applyFont="1" applyFill="1" applyBorder="1" applyAlignment="1">
      <alignment horizontal="center" vertical="top"/>
    </xf>
    <xf numFmtId="180" fontId="42" fillId="4" borderId="12" xfId="1" applyNumberFormat="1" applyFont="1" applyFill="1" applyBorder="1" applyAlignment="1">
      <alignment horizontal="center" vertical="top"/>
    </xf>
    <xf numFmtId="180" fontId="1" fillId="0" borderId="0" xfId="5" applyNumberFormat="1"/>
    <xf numFmtId="0" fontId="44" fillId="5" borderId="11" xfId="5" applyFont="1" applyFill="1" applyBorder="1" applyAlignment="1">
      <alignment horizontal="center"/>
    </xf>
    <xf numFmtId="0" fontId="44" fillId="5" borderId="12" xfId="5" applyFont="1" applyFill="1" applyBorder="1"/>
    <xf numFmtId="180" fontId="10" fillId="5" borderId="12" xfId="1" applyNumberFormat="1" applyFont="1" applyFill="1" applyBorder="1" applyAlignment="1">
      <alignment horizontal="center" vertical="top"/>
    </xf>
    <xf numFmtId="180" fontId="11" fillId="5" borderId="12" xfId="1" applyNumberFormat="1" applyFont="1" applyFill="1" applyBorder="1" applyAlignment="1">
      <alignment horizontal="center" vertical="top"/>
    </xf>
    <xf numFmtId="0" fontId="45" fillId="0" borderId="11" xfId="5" applyFont="1" applyBorder="1" applyAlignment="1">
      <alignment horizontal="center"/>
    </xf>
    <xf numFmtId="0" fontId="45" fillId="0" borderId="12" xfId="5" applyFont="1" applyBorder="1"/>
    <xf numFmtId="180" fontId="45" fillId="0" borderId="12" xfId="1" applyNumberFormat="1" applyFont="1" applyBorder="1" applyAlignment="1">
      <alignment horizontal="justify" vertical="top" wrapText="1"/>
    </xf>
    <xf numFmtId="180" fontId="4" fillId="0" borderId="12" xfId="1" applyNumberFormat="1" applyFont="1" applyBorder="1" applyAlignment="1">
      <alignment horizontal="center" vertical="top"/>
    </xf>
    <xf numFmtId="180" fontId="4" fillId="0" borderId="13" xfId="1" applyNumberFormat="1" applyFont="1" applyBorder="1" applyAlignment="1">
      <alignment horizontal="center" vertical="top"/>
    </xf>
    <xf numFmtId="180" fontId="4" fillId="0" borderId="12" xfId="1" applyNumberFormat="1" applyFont="1" applyBorder="1" applyAlignment="1">
      <alignment horizontal="justify" vertical="top" wrapText="1"/>
    </xf>
    <xf numFmtId="180" fontId="4" fillId="0" borderId="12" xfId="1" applyNumberFormat="1" applyFont="1" applyBorder="1" applyAlignment="1" applyProtection="1">
      <alignment horizontal="justify" vertical="top" wrapText="1"/>
      <protection locked="0"/>
    </xf>
    <xf numFmtId="0" fontId="45" fillId="5" borderId="11" xfId="5" applyFont="1" applyFill="1" applyBorder="1" applyAlignment="1">
      <alignment horizontal="center"/>
    </xf>
    <xf numFmtId="0" fontId="45" fillId="5" borderId="12" xfId="5" applyFont="1" applyFill="1" applyBorder="1"/>
    <xf numFmtId="180" fontId="45" fillId="5" borderId="12" xfId="1" applyNumberFormat="1" applyFont="1" applyFill="1" applyBorder="1" applyAlignment="1">
      <alignment horizontal="justify" vertical="top" wrapText="1"/>
    </xf>
    <xf numFmtId="180" fontId="4" fillId="5" borderId="12" xfId="1" applyNumberFormat="1" applyFont="1" applyFill="1" applyBorder="1" applyAlignment="1">
      <alignment horizontal="center" vertical="top"/>
    </xf>
    <xf numFmtId="180" fontId="44" fillId="5" borderId="12" xfId="1" applyNumberFormat="1" applyFont="1" applyFill="1" applyBorder="1" applyAlignment="1">
      <alignment horizontal="justify" vertical="top" wrapText="1"/>
    </xf>
    <xf numFmtId="0" fontId="46" fillId="5" borderId="11" xfId="5" applyFont="1" applyFill="1" applyBorder="1" applyAlignment="1">
      <alignment horizontal="center"/>
    </xf>
    <xf numFmtId="0" fontId="46" fillId="5" borderId="12" xfId="6" applyFont="1" applyFill="1" applyBorder="1" applyAlignment="1">
      <alignment horizontal="left" vertical="center"/>
    </xf>
    <xf numFmtId="180" fontId="42" fillId="5" borderId="12" xfId="1" applyNumberFormat="1" applyFont="1" applyFill="1" applyBorder="1" applyAlignment="1">
      <alignment horizontal="center" vertical="top"/>
    </xf>
    <xf numFmtId="0" fontId="4" fillId="0" borderId="12" xfId="6" applyFont="1" applyBorder="1" applyAlignment="1">
      <alignment horizontal="left" vertical="center"/>
    </xf>
    <xf numFmtId="180" fontId="4" fillId="0" borderId="12" xfId="1" applyNumberFormat="1" applyFont="1" applyBorder="1" applyAlignment="1">
      <alignment horizontal="left" vertical="top"/>
    </xf>
    <xf numFmtId="0" fontId="44" fillId="0" borderId="11" xfId="5" applyFont="1" applyBorder="1" applyAlignment="1">
      <alignment horizontal="center"/>
    </xf>
    <xf numFmtId="0" fontId="44" fillId="0" borderId="12" xfId="5" applyFont="1" applyBorder="1"/>
    <xf numFmtId="0" fontId="40" fillId="4" borderId="12" xfId="5" applyFont="1" applyFill="1" applyBorder="1" applyAlignment="1">
      <alignment wrapText="1"/>
    </xf>
    <xf numFmtId="181" fontId="9" fillId="2" borderId="9" xfId="1" applyNumberFormat="1" applyFont="1" applyFill="1" applyBorder="1" applyAlignment="1">
      <alignment horizontal="center" vertical="top" wrapText="1"/>
    </xf>
    <xf numFmtId="180" fontId="9" fillId="2" borderId="10" xfId="1" quotePrefix="1" applyNumberFormat="1" applyFont="1" applyFill="1" applyBorder="1" applyAlignment="1">
      <alignment vertical="top"/>
    </xf>
    <xf numFmtId="180" fontId="9" fillId="2" borderId="10" xfId="1" applyNumberFormat="1" applyFont="1" applyFill="1" applyBorder="1" applyAlignment="1">
      <alignment horizontal="justify" vertical="top" wrapText="1"/>
    </xf>
    <xf numFmtId="180" fontId="9" fillId="2" borderId="10" xfId="1" applyNumberFormat="1" applyFont="1" applyFill="1" applyBorder="1" applyAlignment="1" applyProtection="1">
      <alignment horizontal="justify" vertical="top" wrapText="1"/>
      <protection locked="0"/>
    </xf>
    <xf numFmtId="180" fontId="9" fillId="2" borderId="10" xfId="1" applyNumberFormat="1" applyFont="1" applyFill="1" applyBorder="1" applyAlignment="1">
      <alignment horizontal="right" vertical="top" wrapText="1"/>
    </xf>
    <xf numFmtId="181" fontId="13" fillId="4" borderId="11" xfId="1" quotePrefix="1" applyNumberFormat="1" applyFont="1" applyFill="1" applyBorder="1" applyAlignment="1">
      <alignment horizontal="center" vertical="top" wrapText="1"/>
    </xf>
    <xf numFmtId="180" fontId="47" fillId="4" borderId="12" xfId="1" applyNumberFormat="1" applyFont="1" applyFill="1" applyBorder="1" applyAlignment="1">
      <alignment vertical="top"/>
    </xf>
    <xf numFmtId="180" fontId="14" fillId="4" borderId="12" xfId="1" applyNumberFormat="1" applyFont="1" applyFill="1" applyBorder="1" applyAlignment="1">
      <alignment horizontal="left" vertical="top"/>
    </xf>
    <xf numFmtId="180" fontId="14" fillId="4" borderId="12" xfId="1" applyNumberFormat="1" applyFont="1" applyFill="1" applyBorder="1" applyAlignment="1">
      <alignment horizontal="right" vertical="top"/>
    </xf>
    <xf numFmtId="180" fontId="14" fillId="4" borderId="12" xfId="1" applyNumberFormat="1" applyFont="1" applyFill="1" applyBorder="1" applyAlignment="1" applyProtection="1">
      <alignment horizontal="center" vertical="top"/>
      <protection locked="0"/>
    </xf>
    <xf numFmtId="181" fontId="15" fillId="5" borderId="11" xfId="1" quotePrefix="1" applyNumberFormat="1" applyFont="1" applyFill="1" applyBorder="1" applyAlignment="1">
      <alignment horizontal="center" vertical="top" wrapText="1"/>
    </xf>
    <xf numFmtId="180" fontId="15" fillId="5" borderId="12" xfId="1" applyNumberFormat="1" applyFont="1" applyFill="1" applyBorder="1" applyAlignment="1">
      <alignment vertical="top"/>
    </xf>
    <xf numFmtId="180" fontId="8" fillId="5" borderId="12" xfId="1" applyNumberFormat="1" applyFont="1" applyFill="1" applyBorder="1" applyAlignment="1">
      <alignment horizontal="left" vertical="top"/>
    </xf>
    <xf numFmtId="180" fontId="8" fillId="5" borderId="12" xfId="1" applyNumberFormat="1" applyFont="1" applyFill="1" applyBorder="1" applyAlignment="1">
      <alignment horizontal="right" vertical="top"/>
    </xf>
    <xf numFmtId="180" fontId="8" fillId="5" borderId="12" xfId="1" applyNumberFormat="1" applyFont="1" applyFill="1" applyBorder="1" applyAlignment="1" applyProtection="1">
      <alignment horizontal="center" vertical="top"/>
      <protection locked="0"/>
    </xf>
    <xf numFmtId="181" fontId="15" fillId="0" borderId="11" xfId="1" quotePrefix="1" applyNumberFormat="1" applyFont="1" applyBorder="1" applyAlignment="1">
      <alignment horizontal="center" vertical="top" wrapText="1"/>
    </xf>
    <xf numFmtId="180" fontId="10" fillId="0" borderId="12" xfId="1" applyNumberFormat="1" applyFont="1" applyBorder="1" applyAlignment="1">
      <alignment vertical="top"/>
    </xf>
    <xf numFmtId="180" fontId="8" fillId="0" borderId="12" xfId="1" applyNumberFormat="1" applyFont="1" applyBorder="1" applyAlignment="1">
      <alignment horizontal="left" vertical="top"/>
    </xf>
    <xf numFmtId="180" fontId="8" fillId="0" borderId="12" xfId="1" applyNumberFormat="1" applyFont="1" applyBorder="1" applyAlignment="1">
      <alignment horizontal="right" vertical="top"/>
    </xf>
    <xf numFmtId="180" fontId="8" fillId="0" borderId="12" xfId="1" applyNumberFormat="1" applyFont="1" applyBorder="1" applyAlignment="1" applyProtection="1">
      <alignment horizontal="center" vertical="top"/>
      <protection locked="0"/>
    </xf>
    <xf numFmtId="181" fontId="8" fillId="0" borderId="11" xfId="1" quotePrefix="1" applyNumberFormat="1" applyFont="1" applyBorder="1" applyAlignment="1">
      <alignment horizontal="center" vertical="top" wrapText="1"/>
    </xf>
    <xf numFmtId="180" fontId="8" fillId="0" borderId="12" xfId="1" applyNumberFormat="1" applyFont="1" applyBorder="1" applyAlignment="1">
      <alignment vertical="top"/>
    </xf>
    <xf numFmtId="180" fontId="15" fillId="0" borderId="12" xfId="1" applyNumberFormat="1" applyFont="1" applyBorder="1" applyAlignment="1">
      <alignment vertical="top"/>
    </xf>
    <xf numFmtId="181" fontId="9" fillId="0" borderId="11" xfId="1" applyNumberFormat="1" applyFont="1" applyBorder="1" applyAlignment="1">
      <alignment horizontal="center" vertical="top" wrapText="1"/>
    </xf>
    <xf numFmtId="180" fontId="4" fillId="0" borderId="12" xfId="1" applyNumberFormat="1" applyFont="1" applyBorder="1" applyAlignment="1">
      <alignment horizontal="justify" vertical="center" wrapText="1"/>
    </xf>
    <xf numFmtId="180" fontId="4" fillId="0" borderId="12" xfId="1" applyNumberFormat="1" applyFont="1" applyBorder="1" applyAlignment="1">
      <alignment horizontal="center" vertical="center"/>
    </xf>
    <xf numFmtId="181" fontId="13" fillId="0" borderId="11" xfId="1" quotePrefix="1" applyNumberFormat="1" applyFont="1" applyBorder="1" applyAlignment="1">
      <alignment horizontal="center" vertical="top" wrapText="1"/>
    </xf>
    <xf numFmtId="180" fontId="48" fillId="0" borderId="12" xfId="1" applyNumberFormat="1" applyFont="1" applyBorder="1" applyAlignment="1">
      <alignment vertical="top" wrapText="1"/>
    </xf>
    <xf numFmtId="180" fontId="13" fillId="4" borderId="12" xfId="1" applyNumberFormat="1" applyFont="1" applyFill="1" applyBorder="1" applyAlignment="1">
      <alignment vertical="top"/>
    </xf>
    <xf numFmtId="181" fontId="11" fillId="0" borderId="11" xfId="1" quotePrefix="1" applyNumberFormat="1" applyFont="1" applyBorder="1" applyAlignment="1">
      <alignment horizontal="center" vertical="top" wrapText="1"/>
    </xf>
    <xf numFmtId="180" fontId="4" fillId="0" borderId="12" xfId="1" applyNumberFormat="1" applyFont="1" applyBorder="1" applyAlignment="1">
      <alignment horizontal="left" vertical="top" wrapText="1"/>
    </xf>
    <xf numFmtId="180" fontId="4" fillId="0" borderId="12" xfId="1" applyNumberFormat="1" applyFont="1" applyBorder="1" applyAlignment="1">
      <alignment horizontal="right" vertical="top" wrapText="1"/>
    </xf>
    <xf numFmtId="180" fontId="4" fillId="0" borderId="12" xfId="1" applyNumberFormat="1" applyFont="1" applyBorder="1" applyAlignment="1" applyProtection="1">
      <alignment horizontal="center" vertical="top" wrapText="1"/>
      <protection locked="0"/>
    </xf>
    <xf numFmtId="180" fontId="16" fillId="0" borderId="12" xfId="1" applyNumberFormat="1" applyFont="1" applyBorder="1" applyAlignment="1">
      <alignment horizontal="center" vertical="center"/>
    </xf>
    <xf numFmtId="180" fontId="17" fillId="0" borderId="0" xfId="1" applyNumberFormat="1" applyFont="1" applyAlignment="1">
      <alignment horizontal="left" vertical="center" wrapText="1"/>
    </xf>
    <xf numFmtId="180" fontId="4" fillId="0" borderId="13" xfId="1" applyNumberFormat="1" applyFont="1" applyBorder="1" applyAlignment="1">
      <alignment horizontal="center" vertical="center"/>
    </xf>
    <xf numFmtId="180" fontId="4" fillId="0" borderId="12" xfId="1" applyNumberFormat="1" applyFont="1" applyBorder="1" applyAlignment="1">
      <alignment vertical="top" wrapText="1"/>
    </xf>
    <xf numFmtId="180" fontId="5" fillId="0" borderId="12" xfId="1" applyNumberFormat="1" applyFont="1" applyBorder="1" applyAlignment="1">
      <alignment horizontal="center" vertical="center"/>
    </xf>
    <xf numFmtId="180" fontId="15" fillId="0" borderId="12" xfId="1" applyNumberFormat="1" applyFont="1" applyBorder="1" applyAlignment="1">
      <alignment horizontal="left" vertical="top"/>
    </xf>
    <xf numFmtId="180" fontId="15" fillId="0" borderId="12" xfId="1" applyNumberFormat="1" applyFont="1" applyBorder="1" applyAlignment="1">
      <alignment horizontal="right" vertical="top"/>
    </xf>
    <xf numFmtId="180" fontId="15" fillId="0" borderId="12" xfId="1" applyNumberFormat="1" applyFont="1" applyBorder="1" applyAlignment="1" applyProtection="1">
      <alignment horizontal="center" vertical="top"/>
      <protection locked="0"/>
    </xf>
    <xf numFmtId="180" fontId="45" fillId="0" borderId="12" xfId="1" applyNumberFormat="1" applyFont="1" applyBorder="1" applyAlignment="1">
      <alignment horizontal="left" vertical="top"/>
    </xf>
    <xf numFmtId="180" fontId="4" fillId="0" borderId="12" xfId="1" applyNumberFormat="1" applyFont="1" applyBorder="1" applyAlignment="1" applyProtection="1">
      <alignment horizontal="center" vertical="top"/>
      <protection locked="0"/>
    </xf>
    <xf numFmtId="0" fontId="4" fillId="0" borderId="0" xfId="1" applyNumberFormat="1" applyFont="1" applyAlignment="1">
      <alignment horizontal="justify" vertical="center" wrapText="1"/>
    </xf>
    <xf numFmtId="180" fontId="8" fillId="5" borderId="12" xfId="1" applyNumberFormat="1" applyFont="1" applyFill="1" applyBorder="1" applyAlignment="1">
      <alignment horizontal="left" vertical="top" wrapText="1"/>
    </xf>
    <xf numFmtId="180" fontId="8" fillId="5" borderId="12" xfId="1" applyNumberFormat="1" applyFont="1" applyFill="1" applyBorder="1" applyAlignment="1">
      <alignment horizontal="right" vertical="top" wrapText="1"/>
    </xf>
    <xf numFmtId="180" fontId="8" fillId="5" borderId="12" xfId="1" applyNumberFormat="1" applyFont="1" applyFill="1" applyBorder="1" applyAlignment="1" applyProtection="1">
      <alignment horizontal="center" vertical="top" wrapText="1"/>
      <protection locked="0"/>
    </xf>
    <xf numFmtId="180" fontId="4" fillId="0" borderId="12" xfId="1" applyNumberFormat="1" applyFont="1" applyBorder="1" applyAlignment="1">
      <alignment horizontal="left" vertical="center"/>
    </xf>
    <xf numFmtId="180" fontId="45" fillId="0" borderId="12" xfId="1" applyNumberFormat="1" applyFont="1" applyBorder="1" applyAlignment="1">
      <alignment horizontal="left" vertical="top" wrapText="1"/>
    </xf>
    <xf numFmtId="180" fontId="45" fillId="0" borderId="12" xfId="1" applyNumberFormat="1" applyFont="1" applyBorder="1" applyAlignment="1">
      <alignment horizontal="justify" vertical="top" wrapText="1"/>
    </xf>
    <xf numFmtId="180" fontId="45" fillId="0" borderId="12" xfId="1" applyNumberFormat="1" applyFont="1" applyBorder="1" applyAlignment="1" applyProtection="1">
      <alignment horizontal="center" vertical="top" wrapText="1"/>
      <protection locked="0"/>
    </xf>
    <xf numFmtId="181" fontId="4" fillId="0" borderId="11" xfId="1" applyNumberFormat="1" applyFont="1" applyBorder="1" applyAlignment="1">
      <alignment horizontal="center" vertical="top" wrapText="1"/>
    </xf>
    <xf numFmtId="180" fontId="15" fillId="5" borderId="12" xfId="1" applyNumberFormat="1" applyFont="1" applyFill="1" applyBorder="1" applyAlignment="1">
      <alignment horizontal="left" vertical="top" wrapText="1"/>
    </xf>
    <xf numFmtId="180" fontId="15" fillId="5" borderId="12" xfId="1" applyNumberFormat="1" applyFont="1" applyFill="1" applyBorder="1" applyAlignment="1">
      <alignment horizontal="right" vertical="top" wrapText="1"/>
    </xf>
    <xf numFmtId="180" fontId="15" fillId="5" borderId="12" xfId="1" applyNumberFormat="1" applyFont="1" applyFill="1" applyBorder="1" applyAlignment="1" applyProtection="1">
      <alignment horizontal="center" vertical="top" wrapText="1"/>
      <protection locked="0"/>
    </xf>
    <xf numFmtId="181" fontId="15" fillId="6" borderId="11" xfId="1" quotePrefix="1" applyNumberFormat="1" applyFont="1" applyFill="1" applyBorder="1" applyAlignment="1">
      <alignment horizontal="center" vertical="top" wrapText="1"/>
    </xf>
    <xf numFmtId="180" fontId="15" fillId="6" borderId="12" xfId="1" applyNumberFormat="1" applyFont="1" applyFill="1" applyBorder="1" applyAlignment="1">
      <alignment horizontal="left" vertical="top" wrapText="1"/>
    </xf>
    <xf numFmtId="180" fontId="15" fillId="6" borderId="12" xfId="1" applyNumberFormat="1" applyFont="1" applyFill="1" applyBorder="1" applyAlignment="1">
      <alignment horizontal="right" vertical="top" wrapText="1"/>
    </xf>
    <xf numFmtId="180" fontId="15" fillId="6" borderId="12" xfId="1" applyNumberFormat="1" applyFont="1" applyFill="1" applyBorder="1" applyAlignment="1" applyProtection="1">
      <alignment horizontal="center" vertical="top" wrapText="1"/>
      <protection locked="0"/>
    </xf>
    <xf numFmtId="180" fontId="8" fillId="0" borderId="12" xfId="1" applyNumberFormat="1" applyFont="1" applyBorder="1" applyAlignment="1">
      <alignment horizontal="right" vertical="top" wrapText="1"/>
    </xf>
    <xf numFmtId="180" fontId="45" fillId="0" borderId="14" xfId="1" applyNumberFormat="1" applyFont="1" applyBorder="1" applyAlignment="1">
      <alignment horizontal="justify" vertical="top" wrapText="1"/>
    </xf>
    <xf numFmtId="180" fontId="4" fillId="0" borderId="14" xfId="1" applyNumberFormat="1" applyFont="1" applyBorder="1" applyAlignment="1">
      <alignment horizontal="left" vertical="center"/>
    </xf>
    <xf numFmtId="180" fontId="4" fillId="0" borderId="14" xfId="1" applyNumberFormat="1" applyFont="1" applyBorder="1" applyAlignment="1">
      <alignment horizontal="justify" vertical="top" wrapText="1"/>
    </xf>
    <xf numFmtId="180" fontId="4" fillId="0" borderId="14" xfId="1" applyNumberFormat="1" applyFont="1" applyBorder="1" applyAlignment="1" applyProtection="1">
      <alignment horizontal="justify" vertical="top" wrapText="1"/>
      <protection locked="0"/>
    </xf>
    <xf numFmtId="180" fontId="15" fillId="5" borderId="14" xfId="1" applyNumberFormat="1" applyFont="1" applyFill="1" applyBorder="1" applyAlignment="1">
      <alignment vertical="top"/>
    </xf>
    <xf numFmtId="180" fontId="15" fillId="5" borderId="14" xfId="1" applyNumberFormat="1" applyFont="1" applyFill="1" applyBorder="1" applyAlignment="1">
      <alignment horizontal="left" vertical="top" wrapText="1"/>
    </xf>
    <xf numFmtId="180" fontId="15" fillId="5" borderId="14" xfId="1" applyNumberFormat="1" applyFont="1" applyFill="1" applyBorder="1" applyAlignment="1">
      <alignment horizontal="right" vertical="top" wrapText="1"/>
    </xf>
    <xf numFmtId="180" fontId="15" fillId="5" borderId="14" xfId="1" applyNumberFormat="1" applyFont="1" applyFill="1" applyBorder="1" applyAlignment="1" applyProtection="1">
      <alignment horizontal="center" vertical="top" wrapText="1"/>
      <protection locked="0"/>
    </xf>
    <xf numFmtId="181" fontId="15" fillId="6" borderId="15" xfId="1" quotePrefix="1" applyNumberFormat="1" applyFont="1" applyFill="1" applyBorder="1" applyAlignment="1">
      <alignment horizontal="center" vertical="top" wrapText="1"/>
    </xf>
    <xf numFmtId="180" fontId="4" fillId="6" borderId="12" xfId="1" applyNumberFormat="1" applyFont="1" applyFill="1" applyBorder="1" applyAlignment="1">
      <alignment horizontal="right" vertical="top" wrapText="1"/>
    </xf>
    <xf numFmtId="180" fontId="18" fillId="0" borderId="12" xfId="1" applyNumberFormat="1" applyFont="1" applyBorder="1" applyAlignment="1">
      <alignment horizontal="justify" vertical="center" wrapText="1"/>
    </xf>
    <xf numFmtId="180" fontId="8" fillId="6" borderId="12" xfId="1" applyNumberFormat="1" applyFont="1" applyFill="1" applyBorder="1" applyAlignment="1">
      <alignment horizontal="left" vertical="top" wrapText="1"/>
    </xf>
    <xf numFmtId="4" fontId="4" fillId="0" borderId="12" xfId="5" applyNumberFormat="1" applyFont="1" applyBorder="1" applyAlignment="1">
      <alignment horizontal="center" vertical="center"/>
    </xf>
    <xf numFmtId="0" fontId="4" fillId="0" borderId="12" xfId="5" applyFont="1" applyBorder="1" applyAlignment="1">
      <alignment horizontal="center" vertical="center"/>
    </xf>
    <xf numFmtId="180" fontId="13" fillId="4" borderId="16" xfId="1" applyNumberFormat="1" applyFont="1" applyFill="1" applyBorder="1" applyAlignment="1">
      <alignment vertical="top"/>
    </xf>
    <xf numFmtId="180" fontId="14" fillId="4" borderId="16" xfId="1" applyNumberFormat="1" applyFont="1" applyFill="1" applyBorder="1" applyAlignment="1">
      <alignment horizontal="left" vertical="top"/>
    </xf>
    <xf numFmtId="180" fontId="14" fillId="4" borderId="16" xfId="1" applyNumberFormat="1" applyFont="1" applyFill="1" applyBorder="1" applyAlignment="1">
      <alignment horizontal="right" vertical="top"/>
    </xf>
    <xf numFmtId="180" fontId="14" fillId="4" borderId="16" xfId="1" applyNumberFormat="1" applyFont="1" applyFill="1" applyBorder="1" applyAlignment="1" applyProtection="1">
      <alignment horizontal="center" vertical="top"/>
      <protection locked="0"/>
    </xf>
    <xf numFmtId="180" fontId="15" fillId="0" borderId="12" xfId="1" applyNumberFormat="1" applyFont="1" applyBorder="1" applyAlignment="1">
      <alignment horizontal="left" vertical="top" wrapText="1"/>
    </xf>
    <xf numFmtId="180" fontId="15" fillId="0" borderId="12" xfId="1" applyNumberFormat="1" applyFont="1" applyBorder="1" applyAlignment="1">
      <alignment horizontal="right" vertical="top" wrapText="1"/>
    </xf>
    <xf numFmtId="180" fontId="15" fillId="0" borderId="12" xfId="1" applyNumberFormat="1" applyFont="1" applyBorder="1" applyAlignment="1" applyProtection="1">
      <alignment horizontal="center" vertical="top" wrapText="1"/>
      <protection locked="0"/>
    </xf>
    <xf numFmtId="180" fontId="9" fillId="0" borderId="12" xfId="1" applyNumberFormat="1" applyFont="1" applyBorder="1" applyAlignment="1">
      <alignment vertical="top"/>
    </xf>
    <xf numFmtId="180" fontId="49" fillId="0" borderId="12" xfId="1" applyNumberFormat="1" applyFont="1" applyBorder="1" applyAlignment="1">
      <alignment horizontal="left" vertical="top" wrapText="1"/>
    </xf>
    <xf numFmtId="180" fontId="49" fillId="0" borderId="12" xfId="1" applyNumberFormat="1" applyFont="1" applyBorder="1" applyAlignment="1">
      <alignment horizontal="right" vertical="top" wrapText="1"/>
    </xf>
    <xf numFmtId="180" fontId="49" fillId="0" borderId="12" xfId="1" applyNumberFormat="1" applyFont="1" applyBorder="1" applyAlignment="1" applyProtection="1">
      <alignment horizontal="center" vertical="top" wrapText="1"/>
      <protection locked="0"/>
    </xf>
    <xf numFmtId="180" fontId="4" fillId="0" borderId="16" xfId="1" applyNumberFormat="1" applyFont="1" applyBorder="1" applyAlignment="1">
      <alignment horizontal="justify" vertical="center" wrapText="1"/>
    </xf>
    <xf numFmtId="180" fontId="50" fillId="0" borderId="12" xfId="1" applyNumberFormat="1" applyFont="1" applyBorder="1" applyAlignment="1">
      <alignment horizontal="right" vertical="top" wrapText="1"/>
    </xf>
    <xf numFmtId="180" fontId="50" fillId="0" borderId="12" xfId="1" applyNumberFormat="1" applyFont="1" applyBorder="1" applyAlignment="1" applyProtection="1">
      <alignment horizontal="center" vertical="top" wrapText="1"/>
      <protection locked="0"/>
    </xf>
    <xf numFmtId="180" fontId="15" fillId="0" borderId="16" xfId="1" applyNumberFormat="1" applyFont="1" applyBorder="1" applyAlignment="1">
      <alignment vertical="top"/>
    </xf>
    <xf numFmtId="180" fontId="11" fillId="0" borderId="12" xfId="1" applyNumberFormat="1" applyFont="1" applyBorder="1" applyAlignment="1">
      <alignment horizontal="left" vertical="center"/>
    </xf>
    <xf numFmtId="180" fontId="49" fillId="5" borderId="12" xfId="1" applyNumberFormat="1" applyFont="1" applyFill="1" applyBorder="1" applyAlignment="1">
      <alignment horizontal="left" vertical="top" wrapText="1"/>
    </xf>
    <xf numFmtId="180" fontId="49" fillId="5" borderId="12" xfId="1" applyNumberFormat="1" applyFont="1" applyFill="1" applyBorder="1" applyAlignment="1">
      <alignment horizontal="right" vertical="top" wrapText="1"/>
    </xf>
    <xf numFmtId="180" fontId="49" fillId="5" borderId="12" xfId="1" applyNumberFormat="1" applyFont="1" applyFill="1" applyBorder="1" applyAlignment="1" applyProtection="1">
      <alignment horizontal="center" vertical="top" wrapText="1"/>
      <protection locked="0"/>
    </xf>
    <xf numFmtId="180" fontId="49" fillId="6" borderId="12" xfId="1" applyNumberFormat="1" applyFont="1" applyFill="1" applyBorder="1" applyAlignment="1">
      <alignment horizontal="left" vertical="top" wrapText="1"/>
    </xf>
    <xf numFmtId="180" fontId="49" fillId="6" borderId="12" xfId="1" applyNumberFormat="1" applyFont="1" applyFill="1" applyBorder="1" applyAlignment="1">
      <alignment horizontal="right" vertical="top" wrapText="1"/>
    </xf>
    <xf numFmtId="180" fontId="49" fillId="6" borderId="12" xfId="1" applyNumberFormat="1" applyFont="1" applyFill="1" applyBorder="1" applyAlignment="1" applyProtection="1">
      <alignment horizontal="center" vertical="top" wrapText="1"/>
      <protection locked="0"/>
    </xf>
    <xf numFmtId="180" fontId="14" fillId="4" borderId="12" xfId="1" applyNumberFormat="1" applyFont="1" applyFill="1" applyBorder="1" applyAlignment="1">
      <alignment horizontal="center" vertical="top"/>
    </xf>
    <xf numFmtId="180" fontId="11" fillId="0" borderId="12" xfId="1" applyNumberFormat="1" applyFont="1" applyBorder="1" applyAlignment="1">
      <alignment horizontal="left" vertical="top"/>
    </xf>
    <xf numFmtId="180" fontId="11" fillId="0" borderId="12" xfId="1" applyNumberFormat="1" applyFont="1" applyBorder="1" applyAlignment="1" applyProtection="1">
      <alignment vertical="top"/>
      <protection locked="0"/>
    </xf>
    <xf numFmtId="180" fontId="11" fillId="0" borderId="12" xfId="1" applyNumberFormat="1" applyFont="1" applyBorder="1" applyAlignment="1" applyProtection="1">
      <alignment horizontal="center" vertical="top"/>
      <protection locked="0"/>
    </xf>
    <xf numFmtId="180" fontId="48" fillId="0" borderId="14" xfId="1" applyNumberFormat="1" applyFont="1" applyBorder="1" applyAlignment="1">
      <alignment vertical="top" wrapText="1"/>
    </xf>
    <xf numFmtId="181" fontId="15" fillId="0" borderId="15" xfId="1" quotePrefix="1" applyNumberFormat="1" applyFont="1" applyBorder="1" applyAlignment="1">
      <alignment horizontal="center" vertical="top" wrapText="1"/>
    </xf>
    <xf numFmtId="0" fontId="20" fillId="0" borderId="12" xfId="5" applyFont="1" applyBorder="1" applyAlignment="1">
      <alignment horizontal="justify" vertical="center" wrapText="1"/>
    </xf>
    <xf numFmtId="180" fontId="4" fillId="0" borderId="17" xfId="1" applyNumberFormat="1" applyFont="1" applyBorder="1" applyAlignment="1">
      <alignment horizontal="left" vertical="top"/>
    </xf>
    <xf numFmtId="180" fontId="15" fillId="5" borderId="16" xfId="1" applyNumberFormat="1" applyFont="1" applyFill="1" applyBorder="1" applyAlignment="1">
      <alignment vertical="top"/>
    </xf>
    <xf numFmtId="180" fontId="11" fillId="0" borderId="12" xfId="1" applyNumberFormat="1" applyFont="1" applyBorder="1" applyAlignment="1">
      <alignment horizontal="center" vertical="center"/>
    </xf>
    <xf numFmtId="180" fontId="11" fillId="0" borderId="13" xfId="1" applyNumberFormat="1" applyFont="1" applyBorder="1" applyAlignment="1">
      <alignment horizontal="center" vertical="center"/>
    </xf>
    <xf numFmtId="180" fontId="4" fillId="0" borderId="12" xfId="1" applyNumberFormat="1" applyFont="1" applyBorder="1" applyAlignment="1">
      <alignment vertical="center"/>
    </xf>
    <xf numFmtId="180" fontId="10" fillId="0" borderId="12" xfId="1" applyNumberFormat="1" applyFont="1" applyBorder="1" applyAlignment="1">
      <alignment vertical="center"/>
    </xf>
    <xf numFmtId="180" fontId="10" fillId="0" borderId="12" xfId="1" applyNumberFormat="1" applyFont="1" applyBorder="1" applyAlignment="1">
      <alignment horizontal="center" vertical="center"/>
    </xf>
    <xf numFmtId="180" fontId="10" fillId="0" borderId="12" xfId="1" applyNumberFormat="1" applyFont="1" applyBorder="1" applyAlignment="1" applyProtection="1">
      <alignment horizontal="center" vertical="top"/>
      <protection locked="0"/>
    </xf>
    <xf numFmtId="180" fontId="5" fillId="0" borderId="12" xfId="1" applyNumberFormat="1" applyFont="1" applyBorder="1" applyAlignment="1">
      <alignment horizontal="left" vertical="center"/>
    </xf>
    <xf numFmtId="180" fontId="4" fillId="5" borderId="12" xfId="1" applyNumberFormat="1" applyFont="1" applyFill="1" applyBorder="1" applyAlignment="1">
      <alignment vertical="center"/>
    </xf>
    <xf numFmtId="180" fontId="8" fillId="5" borderId="12" xfId="1" applyNumberFormat="1" applyFont="1" applyFill="1" applyBorder="1" applyAlignment="1">
      <alignment horizontal="right" vertical="center" wrapText="1"/>
    </xf>
    <xf numFmtId="180" fontId="8" fillId="5" borderId="12" xfId="1" applyNumberFormat="1" applyFont="1" applyFill="1" applyBorder="1" applyAlignment="1" applyProtection="1">
      <alignment horizontal="center" vertical="center" wrapText="1"/>
      <protection locked="0"/>
    </xf>
    <xf numFmtId="180" fontId="5" fillId="0" borderId="12" xfId="1" applyNumberFormat="1" applyFont="1" applyBorder="1" applyAlignment="1">
      <alignment horizontal="justify" vertical="center" wrapText="1"/>
    </xf>
    <xf numFmtId="180" fontId="5" fillId="0" borderId="12" xfId="1" applyNumberFormat="1" applyFont="1" applyBorder="1" applyAlignment="1">
      <alignment horizontal="left" vertical="top"/>
    </xf>
    <xf numFmtId="180" fontId="4" fillId="0" borderId="12" xfId="1" applyNumberFormat="1" applyFont="1" applyBorder="1" applyAlignment="1">
      <alignment horizontal="justify" wrapText="1"/>
    </xf>
    <xf numFmtId="180" fontId="4" fillId="0" borderId="12" xfId="1" applyNumberFormat="1" applyFont="1" applyBorder="1" applyAlignment="1">
      <alignment horizontal="center"/>
    </xf>
    <xf numFmtId="180" fontId="4" fillId="5" borderId="12" xfId="1" applyNumberFormat="1" applyFont="1" applyFill="1" applyBorder="1" applyAlignment="1">
      <alignment horizontal="left" vertical="top" wrapText="1"/>
    </xf>
    <xf numFmtId="180" fontId="4" fillId="5" borderId="12" xfId="1" applyNumberFormat="1" applyFont="1" applyFill="1" applyBorder="1" applyAlignment="1">
      <alignment horizontal="right" vertical="top" wrapText="1"/>
    </xf>
    <xf numFmtId="180" fontId="4" fillId="5" borderId="12" xfId="1" applyNumberFormat="1" applyFont="1" applyFill="1" applyBorder="1" applyAlignment="1" applyProtection="1">
      <alignment horizontal="center" vertical="top" wrapText="1"/>
      <protection locked="0"/>
    </xf>
    <xf numFmtId="180" fontId="4" fillId="0" borderId="12" xfId="1" applyNumberFormat="1" applyFont="1" applyBorder="1" applyAlignment="1">
      <alignment horizontal="justify" vertical="justify" wrapText="1"/>
    </xf>
    <xf numFmtId="180" fontId="11" fillId="0" borderId="12" xfId="1" applyNumberFormat="1" applyFont="1" applyBorder="1" applyAlignment="1">
      <alignment horizontal="left" vertical="top" wrapText="1"/>
    </xf>
    <xf numFmtId="180" fontId="11" fillId="0" borderId="12" xfId="1" applyNumberFormat="1" applyFont="1" applyBorder="1" applyAlignment="1" applyProtection="1">
      <alignment horizontal="center" vertical="top" wrapText="1"/>
      <protection locked="0"/>
    </xf>
    <xf numFmtId="180" fontId="8" fillId="0" borderId="12" xfId="1" applyNumberFormat="1" applyFont="1" applyBorder="1" applyAlignment="1">
      <alignment horizontal="left" vertical="top" wrapText="1"/>
    </xf>
    <xf numFmtId="180" fontId="8" fillId="0" borderId="12" xfId="1" applyNumberFormat="1" applyFont="1" applyBorder="1" applyAlignment="1" applyProtection="1">
      <alignment horizontal="center" vertical="top" wrapText="1"/>
      <protection locked="0"/>
    </xf>
    <xf numFmtId="180" fontId="15" fillId="0" borderId="14" xfId="1" applyNumberFormat="1" applyFont="1" applyBorder="1" applyAlignment="1">
      <alignment vertical="top"/>
    </xf>
    <xf numFmtId="180" fontId="8" fillId="0" borderId="14" xfId="1" applyNumberFormat="1" applyFont="1" applyBorder="1" applyAlignment="1">
      <alignment horizontal="left" vertical="top" wrapText="1"/>
    </xf>
    <xf numFmtId="180" fontId="8" fillId="0" borderId="14" xfId="1" applyNumberFormat="1" applyFont="1" applyBorder="1" applyAlignment="1">
      <alignment horizontal="right" vertical="top" wrapText="1"/>
    </xf>
    <xf numFmtId="180" fontId="8" fillId="0" borderId="14" xfId="1" applyNumberFormat="1" applyFont="1" applyBorder="1" applyAlignment="1" applyProtection="1">
      <alignment horizontal="center" vertical="top" wrapText="1"/>
      <protection locked="0"/>
    </xf>
    <xf numFmtId="180" fontId="8" fillId="0" borderId="16" xfId="1" applyNumberFormat="1" applyFont="1" applyBorder="1" applyAlignment="1">
      <alignment horizontal="left" vertical="top" wrapText="1"/>
    </xf>
    <xf numFmtId="4" fontId="4" fillId="0" borderId="16" xfId="5" applyNumberFormat="1" applyFont="1" applyBorder="1" applyAlignment="1">
      <alignment horizontal="center" vertical="center"/>
    </xf>
    <xf numFmtId="0" fontId="4" fillId="0" borderId="16" xfId="5" applyFont="1" applyBorder="1" applyAlignment="1">
      <alignment horizontal="center" vertical="center"/>
    </xf>
    <xf numFmtId="181" fontId="13" fillId="4" borderId="11" xfId="1" applyNumberFormat="1" applyFont="1" applyFill="1" applyBorder="1" applyAlignment="1">
      <alignment horizontal="center" vertical="top" wrapText="1"/>
    </xf>
    <xf numFmtId="180" fontId="9" fillId="4" borderId="12" xfId="1" quotePrefix="1" applyNumberFormat="1" applyFont="1" applyFill="1" applyBorder="1" applyAlignment="1">
      <alignment vertical="top"/>
    </xf>
    <xf numFmtId="180" fontId="9" fillId="4" borderId="12" xfId="1" applyNumberFormat="1" applyFont="1" applyFill="1" applyBorder="1" applyAlignment="1">
      <alignment horizontal="justify" vertical="top" wrapText="1"/>
    </xf>
    <xf numFmtId="180" fontId="9" fillId="4" borderId="12" xfId="1" applyNumberFormat="1" applyFont="1" applyFill="1" applyBorder="1" applyAlignment="1" applyProtection="1">
      <alignment horizontal="justify" vertical="top" wrapText="1"/>
      <protection locked="0"/>
    </xf>
    <xf numFmtId="181" fontId="15" fillId="5" borderId="11" xfId="1" applyNumberFormat="1" applyFont="1" applyFill="1" applyBorder="1" applyAlignment="1">
      <alignment horizontal="center" vertical="top" wrapText="1"/>
    </xf>
    <xf numFmtId="180" fontId="15" fillId="5" borderId="12" xfId="1" applyNumberFormat="1" applyFont="1" applyFill="1" applyBorder="1" applyAlignment="1">
      <alignment vertical="top" wrapText="1"/>
    </xf>
    <xf numFmtId="181" fontId="15" fillId="6" borderId="15" xfId="1" applyNumberFormat="1" applyFont="1" applyFill="1" applyBorder="1" applyAlignment="1">
      <alignment horizontal="center" vertical="top" wrapText="1"/>
    </xf>
    <xf numFmtId="180" fontId="4" fillId="6" borderId="17" xfId="1" applyNumberFormat="1" applyFont="1" applyFill="1" applyBorder="1" applyAlignment="1">
      <alignment horizontal="left" vertical="top" wrapText="1"/>
    </xf>
    <xf numFmtId="180" fontId="4" fillId="6" borderId="12" xfId="1" applyNumberFormat="1" applyFont="1" applyFill="1" applyBorder="1" applyAlignment="1" applyProtection="1">
      <alignment horizontal="center" vertical="top" wrapText="1"/>
      <protection locked="0"/>
    </xf>
    <xf numFmtId="181" fontId="15" fillId="6" borderId="11" xfId="1" applyNumberFormat="1" applyFont="1" applyFill="1" applyBorder="1" applyAlignment="1">
      <alignment horizontal="center" vertical="top" wrapText="1"/>
    </xf>
    <xf numFmtId="180" fontId="4" fillId="6" borderId="12" xfId="1" applyNumberFormat="1" applyFont="1" applyFill="1" applyBorder="1" applyAlignment="1">
      <alignment horizontal="left" vertical="top" wrapText="1"/>
    </xf>
    <xf numFmtId="180" fontId="4" fillId="0" borderId="12" xfId="1" applyNumberFormat="1" applyFont="1" applyBorder="1"/>
    <xf numFmtId="180" fontId="4" fillId="0" borderId="12" xfId="1" applyNumberFormat="1" applyFont="1" applyBorder="1" applyAlignment="1" applyProtection="1">
      <alignment vertical="top"/>
      <protection locked="0"/>
    </xf>
    <xf numFmtId="180" fontId="15" fillId="5" borderId="12" xfId="1" quotePrefix="1" applyNumberFormat="1" applyFont="1" applyFill="1" applyBorder="1" applyAlignment="1">
      <alignment vertical="top"/>
    </xf>
    <xf numFmtId="180" fontId="8" fillId="6" borderId="12" xfId="1" applyNumberFormat="1" applyFont="1" applyFill="1" applyBorder="1" applyAlignment="1">
      <alignment horizontal="left" vertical="top"/>
    </xf>
    <xf numFmtId="180" fontId="8" fillId="6" borderId="12" xfId="1" applyNumberFormat="1" applyFont="1" applyFill="1" applyBorder="1" applyAlignment="1">
      <alignment horizontal="right" vertical="top"/>
    </xf>
    <xf numFmtId="180" fontId="8" fillId="6" borderId="12" xfId="1" applyNumberFormat="1" applyFont="1" applyFill="1" applyBorder="1" applyAlignment="1" applyProtection="1">
      <alignment horizontal="center" vertical="top"/>
      <protection locked="0"/>
    </xf>
    <xf numFmtId="181" fontId="4" fillId="0" borderId="11" xfId="1" applyNumberFormat="1" applyFont="1" applyBorder="1" applyAlignment="1">
      <alignment horizontal="right" vertical="top" wrapText="1"/>
    </xf>
    <xf numFmtId="180" fontId="9" fillId="4" borderId="12" xfId="1" applyNumberFormat="1" applyFont="1" applyFill="1" applyBorder="1" applyAlignment="1">
      <alignment vertical="top"/>
    </xf>
    <xf numFmtId="181" fontId="13" fillId="0" borderId="11" xfId="1" applyNumberFormat="1" applyFont="1" applyBorder="1" applyAlignment="1">
      <alignment horizontal="center" vertical="top" wrapText="1"/>
    </xf>
    <xf numFmtId="180" fontId="9" fillId="0" borderId="12" xfId="1" applyNumberFormat="1" applyFont="1" applyBorder="1" applyAlignment="1">
      <alignment horizontal="justify" vertical="top" wrapText="1"/>
    </xf>
    <xf numFmtId="180" fontId="15" fillId="6" borderId="12" xfId="1" applyNumberFormat="1" applyFont="1" applyFill="1" applyBorder="1" applyAlignment="1">
      <alignment vertical="top"/>
    </xf>
    <xf numFmtId="180" fontId="16" fillId="0" borderId="12" xfId="1" applyNumberFormat="1" applyFont="1" applyBorder="1" applyAlignment="1">
      <alignment horizontal="justify" vertical="center" wrapText="1"/>
    </xf>
    <xf numFmtId="180" fontId="13" fillId="4" borderId="12" xfId="1" applyNumberFormat="1" applyFont="1" applyFill="1" applyBorder="1" applyAlignment="1">
      <alignment horizontal="justify" vertical="top" wrapText="1"/>
    </xf>
    <xf numFmtId="180" fontId="13" fillId="4" borderId="12" xfId="1" applyNumberFormat="1" applyFont="1" applyFill="1" applyBorder="1" applyAlignment="1" applyProtection="1">
      <alignment horizontal="justify" vertical="top" wrapText="1"/>
      <protection locked="0"/>
    </xf>
    <xf numFmtId="180" fontId="8" fillId="5" borderId="12" xfId="1" applyNumberFormat="1" applyFont="1" applyFill="1" applyBorder="1" applyAlignment="1">
      <alignment horizontal="justify" vertical="top" wrapText="1"/>
    </xf>
    <xf numFmtId="180" fontId="8" fillId="5" borderId="12" xfId="1" applyNumberFormat="1" applyFont="1" applyFill="1" applyBorder="1" applyAlignment="1" applyProtection="1">
      <alignment horizontal="justify" vertical="top" wrapText="1"/>
      <protection locked="0"/>
    </xf>
    <xf numFmtId="181" fontId="21" fillId="0" borderId="11" xfId="1" quotePrefix="1" applyNumberFormat="1" applyFont="1" applyBorder="1" applyAlignment="1">
      <alignment horizontal="center" vertical="top" wrapText="1"/>
    </xf>
    <xf numFmtId="180" fontId="21" fillId="0" borderId="12" xfId="1" applyNumberFormat="1" applyFont="1" applyBorder="1" applyAlignment="1">
      <alignment vertical="top"/>
    </xf>
    <xf numFmtId="180" fontId="8" fillId="0" borderId="12" xfId="1" applyNumberFormat="1" applyFont="1" applyBorder="1" applyAlignment="1">
      <alignment horizontal="justify" vertical="top" wrapText="1"/>
    </xf>
    <xf numFmtId="180" fontId="8" fillId="0" borderId="12" xfId="1" applyNumberFormat="1" applyFont="1" applyBorder="1" applyAlignment="1" applyProtection="1">
      <alignment horizontal="justify" vertical="top" wrapText="1"/>
      <protection locked="0"/>
    </xf>
    <xf numFmtId="181" fontId="37" fillId="0" borderId="11" xfId="1" applyNumberFormat="1" applyFont="1" applyBorder="1" applyAlignment="1">
      <alignment vertical="top"/>
    </xf>
    <xf numFmtId="180" fontId="22" fillId="0" borderId="12" xfId="1" applyNumberFormat="1" applyFont="1" applyBorder="1"/>
    <xf numFmtId="181" fontId="21" fillId="5" borderId="11" xfId="1" quotePrefix="1" applyNumberFormat="1" applyFont="1" applyFill="1" applyBorder="1" applyAlignment="1">
      <alignment horizontal="center" vertical="top" wrapText="1"/>
    </xf>
    <xf numFmtId="180" fontId="21" fillId="5" borderId="12" xfId="1" applyNumberFormat="1" applyFont="1" applyFill="1" applyBorder="1" applyAlignment="1">
      <alignment vertical="top"/>
    </xf>
    <xf numFmtId="180" fontId="45" fillId="0" borderId="12" xfId="1" applyNumberFormat="1" applyFont="1" applyBorder="1" applyAlignment="1">
      <alignment horizontal="center" vertical="center"/>
    </xf>
    <xf numFmtId="180" fontId="45" fillId="0" borderId="12" xfId="1" applyNumberFormat="1" applyFont="1" applyBorder="1" applyAlignment="1">
      <alignment horizontal="left"/>
    </xf>
    <xf numFmtId="180" fontId="4" fillId="0" borderId="12" xfId="1" applyNumberFormat="1" applyFont="1" applyBorder="1" applyAlignment="1">
      <alignment vertical="top"/>
    </xf>
    <xf numFmtId="181" fontId="23" fillId="5" borderId="11" xfId="1" quotePrefix="1" applyNumberFormat="1" applyFont="1" applyFill="1" applyBorder="1" applyAlignment="1">
      <alignment horizontal="center" vertical="top" wrapText="1"/>
    </xf>
    <xf numFmtId="180" fontId="23" fillId="5" borderId="12" xfId="1" applyNumberFormat="1" applyFont="1" applyFill="1" applyBorder="1" applyAlignment="1">
      <alignment vertical="top"/>
    </xf>
    <xf numFmtId="181" fontId="4" fillId="0" borderId="11" xfId="1" quotePrefix="1" applyNumberFormat="1" applyFont="1" applyBorder="1" applyAlignment="1">
      <alignment horizontal="center" vertical="top" wrapText="1"/>
    </xf>
    <xf numFmtId="180" fontId="45" fillId="0" borderId="12" xfId="1" applyNumberFormat="1" applyFont="1" applyBorder="1" applyAlignment="1">
      <alignment horizontal="justify" wrapText="1"/>
    </xf>
    <xf numFmtId="180" fontId="23" fillId="0" borderId="12" xfId="1" applyNumberFormat="1" applyFont="1" applyBorder="1" applyAlignment="1">
      <alignment horizontal="justify" vertical="top" wrapText="1"/>
    </xf>
    <xf numFmtId="180" fontId="4" fillId="0" borderId="12" xfId="2" applyNumberFormat="1" applyFont="1" applyBorder="1" applyAlignment="1">
      <alignment vertical="top"/>
    </xf>
    <xf numFmtId="180" fontId="45" fillId="0" borderId="12" xfId="1" applyNumberFormat="1" applyFont="1" applyBorder="1" applyAlignment="1">
      <alignment horizontal="justify" vertical="center" wrapText="1"/>
    </xf>
    <xf numFmtId="180" fontId="51" fillId="0" borderId="12" xfId="1" applyNumberFormat="1" applyFont="1" applyBorder="1" applyAlignment="1">
      <alignment horizontal="center" vertical="center"/>
    </xf>
    <xf numFmtId="180" fontId="15" fillId="5" borderId="12" xfId="1" applyNumberFormat="1" applyFont="1" applyFill="1" applyBorder="1" applyAlignment="1">
      <alignment horizontal="justify" vertical="top" wrapText="1"/>
    </xf>
    <xf numFmtId="180" fontId="15" fillId="5" borderId="12" xfId="1" applyNumberFormat="1" applyFont="1" applyFill="1" applyBorder="1" applyAlignment="1" applyProtection="1">
      <alignment horizontal="justify" vertical="top" wrapText="1"/>
      <protection locked="0"/>
    </xf>
    <xf numFmtId="180" fontId="18" fillId="0" borderId="12" xfId="1" applyNumberFormat="1" applyFont="1" applyBorder="1" applyAlignment="1">
      <alignment horizontal="center" vertical="center"/>
    </xf>
    <xf numFmtId="180" fontId="4" fillId="0" borderId="18" xfId="1" applyNumberFormat="1" applyFont="1" applyBorder="1" applyAlignment="1">
      <alignment horizontal="justify" vertical="top" wrapText="1"/>
    </xf>
    <xf numFmtId="180" fontId="4" fillId="0" borderId="17" xfId="1" applyNumberFormat="1" applyFont="1" applyBorder="1" applyAlignment="1" applyProtection="1">
      <alignment horizontal="justify" vertical="top" wrapText="1"/>
      <protection locked="0"/>
    </xf>
    <xf numFmtId="180" fontId="4" fillId="0" borderId="0" xfId="1" applyNumberFormat="1" applyFont="1" applyAlignment="1">
      <alignment horizontal="justify" vertical="top" wrapText="1"/>
    </xf>
    <xf numFmtId="180" fontId="4" fillId="0" borderId="0" xfId="1" applyNumberFormat="1" applyFont="1" applyAlignment="1">
      <alignment horizontal="justify" wrapText="1"/>
    </xf>
    <xf numFmtId="180" fontId="4" fillId="0" borderId="6" xfId="1" applyNumberFormat="1" applyFont="1" applyBorder="1" applyAlignment="1">
      <alignment horizontal="justify" vertical="top" wrapText="1"/>
    </xf>
    <xf numFmtId="180" fontId="4" fillId="4" borderId="12" xfId="1" applyNumberFormat="1" applyFont="1" applyFill="1" applyBorder="1" applyAlignment="1">
      <alignment horizontal="justify" vertical="top" wrapText="1"/>
    </xf>
    <xf numFmtId="180" fontId="9" fillId="4" borderId="12" xfId="1" applyNumberFormat="1" applyFont="1" applyFill="1" applyBorder="1" applyAlignment="1">
      <alignment horizontal="right" vertical="top" wrapText="1"/>
    </xf>
    <xf numFmtId="180" fontId="4" fillId="5" borderId="12" xfId="1" applyNumberFormat="1" applyFont="1" applyFill="1" applyBorder="1" applyAlignment="1">
      <alignment horizontal="justify" vertical="top" wrapText="1"/>
    </xf>
    <xf numFmtId="180" fontId="45" fillId="0" borderId="12" xfId="1" applyNumberFormat="1" applyFont="1" applyBorder="1" applyAlignment="1">
      <alignment horizontal="left" vertical="center"/>
    </xf>
    <xf numFmtId="180" fontId="45" fillId="0" borderId="12" xfId="1" applyNumberFormat="1" applyFont="1" applyBorder="1" applyAlignment="1">
      <alignment horizontal="center" vertical="center"/>
    </xf>
    <xf numFmtId="180" fontId="9" fillId="4" borderId="12" xfId="1" applyNumberFormat="1" applyFont="1" applyFill="1" applyBorder="1" applyAlignment="1">
      <alignment horizontal="left" vertical="top" wrapText="1"/>
    </xf>
    <xf numFmtId="180" fontId="14" fillId="4" borderId="12" xfId="1" applyNumberFormat="1" applyFont="1" applyFill="1" applyBorder="1" applyAlignment="1">
      <alignment horizontal="right" vertical="top" wrapText="1"/>
    </xf>
    <xf numFmtId="180" fontId="14" fillId="5" borderId="12" xfId="1" applyNumberFormat="1" applyFont="1" applyFill="1" applyBorder="1" applyAlignment="1">
      <alignment horizontal="right" vertical="top" wrapText="1"/>
    </xf>
    <xf numFmtId="181" fontId="4" fillId="0" borderId="19" xfId="1" quotePrefix="1" applyNumberFormat="1" applyFont="1" applyBorder="1" applyAlignment="1">
      <alignment horizontal="center" vertical="top" wrapText="1"/>
    </xf>
    <xf numFmtId="180" fontId="45" fillId="0" borderId="14" xfId="1" applyNumberFormat="1" applyFont="1" applyBorder="1" applyAlignment="1">
      <alignment horizontal="left" vertical="top" wrapText="1"/>
    </xf>
    <xf numFmtId="180" fontId="45" fillId="0" borderId="14" xfId="1" applyNumberFormat="1" applyFont="1" applyBorder="1" applyAlignment="1">
      <alignment horizontal="center" vertical="center"/>
    </xf>
    <xf numFmtId="180" fontId="45" fillId="0" borderId="14" xfId="1" applyNumberFormat="1" applyFont="1" applyBorder="1" applyAlignment="1">
      <alignment horizontal="left" vertical="center"/>
    </xf>
    <xf numFmtId="181" fontId="11" fillId="0" borderId="19" xfId="1" quotePrefix="1" applyNumberFormat="1" applyFont="1" applyBorder="1" applyAlignment="1">
      <alignment horizontal="center" vertical="top" wrapText="1"/>
    </xf>
    <xf numFmtId="180" fontId="44" fillId="0" borderId="14" xfId="1" applyNumberFormat="1" applyFont="1" applyBorder="1" applyAlignment="1">
      <alignment horizontal="left" vertical="center"/>
    </xf>
    <xf numFmtId="180" fontId="52" fillId="0" borderId="14" xfId="1" applyNumberFormat="1" applyFont="1" applyBorder="1" applyAlignment="1">
      <alignment horizontal="left" vertical="top" wrapText="1"/>
    </xf>
    <xf numFmtId="180" fontId="44" fillId="0" borderId="14" xfId="1" applyNumberFormat="1" applyFont="1" applyBorder="1" applyAlignment="1">
      <alignment horizontal="center" vertical="center"/>
    </xf>
    <xf numFmtId="181" fontId="4" fillId="6" borderId="19" xfId="1" quotePrefix="1" applyNumberFormat="1" applyFont="1" applyFill="1" applyBorder="1" applyAlignment="1">
      <alignment horizontal="center" vertical="top" wrapText="1"/>
    </xf>
    <xf numFmtId="181" fontId="4" fillId="0" borderId="4" xfId="1" quotePrefix="1" applyNumberFormat="1" applyFont="1" applyBorder="1" applyAlignment="1">
      <alignment horizontal="center" vertical="top" wrapText="1"/>
    </xf>
    <xf numFmtId="180" fontId="45" fillId="0" borderId="6" xfId="1" applyNumberFormat="1" applyFont="1" applyBorder="1" applyAlignment="1">
      <alignment horizontal="left" vertical="center"/>
    </xf>
    <xf numFmtId="180" fontId="45" fillId="0" borderId="6" xfId="1" applyNumberFormat="1" applyFont="1" applyBorder="1" applyAlignment="1">
      <alignment horizontal="left" vertical="top" wrapText="1"/>
    </xf>
    <xf numFmtId="180" fontId="45" fillId="0" borderId="6" xfId="1" applyNumberFormat="1" applyFont="1" applyBorder="1" applyAlignment="1">
      <alignment horizontal="center" vertical="center"/>
    </xf>
    <xf numFmtId="181" fontId="11" fillId="0" borderId="4" xfId="1" quotePrefix="1" applyNumberFormat="1" applyFont="1" applyBorder="1" applyAlignment="1">
      <alignment horizontal="center" vertical="top" wrapText="1"/>
    </xf>
    <xf numFmtId="180" fontId="44" fillId="0" borderId="6" xfId="1" applyNumberFormat="1" applyFont="1" applyBorder="1" applyAlignment="1">
      <alignment horizontal="left" vertical="center"/>
    </xf>
    <xf numFmtId="180" fontId="44" fillId="0" borderId="6" xfId="1" applyNumberFormat="1" applyFont="1" applyBorder="1" applyAlignment="1">
      <alignment horizontal="left" vertical="top" wrapText="1"/>
    </xf>
    <xf numFmtId="180" fontId="45" fillId="0" borderId="6" xfId="1" applyNumberFormat="1" applyFont="1" applyBorder="1" applyAlignment="1">
      <alignment horizontal="justify" vertical="top" wrapText="1"/>
    </xf>
    <xf numFmtId="180" fontId="45" fillId="0" borderId="6" xfId="1" applyNumberFormat="1" applyFont="1" applyBorder="1" applyAlignment="1" applyProtection="1">
      <alignment horizontal="justify" vertical="top" wrapText="1"/>
      <protection locked="0"/>
    </xf>
    <xf numFmtId="180" fontId="44" fillId="0" borderId="6" xfId="1" applyNumberFormat="1" applyFont="1" applyBorder="1" applyAlignment="1">
      <alignment horizontal="center" vertical="center"/>
    </xf>
    <xf numFmtId="180" fontId="44" fillId="0" borderId="7" xfId="1" applyNumberFormat="1" applyFont="1" applyBorder="1" applyAlignment="1">
      <alignment horizontal="center" vertical="center"/>
    </xf>
    <xf numFmtId="180" fontId="45" fillId="0" borderId="6" xfId="1" applyNumberFormat="1" applyFont="1" applyBorder="1" applyAlignment="1">
      <alignment horizontal="left" vertical="center"/>
    </xf>
    <xf numFmtId="181" fontId="14" fillId="0" borderId="20" xfId="1" quotePrefix="1" applyNumberFormat="1" applyFont="1" applyBorder="1" applyAlignment="1">
      <alignment horizontal="center" vertical="top" wrapText="1"/>
    </xf>
    <xf numFmtId="180" fontId="14" fillId="0" borderId="21" xfId="1" quotePrefix="1" applyNumberFormat="1" applyFont="1" applyBorder="1" applyAlignment="1">
      <alignment vertical="top"/>
    </xf>
    <xf numFmtId="180" fontId="14" fillId="0" borderId="21" xfId="1" applyNumberFormat="1" applyFont="1" applyBorder="1" applyAlignment="1">
      <alignment horizontal="justify" vertical="top" wrapText="1"/>
    </xf>
    <xf numFmtId="180" fontId="8" fillId="0" borderId="0" xfId="1" quotePrefix="1" applyNumberFormat="1" applyFont="1" applyAlignment="1">
      <alignment vertical="top"/>
    </xf>
    <xf numFmtId="180" fontId="8" fillId="0" borderId="0" xfId="1" applyNumberFormat="1" applyFont="1" applyAlignment="1">
      <alignment horizontal="justify" vertical="top" wrapText="1"/>
    </xf>
    <xf numFmtId="180" fontId="8" fillId="0" borderId="0" xfId="1" applyNumberFormat="1" applyFont="1" applyAlignment="1" applyProtection="1">
      <alignment horizontal="justify" vertical="top" wrapText="1"/>
      <protection locked="0"/>
    </xf>
    <xf numFmtId="181" fontId="6" fillId="0" borderId="22" xfId="1" applyNumberFormat="1" applyFont="1" applyBorder="1" applyAlignment="1">
      <alignment vertical="top"/>
    </xf>
    <xf numFmtId="180" fontId="6" fillId="0" borderId="23" xfId="1" applyNumberFormat="1" applyFont="1" applyBorder="1" applyAlignment="1">
      <alignment vertical="top"/>
    </xf>
    <xf numFmtId="181" fontId="6" fillId="0" borderId="24" xfId="1" applyNumberFormat="1" applyFont="1" applyBorder="1" applyAlignment="1">
      <alignment vertical="top"/>
    </xf>
    <xf numFmtId="180" fontId="6" fillId="0" borderId="25" xfId="1" applyNumberFormat="1" applyFont="1" applyBorder="1" applyAlignment="1">
      <alignment vertical="top"/>
    </xf>
    <xf numFmtId="181" fontId="6" fillId="0" borderId="26" xfId="1" applyNumberFormat="1" applyFont="1" applyBorder="1" applyAlignment="1">
      <alignment vertical="top"/>
    </xf>
    <xf numFmtId="180" fontId="6" fillId="0" borderId="27" xfId="1" applyNumberFormat="1" applyFont="1" applyBorder="1" applyAlignment="1">
      <alignment vertical="top"/>
    </xf>
    <xf numFmtId="181" fontId="4" fillId="0" borderId="0" xfId="1" applyNumberFormat="1" applyFont="1" applyAlignment="1">
      <alignment horizontal="justify" vertical="top" wrapText="1"/>
    </xf>
    <xf numFmtId="180" fontId="5" fillId="0" borderId="0" xfId="1" applyNumberFormat="1" applyFont="1" applyAlignment="1">
      <alignment horizontal="justify" vertical="top" wrapText="1"/>
    </xf>
    <xf numFmtId="180" fontId="24" fillId="0" borderId="0" xfId="1" applyNumberFormat="1" applyFont="1" applyAlignment="1">
      <alignment horizontal="justify" vertical="top" wrapText="1"/>
    </xf>
    <xf numFmtId="181" fontId="15" fillId="0" borderId="19" xfId="1" quotePrefix="1" applyNumberFormat="1" applyFont="1" applyBorder="1" applyAlignment="1">
      <alignment horizontal="center" vertical="top" wrapText="1"/>
    </xf>
    <xf numFmtId="180" fontId="15" fillId="0" borderId="14" xfId="1" applyNumberFormat="1" applyFont="1" applyBorder="1" applyAlignment="1">
      <alignment horizontal="left" vertical="top"/>
    </xf>
    <xf numFmtId="181" fontId="15" fillId="0" borderId="28" xfId="1" quotePrefix="1" applyNumberFormat="1" applyFont="1" applyBorder="1" applyAlignment="1">
      <alignment horizontal="center" vertical="top" wrapText="1"/>
    </xf>
    <xf numFmtId="180" fontId="45" fillId="0" borderId="16" xfId="1" applyNumberFormat="1" applyFont="1" applyBorder="1" applyAlignment="1">
      <alignment horizontal="left" vertical="top"/>
    </xf>
    <xf numFmtId="181" fontId="15" fillId="6" borderId="19" xfId="1" applyNumberFormat="1" applyFont="1" applyFill="1" applyBorder="1" applyAlignment="1">
      <alignment horizontal="center" vertical="top" wrapText="1"/>
    </xf>
    <xf numFmtId="180" fontId="8" fillId="6" borderId="14" xfId="1" applyNumberFormat="1" applyFont="1" applyFill="1" applyBorder="1" applyAlignment="1">
      <alignment horizontal="left" vertical="top"/>
    </xf>
    <xf numFmtId="180" fontId="45" fillId="6" borderId="14" xfId="1" applyNumberFormat="1" applyFont="1" applyFill="1" applyBorder="1" applyAlignment="1">
      <alignment horizontal="left" vertical="center" wrapText="1"/>
    </xf>
    <xf numFmtId="4" fontId="4" fillId="0" borderId="12" xfId="5" applyNumberFormat="1" applyFont="1" applyBorder="1" applyAlignment="1">
      <alignment horizontal="right" vertical="center"/>
    </xf>
    <xf numFmtId="180" fontId="4" fillId="0" borderId="13" xfId="1" applyNumberFormat="1" applyFont="1" applyBorder="1" applyAlignment="1" applyProtection="1">
      <alignment horizontal="center" vertical="top" wrapText="1"/>
      <protection locked="0"/>
    </xf>
    <xf numFmtId="180" fontId="16" fillId="0" borderId="13" xfId="1" applyNumberFormat="1" applyFont="1" applyBorder="1" applyAlignment="1">
      <alignment horizontal="center" vertical="center"/>
    </xf>
    <xf numFmtId="0" fontId="3" fillId="0" borderId="0" xfId="0" applyFont="1"/>
    <xf numFmtId="0" fontId="2" fillId="0" borderId="0" xfId="0" applyFont="1" applyAlignment="1">
      <alignment horizontal="center"/>
    </xf>
    <xf numFmtId="3" fontId="2" fillId="0" borderId="0" xfId="0" applyNumberFormat="1" applyFont="1" applyAlignment="1">
      <alignment horizontal="center"/>
    </xf>
    <xf numFmtId="0" fontId="3" fillId="0" borderId="0" xfId="0" applyFont="1" applyAlignment="1">
      <alignment horizontal="center"/>
    </xf>
    <xf numFmtId="49" fontId="53" fillId="0" borderId="0" xfId="0" applyNumberFormat="1" applyFont="1" applyAlignment="1">
      <alignment horizontal="right"/>
    </xf>
    <xf numFmtId="49" fontId="3" fillId="0" borderId="0" xfId="0" applyNumberFormat="1" applyFont="1" applyAlignment="1">
      <alignment horizontal="right"/>
    </xf>
    <xf numFmtId="0" fontId="2" fillId="0" borderId="0" xfId="0" applyFont="1"/>
    <xf numFmtId="4" fontId="2" fillId="0" borderId="0" xfId="0" applyNumberFormat="1" applyFont="1" applyAlignment="1">
      <alignment horizontal="left"/>
    </xf>
    <xf numFmtId="4" fontId="2" fillId="0" borderId="0" xfId="0" applyNumberFormat="1" applyFont="1"/>
    <xf numFmtId="0" fontId="53" fillId="0" borderId="0" xfId="0" applyFont="1" applyAlignment="1">
      <alignment horizontal="right"/>
    </xf>
    <xf numFmtId="181" fontId="30" fillId="0" borderId="29" xfId="9" quotePrefix="1" applyNumberFormat="1" applyFont="1" applyBorder="1" applyAlignment="1">
      <alignment horizontal="center" vertical="top" wrapText="1"/>
    </xf>
    <xf numFmtId="0" fontId="2" fillId="0" borderId="30" xfId="0" applyFont="1" applyBorder="1" applyAlignment="1">
      <alignment wrapText="1"/>
    </xf>
    <xf numFmtId="4" fontId="3" fillId="0" borderId="31" xfId="0" applyNumberFormat="1" applyFont="1" applyBorder="1"/>
    <xf numFmtId="181" fontId="30" fillId="0" borderId="11" xfId="9" quotePrefix="1" applyNumberFormat="1" applyFont="1" applyBorder="1" applyAlignment="1">
      <alignment horizontal="center" vertical="top" wrapText="1"/>
    </xf>
    <xf numFmtId="180" fontId="54" fillId="0" borderId="16" xfId="9" applyNumberFormat="1" applyFont="1" applyBorder="1" applyAlignment="1">
      <alignment horizontal="justify" vertical="center" wrapText="1"/>
    </xf>
    <xf numFmtId="0" fontId="3" fillId="0" borderId="16" xfId="0" applyFont="1" applyBorder="1" applyAlignment="1">
      <alignment wrapText="1"/>
    </xf>
    <xf numFmtId="3" fontId="3" fillId="0" borderId="16" xfId="0" applyNumberFormat="1" applyFont="1" applyBorder="1" applyAlignment="1">
      <alignment horizontal="center" vertical="center"/>
    </xf>
    <xf numFmtId="182" fontId="3" fillId="0" borderId="16" xfId="9" applyNumberFormat="1" applyFont="1" applyBorder="1" applyAlignment="1">
      <alignment horizontal="center" vertical="center"/>
    </xf>
    <xf numFmtId="182" fontId="3" fillId="0" borderId="16" xfId="9" applyNumberFormat="1" applyFont="1" applyBorder="1" applyAlignment="1">
      <alignment vertical="center"/>
    </xf>
    <xf numFmtId="4" fontId="3" fillId="0" borderId="13" xfId="0" applyNumberFormat="1" applyFont="1" applyBorder="1"/>
    <xf numFmtId="181" fontId="30" fillId="0" borderId="32" xfId="9" quotePrefix="1" applyNumberFormat="1" applyFont="1" applyBorder="1" applyAlignment="1">
      <alignment horizontal="center" vertical="top" wrapText="1"/>
    </xf>
    <xf numFmtId="180" fontId="54" fillId="0" borderId="33" xfId="9" applyNumberFormat="1" applyFont="1" applyBorder="1" applyAlignment="1">
      <alignment horizontal="justify" vertical="center" wrapText="1"/>
    </xf>
    <xf numFmtId="0" fontId="3" fillId="0" borderId="33" xfId="0" applyFont="1" applyBorder="1" applyAlignment="1">
      <alignment wrapText="1"/>
    </xf>
    <xf numFmtId="3" fontId="3" fillId="0" borderId="33" xfId="0" applyNumberFormat="1" applyFont="1" applyBorder="1" applyAlignment="1">
      <alignment horizontal="center" vertical="center"/>
    </xf>
    <xf numFmtId="182" fontId="3" fillId="0" borderId="33" xfId="9" applyNumberFormat="1" applyFont="1" applyBorder="1" applyAlignment="1">
      <alignment horizontal="center" vertical="center"/>
    </xf>
    <xf numFmtId="182" fontId="3" fillId="0" borderId="33" xfId="9" applyNumberFormat="1" applyFont="1" applyBorder="1" applyAlignment="1">
      <alignment vertical="center"/>
    </xf>
    <xf numFmtId="4" fontId="3" fillId="0" borderId="34" xfId="0" applyNumberFormat="1" applyFont="1" applyBorder="1"/>
    <xf numFmtId="181" fontId="30" fillId="0" borderId="0" xfId="9" quotePrefix="1" applyNumberFormat="1" applyFont="1" applyAlignment="1">
      <alignment horizontal="center" vertical="top" wrapText="1"/>
    </xf>
    <xf numFmtId="180" fontId="33" fillId="0" borderId="0" xfId="9" applyNumberFormat="1" applyFont="1" applyAlignment="1">
      <alignment vertical="center" wrapText="1"/>
    </xf>
    <xf numFmtId="0" fontId="3" fillId="0" borderId="0" xfId="0" applyFont="1" applyAlignment="1">
      <alignment wrapText="1"/>
    </xf>
    <xf numFmtId="3" fontId="3" fillId="0" borderId="0" xfId="0" applyNumberFormat="1" applyFont="1" applyAlignment="1">
      <alignment horizontal="center"/>
    </xf>
    <xf numFmtId="182" fontId="3" fillId="0" borderId="0" xfId="9" applyNumberFormat="1" applyFont="1" applyAlignment="1">
      <alignment horizontal="center"/>
    </xf>
    <xf numFmtId="182" fontId="3" fillId="0" borderId="0" xfId="9" applyNumberFormat="1" applyFont="1"/>
    <xf numFmtId="4" fontId="3" fillId="0" borderId="0" xfId="0" applyNumberFormat="1" applyFont="1"/>
    <xf numFmtId="0" fontId="3" fillId="0" borderId="0" xfId="0" applyFont="1" applyAlignment="1">
      <alignment horizontal="right"/>
    </xf>
    <xf numFmtId="0" fontId="27" fillId="7" borderId="35" xfId="0" applyFont="1" applyFill="1" applyBorder="1" applyAlignment="1">
      <alignment horizontal="centerContinuous" vertical="center"/>
    </xf>
    <xf numFmtId="0" fontId="27" fillId="7" borderId="36" xfId="0" applyFont="1" applyFill="1" applyBorder="1" applyAlignment="1">
      <alignment horizontal="center" vertical="center" wrapText="1"/>
    </xf>
    <xf numFmtId="0" fontId="27" fillId="7" borderId="36" xfId="0" applyFont="1" applyFill="1" applyBorder="1" applyAlignment="1">
      <alignment horizontal="centerContinuous" vertical="center"/>
    </xf>
    <xf numFmtId="3" fontId="27" fillId="7" borderId="36" xfId="0" applyNumberFormat="1" applyFont="1" applyFill="1" applyBorder="1" applyAlignment="1">
      <alignment horizontal="center" vertical="center"/>
    </xf>
    <xf numFmtId="4" fontId="27" fillId="7" borderId="36" xfId="0" applyNumberFormat="1" applyFont="1" applyFill="1" applyBorder="1" applyAlignment="1">
      <alignment horizontal="centerContinuous" vertical="center"/>
    </xf>
    <xf numFmtId="4" fontId="27" fillId="7" borderId="37" xfId="0" applyNumberFormat="1" applyFont="1" applyFill="1" applyBorder="1" applyAlignment="1">
      <alignment horizontal="centerContinuous" vertical="center"/>
    </xf>
    <xf numFmtId="0" fontId="27" fillId="7" borderId="38" xfId="0" applyFont="1" applyFill="1" applyBorder="1" applyAlignment="1">
      <alignment horizontal="centerContinuous" vertical="center"/>
    </xf>
    <xf numFmtId="4" fontId="27" fillId="7" borderId="39" xfId="0" applyNumberFormat="1" applyFont="1" applyFill="1" applyBorder="1" applyAlignment="1">
      <alignment horizontal="centerContinuous" vertical="center"/>
    </xf>
    <xf numFmtId="0" fontId="3" fillId="7" borderId="26" xfId="0" applyFont="1" applyFill="1" applyBorder="1" applyAlignment="1">
      <alignment horizontal="centerContinuous" vertical="center"/>
    </xf>
    <xf numFmtId="0" fontId="3" fillId="7" borderId="27" xfId="0" applyFont="1" applyFill="1" applyBorder="1" applyAlignment="1">
      <alignment horizontal="centerContinuous" vertical="center" wrapText="1"/>
    </xf>
    <xf numFmtId="0" fontId="3" fillId="7" borderId="27" xfId="0" applyFont="1" applyFill="1" applyBorder="1" applyAlignment="1">
      <alignment horizontal="centerContinuous" vertical="center"/>
    </xf>
    <xf numFmtId="3" fontId="3" fillId="7" borderId="27" xfId="0" applyNumberFormat="1" applyFont="1" applyFill="1" applyBorder="1" applyAlignment="1">
      <alignment horizontal="center" vertical="center"/>
    </xf>
    <xf numFmtId="4" fontId="3" fillId="7" borderId="27" xfId="0" applyNumberFormat="1" applyFont="1" applyFill="1" applyBorder="1" applyAlignment="1">
      <alignment horizontal="centerContinuous" vertical="center"/>
    </xf>
    <xf numFmtId="4" fontId="3" fillId="7" borderId="40" xfId="0" applyNumberFormat="1" applyFont="1" applyFill="1" applyBorder="1" applyAlignment="1">
      <alignment horizontal="centerContinuous" vertical="center"/>
    </xf>
    <xf numFmtId="181" fontId="28" fillId="8" borderId="19" xfId="9" quotePrefix="1" applyNumberFormat="1" applyFont="1" applyFill="1" applyBorder="1" applyAlignment="1">
      <alignment horizontal="center" vertical="top" wrapText="1"/>
    </xf>
    <xf numFmtId="180" fontId="29" fillId="8" borderId="14" xfId="9" applyNumberFormat="1" applyFont="1" applyFill="1" applyBorder="1" applyAlignment="1">
      <alignment vertical="top"/>
    </xf>
    <xf numFmtId="0" fontId="3" fillId="8" borderId="41" xfId="0" applyFont="1" applyFill="1" applyBorder="1" applyAlignment="1">
      <alignment wrapText="1"/>
    </xf>
    <xf numFmtId="0" fontId="3" fillId="8" borderId="41" xfId="0" applyFont="1" applyFill="1" applyBorder="1" applyAlignment="1">
      <alignment horizontal="center"/>
    </xf>
    <xf numFmtId="3" fontId="3" fillId="8" borderId="41" xfId="0" applyNumberFormat="1" applyFont="1" applyFill="1" applyBorder="1" applyAlignment="1">
      <alignment horizontal="center"/>
    </xf>
    <xf numFmtId="182" fontId="3" fillId="8" borderId="41" xfId="9" applyNumberFormat="1" applyFont="1" applyFill="1" applyBorder="1" applyAlignment="1">
      <alignment horizontal="center"/>
    </xf>
    <xf numFmtId="182" fontId="3" fillId="8" borderId="0" xfId="9" applyNumberFormat="1" applyFont="1" applyFill="1"/>
    <xf numFmtId="4" fontId="3" fillId="8" borderId="39" xfId="0" applyNumberFormat="1" applyFont="1" applyFill="1" applyBorder="1"/>
    <xf numFmtId="180" fontId="31" fillId="0" borderId="30" xfId="9" applyNumberFormat="1" applyFont="1" applyBorder="1" applyAlignment="1">
      <alignment horizontal="left" vertical="center" wrapText="1"/>
    </xf>
    <xf numFmtId="3" fontId="32" fillId="0" borderId="30" xfId="0" applyNumberFormat="1" applyFont="1" applyBorder="1" applyAlignment="1">
      <alignment horizontal="center" vertical="center" wrapText="1"/>
    </xf>
    <xf numFmtId="182" fontId="32" fillId="0" borderId="30" xfId="9" applyNumberFormat="1" applyFont="1" applyBorder="1" applyAlignment="1">
      <alignment horizontal="center" vertical="center" wrapText="1"/>
    </xf>
    <xf numFmtId="182" fontId="32" fillId="0" borderId="30" xfId="9" applyNumberFormat="1" applyFont="1" applyBorder="1" applyAlignment="1">
      <alignment horizontal="center" vertical="center"/>
    </xf>
    <xf numFmtId="0" fontId="3" fillId="9" borderId="0" xfId="0" applyFont="1" applyFill="1" applyAlignment="1">
      <alignment horizontal="right"/>
    </xf>
    <xf numFmtId="0" fontId="0" fillId="0" borderId="0" xfId="0"/>
    <xf numFmtId="180" fontId="43" fillId="3" borderId="42" xfId="1" applyNumberFormat="1" applyFont="1" applyFill="1" applyBorder="1" applyAlignment="1">
      <alignment horizontal="center" vertical="top"/>
    </xf>
    <xf numFmtId="180" fontId="11" fillId="0" borderId="13" xfId="1" applyNumberFormat="1" applyFont="1" applyBorder="1" applyAlignment="1" applyProtection="1">
      <alignment horizontal="center" vertical="top"/>
      <protection locked="0"/>
    </xf>
    <xf numFmtId="180" fontId="44" fillId="0" borderId="43" xfId="1" applyNumberFormat="1" applyFont="1" applyBorder="1" applyAlignment="1">
      <alignment horizontal="center" vertical="center"/>
    </xf>
    <xf numFmtId="181" fontId="4" fillId="0" borderId="44" xfId="1" quotePrefix="1" applyNumberFormat="1" applyFont="1" applyBorder="1" applyAlignment="1">
      <alignment horizontal="center" vertical="top" wrapText="1"/>
    </xf>
    <xf numFmtId="180" fontId="45" fillId="0" borderId="45" xfId="1" applyNumberFormat="1" applyFont="1" applyBorder="1" applyAlignment="1">
      <alignment horizontal="left" vertical="center"/>
    </xf>
    <xf numFmtId="180" fontId="45" fillId="0" borderId="45" xfId="1" applyNumberFormat="1" applyFont="1" applyBorder="1" applyAlignment="1">
      <alignment horizontal="left" vertical="top" wrapText="1"/>
    </xf>
    <xf numFmtId="180" fontId="45" fillId="0" borderId="45" xfId="1" applyNumberFormat="1" applyFont="1" applyBorder="1" applyAlignment="1">
      <alignment horizontal="center" vertical="center"/>
    </xf>
    <xf numFmtId="180" fontId="12" fillId="5" borderId="12" xfId="1" applyNumberFormat="1" applyFont="1" applyFill="1" applyBorder="1" applyAlignment="1">
      <alignment horizontal="center" vertical="top"/>
    </xf>
    <xf numFmtId="180" fontId="9" fillId="5" borderId="12" xfId="1" applyNumberFormat="1" applyFont="1" applyFill="1" applyBorder="1" applyAlignment="1">
      <alignment horizontal="center" vertical="top" wrapText="1"/>
    </xf>
    <xf numFmtId="180" fontId="9" fillId="5" borderId="13" xfId="1" applyNumberFormat="1" applyFont="1" applyFill="1" applyBorder="1" applyAlignment="1">
      <alignment horizontal="center" vertical="top" wrapText="1"/>
    </xf>
    <xf numFmtId="180" fontId="9" fillId="0" borderId="12" xfId="1" applyNumberFormat="1" applyFont="1" applyBorder="1" applyAlignment="1">
      <alignment horizontal="center" vertical="top" wrapText="1"/>
    </xf>
    <xf numFmtId="180" fontId="9" fillId="0" borderId="13" xfId="1" applyNumberFormat="1" applyFont="1" applyBorder="1" applyAlignment="1">
      <alignment horizontal="center" vertical="top" wrapText="1"/>
    </xf>
    <xf numFmtId="180" fontId="55" fillId="0" borderId="12" xfId="1" applyNumberFormat="1" applyFont="1" applyBorder="1" applyAlignment="1">
      <alignment horizontal="center" vertical="top" wrapText="1"/>
    </xf>
    <xf numFmtId="180" fontId="55" fillId="0" borderId="13" xfId="1" applyNumberFormat="1" applyFont="1" applyBorder="1" applyAlignment="1">
      <alignment horizontal="center" vertical="top" wrapText="1"/>
    </xf>
    <xf numFmtId="180" fontId="49" fillId="5" borderId="12" xfId="1" applyNumberFormat="1" applyFont="1" applyFill="1" applyBorder="1" applyAlignment="1">
      <alignment horizontal="center" vertical="top" wrapText="1"/>
    </xf>
    <xf numFmtId="180" fontId="49" fillId="5" borderId="13" xfId="1" applyNumberFormat="1" applyFont="1" applyFill="1" applyBorder="1" applyAlignment="1">
      <alignment horizontal="center" vertical="top" wrapText="1"/>
    </xf>
    <xf numFmtId="180" fontId="15" fillId="0" borderId="12" xfId="1" applyNumberFormat="1" applyFont="1" applyBorder="1" applyAlignment="1">
      <alignment horizontal="center" vertical="top" wrapText="1"/>
    </xf>
    <xf numFmtId="180" fontId="15" fillId="0" borderId="13" xfId="1" applyNumberFormat="1" applyFont="1" applyBorder="1" applyAlignment="1">
      <alignment horizontal="center" vertical="top" wrapText="1"/>
    </xf>
    <xf numFmtId="180" fontId="9" fillId="5" borderId="12" xfId="1" applyNumberFormat="1" applyFont="1" applyFill="1" applyBorder="1" applyAlignment="1">
      <alignment horizontal="center" vertical="center" wrapText="1"/>
    </xf>
    <xf numFmtId="180" fontId="9" fillId="5" borderId="13" xfId="1" applyNumberFormat="1" applyFont="1" applyFill="1" applyBorder="1" applyAlignment="1">
      <alignment horizontal="center" vertical="center" wrapText="1"/>
    </xf>
    <xf numFmtId="180" fontId="15" fillId="0" borderId="12" xfId="1" applyNumberFormat="1" applyFont="1" applyBorder="1" applyAlignment="1">
      <alignment vertical="top" wrapText="1"/>
    </xf>
    <xf numFmtId="180" fontId="4" fillId="0" borderId="14" xfId="1" applyNumberFormat="1" applyFont="1" applyBorder="1" applyAlignment="1">
      <alignment horizontal="justify" vertical="center" wrapText="1"/>
    </xf>
    <xf numFmtId="180" fontId="4" fillId="0" borderId="14" xfId="1" applyNumberFormat="1" applyFont="1" applyBorder="1" applyAlignment="1">
      <alignment horizontal="left" vertical="top" wrapText="1"/>
    </xf>
    <xf numFmtId="180" fontId="9" fillId="2" borderId="10" xfId="1" applyNumberFormat="1" applyFont="1" applyFill="1" applyBorder="1" applyAlignment="1">
      <alignment horizontal="center" vertical="top" wrapText="1"/>
    </xf>
    <xf numFmtId="181" fontId="15" fillId="0" borderId="46" xfId="1" quotePrefix="1" applyNumberFormat="1" applyFont="1" applyBorder="1" applyAlignment="1">
      <alignment horizontal="center" vertical="top" wrapText="1"/>
    </xf>
    <xf numFmtId="180" fontId="4" fillId="0" borderId="6" xfId="1" applyNumberFormat="1" applyFont="1" applyBorder="1" applyAlignment="1">
      <alignment horizontal="justify" vertical="center" wrapText="1"/>
    </xf>
    <xf numFmtId="180" fontId="8" fillId="0" borderId="6" xfId="1" applyNumberFormat="1" applyFont="1" applyBorder="1" applyAlignment="1">
      <alignment horizontal="left" vertical="top" wrapText="1"/>
    </xf>
    <xf numFmtId="4" fontId="4" fillId="0" borderId="6" xfId="5" applyNumberFormat="1" applyFont="1" applyBorder="1" applyAlignment="1">
      <alignment horizontal="center" vertical="center"/>
    </xf>
    <xf numFmtId="0" fontId="4" fillId="0" borderId="6" xfId="5" applyFont="1" applyBorder="1" applyAlignment="1">
      <alignment horizontal="center" vertical="center"/>
    </xf>
    <xf numFmtId="180" fontId="4" fillId="0" borderId="43" xfId="1" applyNumberFormat="1" applyFont="1" applyBorder="1" applyAlignment="1">
      <alignment horizontal="center" vertical="top"/>
    </xf>
    <xf numFmtId="180" fontId="4" fillId="0" borderId="14" xfId="1" applyNumberFormat="1" applyFont="1" applyBorder="1" applyAlignment="1">
      <alignment horizontal="center" vertical="center"/>
    </xf>
    <xf numFmtId="180" fontId="9" fillId="4" borderId="12" xfId="1" applyNumberFormat="1" applyFont="1" applyFill="1" applyBorder="1" applyAlignment="1" applyProtection="1">
      <alignment horizontal="center" vertical="top" wrapText="1"/>
      <protection locked="0"/>
    </xf>
    <xf numFmtId="180" fontId="9" fillId="4" borderId="13" xfId="1" applyNumberFormat="1" applyFont="1" applyFill="1" applyBorder="1" applyAlignment="1" applyProtection="1">
      <alignment horizontal="center" vertical="top" wrapText="1"/>
      <protection locked="0"/>
    </xf>
    <xf numFmtId="180" fontId="9" fillId="4" borderId="12" xfId="1" applyNumberFormat="1" applyFont="1" applyFill="1" applyBorder="1" applyAlignment="1">
      <alignment horizontal="center" vertical="top" wrapText="1"/>
    </xf>
    <xf numFmtId="180" fontId="9" fillId="4" borderId="13" xfId="1" applyNumberFormat="1" applyFont="1" applyFill="1" applyBorder="1" applyAlignment="1">
      <alignment horizontal="center" vertical="top" wrapText="1"/>
    </xf>
    <xf numFmtId="180" fontId="9" fillId="2" borderId="42" xfId="1" applyNumberFormat="1" applyFont="1" applyFill="1" applyBorder="1" applyAlignment="1">
      <alignment horizontal="center" vertical="top" wrapText="1"/>
    </xf>
    <xf numFmtId="180" fontId="9" fillId="2" borderId="10" xfId="1" applyNumberFormat="1" applyFont="1" applyFill="1" applyBorder="1" applyAlignment="1">
      <alignment vertical="top"/>
    </xf>
    <xf numFmtId="180" fontId="9" fillId="2" borderId="10" xfId="1" applyNumberFormat="1" applyFont="1" applyFill="1" applyBorder="1" applyAlignment="1">
      <alignment horizontal="left" vertical="top" wrapText="1"/>
    </xf>
    <xf numFmtId="180" fontId="14" fillId="2" borderId="10" xfId="1" applyNumberFormat="1" applyFont="1" applyFill="1" applyBorder="1" applyAlignment="1">
      <alignment horizontal="right" vertical="top" wrapText="1"/>
    </xf>
    <xf numFmtId="181" fontId="15" fillId="0" borderId="19" xfId="1" applyNumberFormat="1" applyFont="1" applyBorder="1" applyAlignment="1">
      <alignment horizontal="center" vertical="top" wrapText="1"/>
    </xf>
    <xf numFmtId="180" fontId="15" fillId="0" borderId="14" xfId="1" applyNumberFormat="1" applyFont="1" applyBorder="1" applyAlignment="1">
      <alignment horizontal="left" vertical="top" wrapText="1"/>
    </xf>
    <xf numFmtId="180" fontId="14" fillId="0" borderId="12" xfId="1" applyNumberFormat="1" applyFont="1" applyBorder="1" applyAlignment="1">
      <alignment horizontal="right" vertical="top" wrapText="1"/>
    </xf>
    <xf numFmtId="181" fontId="15" fillId="0" borderId="4" xfId="1" applyNumberFormat="1" applyFont="1" applyBorder="1" applyAlignment="1">
      <alignment horizontal="center" vertical="top" wrapText="1"/>
    </xf>
    <xf numFmtId="180" fontId="15" fillId="0" borderId="6" xfId="1" applyNumberFormat="1" applyFont="1" applyBorder="1" applyAlignment="1">
      <alignment vertical="top"/>
    </xf>
    <xf numFmtId="180" fontId="15" fillId="0" borderId="6" xfId="1" applyNumberFormat="1" applyFont="1" applyBorder="1" applyAlignment="1">
      <alignment horizontal="left" vertical="top" wrapText="1"/>
    </xf>
    <xf numFmtId="180" fontId="14" fillId="0" borderId="6" xfId="1" applyNumberFormat="1" applyFont="1" applyBorder="1" applyAlignment="1">
      <alignment horizontal="right" vertical="top" wrapText="1"/>
    </xf>
    <xf numFmtId="180" fontId="4" fillId="0" borderId="45" xfId="1" applyNumberFormat="1" applyFont="1" applyBorder="1" applyAlignment="1">
      <alignment horizontal="justify" vertical="top" wrapText="1"/>
    </xf>
    <xf numFmtId="180" fontId="4" fillId="0" borderId="45" xfId="1" applyNumberFormat="1" applyFont="1" applyBorder="1" applyAlignment="1" applyProtection="1">
      <alignment horizontal="justify" vertical="top" wrapText="1"/>
      <protection locked="0"/>
    </xf>
    <xf numFmtId="180" fontId="8" fillId="0" borderId="47" xfId="1" applyNumberFormat="1" applyFont="1" applyBorder="1" applyAlignment="1" applyProtection="1">
      <alignment horizontal="justify" vertical="top" wrapText="1"/>
      <protection locked="0"/>
    </xf>
    <xf numFmtId="180" fontId="14" fillId="0" borderId="48" xfId="1" applyNumberFormat="1" applyFont="1" applyBorder="1" applyAlignment="1" applyProtection="1">
      <alignment horizontal="justify" vertical="top" wrapText="1"/>
      <protection locked="0"/>
    </xf>
    <xf numFmtId="180" fontId="44" fillId="0" borderId="49" xfId="1" applyNumberFormat="1" applyFont="1" applyBorder="1" applyAlignment="1">
      <alignment horizontal="center" vertical="center"/>
    </xf>
    <xf numFmtId="180" fontId="44" fillId="0" borderId="50" xfId="1" applyNumberFormat="1" applyFont="1" applyBorder="1" applyAlignment="1">
      <alignment horizontal="center" vertical="center"/>
    </xf>
    <xf numFmtId="180" fontId="44" fillId="0" borderId="51" xfId="1" applyNumberFormat="1" applyFont="1" applyBorder="1" applyAlignment="1">
      <alignment horizontal="center" vertical="center"/>
    </xf>
    <xf numFmtId="181" fontId="4" fillId="0" borderId="36" xfId="1" applyNumberFormat="1" applyFont="1" applyBorder="1" applyAlignment="1">
      <alignment horizontal="left" vertical="top"/>
    </xf>
    <xf numFmtId="181" fontId="4" fillId="0" borderId="47" xfId="1" applyNumberFormat="1" applyFont="1" applyBorder="1" applyAlignment="1">
      <alignment horizontal="justify" vertical="top" wrapText="1"/>
    </xf>
    <xf numFmtId="180" fontId="4" fillId="6" borderId="13" xfId="1" applyNumberFormat="1" applyFont="1" applyFill="1" applyBorder="1" applyAlignment="1">
      <alignment horizontal="center" vertical="top" wrapText="1"/>
    </xf>
    <xf numFmtId="180" fontId="43" fillId="4" borderId="12" xfId="1" applyNumberFormat="1" applyFont="1" applyFill="1" applyBorder="1" applyAlignment="1">
      <alignment horizontal="center" vertical="top"/>
    </xf>
    <xf numFmtId="180" fontId="43" fillId="4" borderId="13" xfId="1" applyNumberFormat="1" applyFont="1" applyFill="1" applyBorder="1" applyAlignment="1">
      <alignment horizontal="center" vertical="top"/>
    </xf>
    <xf numFmtId="180" fontId="11" fillId="5" borderId="13" xfId="1" applyNumberFormat="1" applyFont="1" applyFill="1" applyBorder="1" applyAlignment="1">
      <alignment horizontal="center" vertical="top"/>
    </xf>
    <xf numFmtId="180" fontId="4" fillId="0" borderId="12" xfId="1" applyNumberFormat="1" applyFont="1" applyBorder="1" applyAlignment="1">
      <alignment horizontal="center" vertical="top" wrapText="1"/>
    </xf>
    <xf numFmtId="180" fontId="9" fillId="4" borderId="12" xfId="1" applyNumberFormat="1" applyFont="1" applyFill="1" applyBorder="1" applyAlignment="1">
      <alignment horizontal="center" vertical="top"/>
    </xf>
    <xf numFmtId="180" fontId="9" fillId="4" borderId="13" xfId="1" applyNumberFormat="1" applyFont="1" applyFill="1" applyBorder="1" applyAlignment="1">
      <alignment horizontal="center" vertical="top"/>
    </xf>
    <xf numFmtId="180" fontId="12" fillId="5" borderId="13" xfId="1" applyNumberFormat="1" applyFont="1" applyFill="1" applyBorder="1" applyAlignment="1">
      <alignment horizontal="center" vertical="top"/>
    </xf>
    <xf numFmtId="180" fontId="12" fillId="0" borderId="12" xfId="1" applyNumberFormat="1" applyFont="1" applyBorder="1" applyAlignment="1">
      <alignment horizontal="center" vertical="top"/>
    </xf>
    <xf numFmtId="180" fontId="9" fillId="5" borderId="12" xfId="1" applyNumberFormat="1" applyFont="1" applyFill="1" applyBorder="1" applyAlignment="1">
      <alignment horizontal="center" vertical="top"/>
    </xf>
    <xf numFmtId="180" fontId="9" fillId="5" borderId="13" xfId="1" applyNumberFormat="1" applyFont="1" applyFill="1" applyBorder="1" applyAlignment="1">
      <alignment horizontal="center" vertical="top"/>
    </xf>
    <xf numFmtId="180" fontId="9" fillId="0" borderId="12" xfId="1" applyNumberFormat="1" applyFont="1" applyBorder="1" applyAlignment="1">
      <alignment horizontal="center" vertical="top"/>
    </xf>
    <xf numFmtId="180" fontId="9" fillId="0" borderId="13" xfId="1" applyNumberFormat="1" applyFont="1" applyBorder="1" applyAlignment="1">
      <alignment horizontal="center" vertical="top"/>
    </xf>
    <xf numFmtId="180" fontId="8" fillId="0" borderId="12" xfId="1" applyNumberFormat="1" applyFont="1" applyBorder="1" applyAlignment="1">
      <alignment horizontal="center" vertical="top"/>
    </xf>
    <xf numFmtId="180" fontId="9" fillId="6" borderId="12" xfId="1" applyNumberFormat="1" applyFont="1" applyFill="1" applyBorder="1" applyAlignment="1">
      <alignment horizontal="center" vertical="top" wrapText="1"/>
    </xf>
    <xf numFmtId="180" fontId="45" fillId="0" borderId="12" xfId="1" applyNumberFormat="1" applyFont="1" applyBorder="1" applyAlignment="1">
      <alignment horizontal="center" vertical="top" wrapText="1"/>
    </xf>
    <xf numFmtId="180" fontId="8" fillId="0" borderId="12" xfId="1" applyNumberFormat="1" applyFont="1" applyBorder="1" applyAlignment="1">
      <alignment horizontal="center" vertical="top" wrapText="1"/>
    </xf>
    <xf numFmtId="180" fontId="19" fillId="0" borderId="12" xfId="1" applyNumberFormat="1" applyFont="1" applyBorder="1" applyAlignment="1">
      <alignment horizontal="center" vertical="top" wrapText="1"/>
    </xf>
    <xf numFmtId="180" fontId="9" fillId="6" borderId="17" xfId="1" applyNumberFormat="1" applyFont="1" applyFill="1" applyBorder="1" applyAlignment="1">
      <alignment horizontal="center" vertical="top" wrapText="1"/>
    </xf>
    <xf numFmtId="180" fontId="14" fillId="6" borderId="17" xfId="1" applyNumberFormat="1" applyFont="1" applyFill="1" applyBorder="1" applyAlignment="1">
      <alignment horizontal="center" vertical="top" wrapText="1"/>
    </xf>
    <xf numFmtId="180" fontId="14" fillId="6" borderId="12" xfId="1" applyNumberFormat="1" applyFont="1" applyFill="1" applyBorder="1" applyAlignment="1">
      <alignment horizontal="center" vertical="top" wrapText="1"/>
    </xf>
    <xf numFmtId="180" fontId="50" fillId="0" borderId="12" xfId="1" applyNumberFormat="1" applyFont="1" applyBorder="1" applyAlignment="1">
      <alignment horizontal="center" vertical="top" wrapText="1"/>
    </xf>
    <xf numFmtId="180" fontId="49" fillId="6" borderId="12" xfId="1" applyNumberFormat="1" applyFont="1" applyFill="1" applyBorder="1" applyAlignment="1">
      <alignment horizontal="center" vertical="top" wrapText="1"/>
    </xf>
    <xf numFmtId="180" fontId="8" fillId="0" borderId="17" xfId="1" applyNumberFormat="1" applyFont="1" applyBorder="1" applyAlignment="1">
      <alignment horizontal="center" vertical="top" wrapText="1"/>
    </xf>
    <xf numFmtId="180" fontId="8" fillId="0" borderId="52" xfId="1" applyNumberFormat="1" applyFont="1" applyBorder="1" applyAlignment="1">
      <alignment horizontal="center" vertical="top" wrapText="1"/>
    </xf>
    <xf numFmtId="180" fontId="8" fillId="0" borderId="14" xfId="1" applyNumberFormat="1" applyFont="1" applyBorder="1" applyAlignment="1">
      <alignment horizontal="center" vertical="top" wrapText="1"/>
    </xf>
    <xf numFmtId="180" fontId="9" fillId="2" borderId="10" xfId="1" applyNumberFormat="1" applyFont="1" applyFill="1" applyBorder="1" applyAlignment="1" applyProtection="1">
      <alignment horizontal="center" vertical="top" wrapText="1"/>
      <protection locked="0"/>
    </xf>
    <xf numFmtId="180" fontId="9" fillId="2" borderId="42" xfId="1" applyNumberFormat="1" applyFont="1" applyFill="1" applyBorder="1" applyAlignment="1" applyProtection="1">
      <alignment horizontal="center" vertical="top" wrapText="1"/>
      <protection locked="0"/>
    </xf>
    <xf numFmtId="180" fontId="4" fillId="6" borderId="18" xfId="1" applyNumberFormat="1" applyFont="1" applyFill="1" applyBorder="1" applyAlignment="1">
      <alignment horizontal="center" vertical="top" wrapText="1"/>
    </xf>
    <xf numFmtId="180" fontId="4" fillId="6" borderId="12" xfId="1" applyNumberFormat="1" applyFont="1" applyFill="1" applyBorder="1" applyAlignment="1">
      <alignment horizontal="center" vertical="top" wrapText="1"/>
    </xf>
    <xf numFmtId="180" fontId="8" fillId="6" borderId="12" xfId="1" applyNumberFormat="1" applyFont="1" applyFill="1" applyBorder="1" applyAlignment="1">
      <alignment horizontal="center" vertical="top" wrapText="1"/>
    </xf>
    <xf numFmtId="180" fontId="9" fillId="0" borderId="12" xfId="1" applyNumberFormat="1" applyFont="1" applyBorder="1" applyAlignment="1" applyProtection="1">
      <alignment horizontal="center" vertical="top" wrapText="1"/>
      <protection locked="0"/>
    </xf>
    <xf numFmtId="180" fontId="9" fillId="6" borderId="12" xfId="1" applyNumberFormat="1" applyFont="1" applyFill="1" applyBorder="1" applyAlignment="1">
      <alignment horizontal="center" vertical="top"/>
    </xf>
    <xf numFmtId="180" fontId="9" fillId="0" borderId="18" xfId="1" applyNumberFormat="1" applyFont="1" applyBorder="1" applyAlignment="1">
      <alignment horizontal="center" vertical="top"/>
    </xf>
    <xf numFmtId="180" fontId="15" fillId="5" borderId="12" xfId="1" applyNumberFormat="1" applyFont="1" applyFill="1" applyBorder="1" applyAlignment="1">
      <alignment horizontal="center" vertical="top"/>
    </xf>
    <xf numFmtId="180" fontId="15" fillId="5" borderId="13" xfId="1" applyNumberFormat="1" applyFont="1" applyFill="1" applyBorder="1" applyAlignment="1">
      <alignment horizontal="center" vertical="top"/>
    </xf>
    <xf numFmtId="180" fontId="13" fillId="0" borderId="12" xfId="1" applyNumberFormat="1" applyFont="1" applyBorder="1" applyAlignment="1" applyProtection="1">
      <alignment horizontal="center" vertical="top" wrapText="1"/>
      <protection locked="0"/>
    </xf>
    <xf numFmtId="180" fontId="15" fillId="6" borderId="12" xfId="1" applyNumberFormat="1" applyFont="1" applyFill="1" applyBorder="1" applyAlignment="1">
      <alignment horizontal="center" vertical="top"/>
    </xf>
    <xf numFmtId="180" fontId="18" fillId="0" borderId="12" xfId="1" applyNumberFormat="1" applyFont="1" applyBorder="1" applyAlignment="1">
      <alignment horizontal="center"/>
    </xf>
    <xf numFmtId="180" fontId="4" fillId="0" borderId="14" xfId="1" applyNumberFormat="1" applyFont="1" applyBorder="1" applyAlignment="1">
      <alignment horizontal="center"/>
    </xf>
    <xf numFmtId="180" fontId="9" fillId="0" borderId="14" xfId="1" applyNumberFormat="1" applyFont="1" applyBorder="1" applyAlignment="1">
      <alignment horizontal="center" vertical="top" wrapText="1"/>
    </xf>
    <xf numFmtId="180" fontId="9" fillId="0" borderId="43" xfId="1" applyNumberFormat="1" applyFont="1" applyBorder="1" applyAlignment="1">
      <alignment horizontal="center" vertical="top" wrapText="1"/>
    </xf>
    <xf numFmtId="180" fontId="9" fillId="0" borderId="6" xfId="1" applyNumberFormat="1" applyFont="1" applyBorder="1" applyAlignment="1">
      <alignment horizontal="center" vertical="top" wrapText="1"/>
    </xf>
    <xf numFmtId="180" fontId="9" fillId="0" borderId="7" xfId="1" applyNumberFormat="1" applyFont="1" applyBorder="1" applyAlignment="1">
      <alignment horizontal="center" vertical="top" wrapText="1"/>
    </xf>
    <xf numFmtId="0" fontId="39" fillId="0" borderId="0" xfId="0" applyFont="1" applyAlignment="1">
      <alignment horizontal="center" vertical="center"/>
    </xf>
    <xf numFmtId="0" fontId="39" fillId="0" borderId="0" xfId="0" applyFont="1" applyAlignment="1">
      <alignment horizontal="left" vertical="center"/>
    </xf>
    <xf numFmtId="0" fontId="0" fillId="0" borderId="0" xfId="0" applyAlignment="1">
      <alignment vertical="center"/>
    </xf>
    <xf numFmtId="4" fontId="0" fillId="0" borderId="0" xfId="0" applyNumberFormat="1" applyAlignment="1">
      <alignment vertical="center"/>
    </xf>
    <xf numFmtId="0" fontId="56" fillId="0" borderId="0" xfId="0" applyFont="1" applyAlignment="1">
      <alignment vertical="center"/>
    </xf>
    <xf numFmtId="0" fontId="56" fillId="0" borderId="0" xfId="0" applyFont="1" applyAlignment="1">
      <alignment horizontal="center" vertical="center"/>
    </xf>
    <xf numFmtId="0" fontId="39" fillId="0" borderId="0" xfId="0" applyFont="1" applyAlignment="1">
      <alignment horizontal="center" vertical="center"/>
    </xf>
    <xf numFmtId="0" fontId="39" fillId="0" borderId="0" xfId="0" applyFont="1" applyAlignment="1">
      <alignment vertical="center"/>
    </xf>
    <xf numFmtId="0" fontId="39" fillId="0" borderId="0" xfId="0" applyFont="1" applyAlignment="1">
      <alignment vertical="center"/>
    </xf>
    <xf numFmtId="0" fontId="0" fillId="0" borderId="0" xfId="0" applyAlignment="1">
      <alignment vertical="center" wrapText="1"/>
    </xf>
    <xf numFmtId="0" fontId="39" fillId="10" borderId="0" xfId="0" applyFont="1" applyFill="1" applyAlignment="1">
      <alignment horizontal="center" vertical="center"/>
    </xf>
    <xf numFmtId="0" fontId="39" fillId="10" borderId="0" xfId="0" applyFont="1" applyFill="1" applyAlignment="1">
      <alignment horizontal="left" vertical="center"/>
    </xf>
    <xf numFmtId="0" fontId="0" fillId="10" borderId="0" xfId="0" applyFill="1" applyAlignment="1">
      <alignment vertical="center" wrapText="1"/>
    </xf>
    <xf numFmtId="0" fontId="0" fillId="0" borderId="0" xfId="0" applyAlignment="1">
      <alignment horizontal="center" vertical="center"/>
    </xf>
    <xf numFmtId="0" fontId="0" fillId="0" borderId="0" xfId="0" applyAlignment="1">
      <alignment vertical="center" wrapText="1"/>
    </xf>
    <xf numFmtId="0" fontId="57" fillId="0" borderId="0" xfId="0" applyFont="1" applyAlignment="1">
      <alignment vertical="center"/>
    </xf>
    <xf numFmtId="0" fontId="57" fillId="0" borderId="0" xfId="0" applyFont="1" applyAlignment="1">
      <alignment horizontal="center" vertical="center"/>
    </xf>
    <xf numFmtId="0" fontId="58" fillId="0" borderId="0" xfId="0" applyFont="1" applyAlignment="1">
      <alignment vertical="center"/>
    </xf>
    <xf numFmtId="4" fontId="58" fillId="0" borderId="0" xfId="0" applyNumberFormat="1" applyFont="1" applyAlignment="1">
      <alignment vertical="center"/>
    </xf>
    <xf numFmtId="0" fontId="0" fillId="0" borderId="0" xfId="0" applyAlignment="1">
      <alignment horizontal="left" vertical="center" wrapText="1"/>
    </xf>
    <xf numFmtId="0" fontId="39" fillId="0" borderId="0" xfId="0" applyFont="1" applyAlignment="1">
      <alignment horizontal="left" vertical="center" wrapText="1"/>
    </xf>
    <xf numFmtId="0" fontId="0" fillId="0" borderId="0" xfId="0" applyAlignment="1">
      <alignment vertical="center"/>
    </xf>
    <xf numFmtId="0" fontId="0" fillId="6" borderId="0" xfId="0" applyFill="1" applyAlignment="1">
      <alignment vertical="center" wrapText="1"/>
    </xf>
    <xf numFmtId="0" fontId="39" fillId="6" borderId="0" xfId="0" applyFont="1" applyFill="1" applyAlignment="1">
      <alignment vertical="center"/>
    </xf>
    <xf numFmtId="0" fontId="39" fillId="6" borderId="0" xfId="0" applyFont="1" applyFill="1" applyAlignment="1">
      <alignment horizontal="center" vertical="center"/>
    </xf>
    <xf numFmtId="0" fontId="0" fillId="0" borderId="0" xfId="0" applyAlignment="1">
      <alignment horizontal="left" vertical="center"/>
    </xf>
    <xf numFmtId="0" fontId="39" fillId="0" borderId="0" xfId="0" applyFont="1" applyAlignment="1">
      <alignment horizontal="left" vertical="center" wrapText="1"/>
    </xf>
    <xf numFmtId="0" fontId="0" fillId="0" borderId="0" xfId="0" applyAlignment="1">
      <alignment horizontal="center" vertical="center"/>
    </xf>
    <xf numFmtId="0" fontId="0" fillId="11" borderId="53" xfId="0" applyFill="1" applyBorder="1" applyAlignment="1">
      <alignment wrapText="1"/>
    </xf>
    <xf numFmtId="0" fontId="0" fillId="0" borderId="53" xfId="0" applyBorder="1" applyAlignment="1">
      <alignment wrapText="1"/>
    </xf>
    <xf numFmtId="0" fontId="0" fillId="11" borderId="53" xfId="0" applyFill="1" applyBorder="1" applyAlignment="1">
      <alignment horizontal="left" vertical="center" wrapText="1"/>
    </xf>
    <xf numFmtId="0" fontId="0" fillId="0" borderId="53" xfId="0" applyBorder="1" applyAlignment="1">
      <alignment horizontal="left" vertical="center" wrapText="1"/>
    </xf>
    <xf numFmtId="0" fontId="59" fillId="11" borderId="53" xfId="0" applyFont="1" applyFill="1" applyBorder="1" applyAlignment="1">
      <alignment wrapText="1"/>
    </xf>
    <xf numFmtId="0" fontId="0" fillId="0" borderId="53" xfId="0" applyBorder="1" applyAlignment="1">
      <alignment horizontal="left" wrapText="1"/>
    </xf>
    <xf numFmtId="0" fontId="59" fillId="0" borderId="53" xfId="0" applyFont="1" applyBorder="1" applyAlignment="1">
      <alignment wrapText="1"/>
    </xf>
    <xf numFmtId="0" fontId="38" fillId="11" borderId="53" xfId="0" applyFont="1" applyFill="1" applyBorder="1" applyAlignment="1">
      <alignment wrapText="1"/>
    </xf>
    <xf numFmtId="0" fontId="59" fillId="0" borderId="0" xfId="0" applyFont="1"/>
    <xf numFmtId="0" fontId="0" fillId="11" borderId="53" xfId="0" applyFill="1" applyBorder="1" applyAlignment="1">
      <alignment wrapText="1"/>
    </xf>
    <xf numFmtId="0" fontId="38" fillId="0" borderId="0" xfId="0" applyFont="1"/>
    <xf numFmtId="0" fontId="0" fillId="11" borderId="53" xfId="0" applyFill="1" applyBorder="1" applyAlignment="1">
      <alignment vertical="center" wrapText="1"/>
    </xf>
    <xf numFmtId="0" fontId="0" fillId="0" borderId="53" xfId="0" applyBorder="1" applyAlignment="1">
      <alignment vertical="center" wrapText="1"/>
    </xf>
    <xf numFmtId="0" fontId="0" fillId="0" borderId="0" xfId="0" applyAlignment="1">
      <alignment horizontal="left" vertical="center"/>
    </xf>
    <xf numFmtId="0" fontId="57" fillId="12" borderId="53" xfId="0" applyFont="1" applyFill="1" applyBorder="1" applyAlignment="1">
      <alignment horizontal="center"/>
    </xf>
    <xf numFmtId="0" fontId="57" fillId="12" borderId="53" xfId="0" applyFont="1" applyFill="1" applyBorder="1" applyAlignment="1">
      <alignment horizontal="center" wrapText="1"/>
    </xf>
    <xf numFmtId="0" fontId="57" fillId="0" borderId="53" xfId="0" applyFont="1" applyBorder="1" applyAlignment="1">
      <alignment horizontal="center"/>
    </xf>
    <xf numFmtId="0" fontId="57" fillId="0" borderId="53" xfId="0" applyFont="1" applyBorder="1" applyAlignment="1">
      <alignment horizontal="center" wrapText="1"/>
    </xf>
    <xf numFmtId="0" fontId="0" fillId="0" borderId="53" xfId="0" applyBorder="1" applyAlignment="1">
      <alignment wrapText="1"/>
    </xf>
    <xf numFmtId="0" fontId="0" fillId="0" borderId="53" xfId="0" applyBorder="1" applyAlignment="1">
      <alignment vertical="center" wrapText="1"/>
    </xf>
    <xf numFmtId="0" fontId="0" fillId="0" borderId="0" xfId="0" applyAlignment="1">
      <alignment horizontal="left"/>
    </xf>
    <xf numFmtId="169" fontId="0" fillId="0" borderId="0" xfId="0" applyNumberFormat="1"/>
    <xf numFmtId="169" fontId="0" fillId="0" borderId="53" xfId="0" applyNumberFormat="1" applyBorder="1"/>
    <xf numFmtId="169" fontId="0" fillId="0" borderId="53" xfId="0" applyNumberFormat="1" applyBorder="1"/>
    <xf numFmtId="169" fontId="39" fillId="0" borderId="53" xfId="0" applyNumberFormat="1" applyFont="1" applyBorder="1" applyAlignment="1">
      <alignment horizontal="center"/>
    </xf>
    <xf numFmtId="0" fontId="39" fillId="0" borderId="53" xfId="0" applyFont="1" applyBorder="1" applyAlignment="1">
      <alignment horizontal="center"/>
    </xf>
    <xf numFmtId="43" fontId="0" fillId="0" borderId="0" xfId="0" applyNumberFormat="1"/>
    <xf numFmtId="0" fontId="0" fillId="0" borderId="0" xfId="0" applyAlignment="1">
      <alignment horizontal="right"/>
    </xf>
    <xf numFmtId="4" fontId="0" fillId="0" borderId="0" xfId="0" applyNumberFormat="1"/>
    <xf numFmtId="0" fontId="0" fillId="0" borderId="53" xfId="0" applyBorder="1" applyAlignment="1">
      <alignment horizontal="right" wrapText="1"/>
    </xf>
    <xf numFmtId="185" fontId="0" fillId="0" borderId="0" xfId="0" applyNumberFormat="1"/>
    <xf numFmtId="0" fontId="0" fillId="0" borderId="0" xfId="0"/>
    <xf numFmtId="0" fontId="39" fillId="0" borderId="0" xfId="0" applyFont="1"/>
    <xf numFmtId="185" fontId="39" fillId="0" borderId="0" xfId="0" applyNumberFormat="1" applyFont="1"/>
    <xf numFmtId="0" fontId="39" fillId="0" borderId="0" xfId="0" applyFont="1"/>
    <xf numFmtId="186" fontId="0" fillId="0" borderId="53" xfId="0" applyNumberFormat="1" applyBorder="1"/>
    <xf numFmtId="186" fontId="39" fillId="0" borderId="53" xfId="0" applyNumberFormat="1" applyFont="1" applyBorder="1"/>
    <xf numFmtId="186" fontId="0" fillId="0" borderId="53" xfId="0" applyNumberFormat="1" applyBorder="1"/>
    <xf numFmtId="186" fontId="39" fillId="13" borderId="53" xfId="0" applyNumberFormat="1" applyFont="1" applyFill="1" applyBorder="1" applyAlignment="1">
      <alignment horizontal="center" wrapText="1"/>
    </xf>
    <xf numFmtId="186" fontId="39" fillId="13" borderId="53" xfId="0" applyNumberFormat="1" applyFont="1" applyFill="1" applyBorder="1"/>
    <xf numFmtId="0" fontId="0" fillId="0" borderId="0" xfId="0"/>
    <xf numFmtId="0" fontId="0" fillId="0" borderId="0" xfId="0" applyAlignment="1">
      <alignment horizontal="center"/>
    </xf>
    <xf numFmtId="0" fontId="0" fillId="0" borderId="0" xfId="0"/>
    <xf numFmtId="0" fontId="60" fillId="0" borderId="0" xfId="0" applyFont="1" applyAlignment="1">
      <alignment horizontal="center"/>
    </xf>
    <xf numFmtId="0" fontId="60" fillId="0" borderId="0" xfId="0" applyFont="1" applyAlignment="1">
      <alignment horizontal="left"/>
    </xf>
    <xf numFmtId="0" fontId="60" fillId="0" borderId="0" xfId="0" applyFont="1" applyAlignment="1">
      <alignment horizontal="left" wrapText="1"/>
    </xf>
    <xf numFmtId="187" fontId="60" fillId="0" borderId="0" xfId="0" applyNumberFormat="1" applyFont="1" applyAlignment="1">
      <alignment horizontal="center"/>
    </xf>
    <xf numFmtId="186" fontId="60" fillId="0" borderId="0" xfId="0" applyNumberFormat="1" applyFont="1" applyAlignment="1">
      <alignment horizontal="center"/>
    </xf>
    <xf numFmtId="0" fontId="60" fillId="0" borderId="0" xfId="0" applyFont="1" applyAlignment="1">
      <alignment horizontal="center"/>
    </xf>
    <xf numFmtId="0" fontId="60" fillId="0" borderId="0" xfId="0" applyFont="1" applyAlignment="1">
      <alignment wrapText="1"/>
    </xf>
    <xf numFmtId="187" fontId="60" fillId="0" borderId="0" xfId="0" applyNumberFormat="1" applyFont="1"/>
    <xf numFmtId="0" fontId="60" fillId="0" borderId="0" xfId="0" applyFont="1" applyAlignment="1">
      <alignment horizontal="left" wrapText="1"/>
    </xf>
    <xf numFmtId="0" fontId="61" fillId="0" borderId="0" xfId="0" applyFont="1" applyAlignment="1">
      <alignment horizontal="center"/>
    </xf>
    <xf numFmtId="0" fontId="39" fillId="0" borderId="0" xfId="0" applyFont="1"/>
    <xf numFmtId="0" fontId="0" fillId="6" borderId="0" xfId="0" applyFill="1"/>
    <xf numFmtId="0" fontId="39" fillId="6" borderId="0" xfId="0" applyFont="1" applyFill="1" applyAlignment="1">
      <alignment horizontal="center"/>
    </xf>
    <xf numFmtId="0" fontId="39" fillId="6" borderId="0" xfId="0" applyFont="1" applyFill="1"/>
    <xf numFmtId="43" fontId="0" fillId="6" borderId="0" xfId="0" applyNumberFormat="1" applyFill="1"/>
    <xf numFmtId="43" fontId="39" fillId="6" borderId="0" xfId="0" applyNumberFormat="1" applyFont="1" applyFill="1"/>
    <xf numFmtId="0" fontId="0" fillId="6" borderId="0" xfId="0" applyFill="1"/>
    <xf numFmtId="0" fontId="0" fillId="6" borderId="54" xfId="0" applyFill="1" applyBorder="1"/>
    <xf numFmtId="0" fontId="0" fillId="6" borderId="55" xfId="0" applyFill="1" applyBorder="1"/>
    <xf numFmtId="0" fontId="0" fillId="6" borderId="56" xfId="0" applyFill="1" applyBorder="1"/>
    <xf numFmtId="0" fontId="0" fillId="6" borderId="57" xfId="0" applyFill="1" applyBorder="1"/>
    <xf numFmtId="0" fontId="0" fillId="6" borderId="58" xfId="0" applyFill="1" applyBorder="1"/>
    <xf numFmtId="0" fontId="0" fillId="6" borderId="59" xfId="0" applyFill="1" applyBorder="1"/>
    <xf numFmtId="0" fontId="0" fillId="6" borderId="60" xfId="0" applyFill="1" applyBorder="1"/>
    <xf numFmtId="0" fontId="0" fillId="6" borderId="61" xfId="0" applyFill="1" applyBorder="1"/>
    <xf numFmtId="43" fontId="0" fillId="6" borderId="0" xfId="0" applyNumberFormat="1" applyFill="1"/>
    <xf numFmtId="0" fontId="0" fillId="6" borderId="0" xfId="0" applyFill="1"/>
    <xf numFmtId="0" fontId="0" fillId="6" borderId="91" xfId="0" applyFill="1" applyBorder="1"/>
    <xf numFmtId="0" fontId="39" fillId="6" borderId="92" xfId="0" applyFont="1" applyFill="1" applyBorder="1" applyAlignment="1">
      <alignment horizontal="center"/>
    </xf>
    <xf numFmtId="0" fontId="39" fillId="6" borderId="93" xfId="0" applyFont="1" applyFill="1" applyBorder="1"/>
    <xf numFmtId="0" fontId="39" fillId="6" borderId="94" xfId="0" applyFont="1" applyFill="1" applyBorder="1" applyAlignment="1">
      <alignment horizontal="center"/>
    </xf>
    <xf numFmtId="0" fontId="39" fillId="6" borderId="95" xfId="0" applyFont="1" applyFill="1" applyBorder="1" applyAlignment="1">
      <alignment horizontal="center"/>
    </xf>
    <xf numFmtId="0" fontId="0" fillId="6" borderId="94" xfId="0" applyFill="1" applyBorder="1" applyAlignment="1">
      <alignment horizontal="right"/>
    </xf>
    <xf numFmtId="49" fontId="0" fillId="6" borderId="94" xfId="0" applyNumberFormat="1" applyFill="1" applyBorder="1" applyAlignment="1">
      <alignment horizontal="center"/>
    </xf>
    <xf numFmtId="43" fontId="0" fillId="6" borderId="94" xfId="0" applyNumberFormat="1" applyFill="1" applyBorder="1"/>
    <xf numFmtId="43" fontId="0" fillId="6" borderId="95" xfId="0" applyNumberFormat="1" applyFill="1" applyBorder="1"/>
    <xf numFmtId="0" fontId="0" fillId="6" borderId="94" xfId="0" applyFill="1" applyBorder="1"/>
    <xf numFmtId="0" fontId="39" fillId="6" borderId="94" xfId="0" applyFont="1" applyFill="1" applyBorder="1"/>
    <xf numFmtId="43" fontId="39" fillId="6" borderId="94" xfId="0" applyNumberFormat="1" applyFont="1" applyFill="1" applyBorder="1"/>
    <xf numFmtId="43" fontId="39" fillId="6" borderId="95" xfId="0" applyNumberFormat="1" applyFont="1" applyFill="1" applyBorder="1"/>
    <xf numFmtId="43" fontId="0" fillId="6" borderId="94" xfId="0" applyNumberFormat="1" applyFill="1" applyBorder="1"/>
    <xf numFmtId="43" fontId="0" fillId="6" borderId="95" xfId="0" applyNumberFormat="1" applyFill="1" applyBorder="1"/>
    <xf numFmtId="4" fontId="0" fillId="0" borderId="53" xfId="0" applyNumberFormat="1" applyBorder="1" applyAlignment="1">
      <alignment horizontal="left"/>
    </xf>
    <xf numFmtId="0" fontId="0" fillId="6" borderId="0" xfId="0" applyFill="1" applyAlignment="1">
      <alignment horizontal="left"/>
    </xf>
    <xf numFmtId="0" fontId="57" fillId="6" borderId="53" xfId="0" applyFont="1" applyFill="1" applyBorder="1" applyAlignment="1">
      <alignment horizontal="center"/>
    </xf>
    <xf numFmtId="0" fontId="57" fillId="6" borderId="53" xfId="0" applyFont="1" applyFill="1" applyBorder="1" applyAlignment="1">
      <alignment horizontal="center" wrapText="1"/>
    </xf>
    <xf numFmtId="0" fontId="39" fillId="6" borderId="53" xfId="0" applyFont="1" applyFill="1" applyBorder="1" applyAlignment="1">
      <alignment horizontal="center"/>
    </xf>
    <xf numFmtId="0" fontId="0" fillId="6" borderId="53" xfId="0" applyFill="1" applyBorder="1" applyAlignment="1">
      <alignment wrapText="1"/>
    </xf>
    <xf numFmtId="0" fontId="0" fillId="6" borderId="0" xfId="0" applyFill="1" applyAlignment="1">
      <alignment horizontal="left" vertical="center" wrapText="1"/>
    </xf>
    <xf numFmtId="0" fontId="0" fillId="6" borderId="53" xfId="0" applyFill="1" applyBorder="1" applyAlignment="1">
      <alignment horizontal="right" wrapText="1"/>
    </xf>
    <xf numFmtId="4" fontId="0" fillId="6" borderId="53" xfId="0" applyNumberFormat="1" applyFill="1" applyBorder="1" applyAlignment="1">
      <alignment horizontal="left"/>
    </xf>
    <xf numFmtId="186" fontId="39" fillId="6" borderId="53" xfId="0" applyNumberFormat="1" applyFont="1" applyFill="1" applyBorder="1" applyAlignment="1">
      <alignment horizontal="center" wrapText="1"/>
    </xf>
    <xf numFmtId="169" fontId="0" fillId="6" borderId="0" xfId="0" applyNumberFormat="1" applyFill="1"/>
    <xf numFmtId="0" fontId="0" fillId="6" borderId="53" xfId="0" applyFill="1" applyBorder="1" applyAlignment="1">
      <alignment horizontal="right"/>
    </xf>
    <xf numFmtId="169" fontId="0" fillId="6" borderId="53" xfId="0" applyNumberFormat="1" applyFill="1" applyBorder="1"/>
    <xf numFmtId="169" fontId="39" fillId="6" borderId="53" xfId="0" applyNumberFormat="1" applyFont="1" applyFill="1" applyBorder="1"/>
    <xf numFmtId="169" fontId="0" fillId="6" borderId="53" xfId="0" applyNumberFormat="1" applyFill="1" applyBorder="1"/>
    <xf numFmtId="0" fontId="0" fillId="6" borderId="0" xfId="0" applyFill="1" applyAlignment="1">
      <alignment horizontal="left"/>
    </xf>
    <xf numFmtId="0" fontId="57" fillId="6" borderId="0" xfId="0" applyFont="1" applyFill="1" applyAlignment="1">
      <alignment horizontal="center"/>
    </xf>
    <xf numFmtId="0" fontId="57" fillId="6" borderId="0" xfId="0" applyFont="1" applyFill="1" applyAlignment="1">
      <alignment horizontal="center" wrapText="1"/>
    </xf>
    <xf numFmtId="0" fontId="39" fillId="6" borderId="0" xfId="0" applyFont="1" applyFill="1" applyAlignment="1">
      <alignment horizontal="center"/>
    </xf>
    <xf numFmtId="0" fontId="0" fillId="6" borderId="0" xfId="0" applyFill="1" applyAlignment="1">
      <alignment horizontal="left" wrapText="1"/>
    </xf>
    <xf numFmtId="0" fontId="0" fillId="6" borderId="0" xfId="0" applyFill="1" applyAlignment="1">
      <alignment wrapText="1"/>
    </xf>
    <xf numFmtId="169" fontId="0" fillId="6" borderId="0" xfId="0" applyNumberFormat="1" applyFill="1"/>
    <xf numFmtId="169" fontId="39" fillId="6" borderId="0" xfId="0" applyNumberFormat="1" applyFont="1" applyFill="1"/>
    <xf numFmtId="169" fontId="0" fillId="6" borderId="0" xfId="0" applyNumberFormat="1" applyFill="1"/>
    <xf numFmtId="4" fontId="0" fillId="6" borderId="0" xfId="0" applyNumberFormat="1" applyFill="1" applyAlignment="1">
      <alignment horizontal="left"/>
    </xf>
    <xf numFmtId="186" fontId="39" fillId="6" borderId="0" xfId="0" applyNumberFormat="1" applyFont="1" applyFill="1" applyAlignment="1">
      <alignment horizontal="center" wrapText="1"/>
    </xf>
    <xf numFmtId="43" fontId="0" fillId="6" borderId="0" xfId="0" applyNumberFormat="1" applyFill="1"/>
    <xf numFmtId="0" fontId="0" fillId="6" borderId="0" xfId="0" applyFill="1" applyAlignment="1">
      <alignment horizontal="center"/>
    </xf>
    <xf numFmtId="0" fontId="1" fillId="6" borderId="96" xfId="4" applyFont="1" applyFill="1" applyBorder="1" applyAlignment="1">
      <alignment horizontal="left" wrapText="1"/>
    </xf>
    <xf numFmtId="0" fontId="0" fillId="6" borderId="0" xfId="0" applyFill="1" applyAlignment="1">
      <alignment wrapText="1"/>
    </xf>
    <xf numFmtId="0" fontId="62" fillId="0" borderId="0" xfId="0" applyFont="1"/>
    <xf numFmtId="0" fontId="53" fillId="0" borderId="0" xfId="0" applyFont="1"/>
    <xf numFmtId="4" fontId="53" fillId="0" borderId="0" xfId="0" applyNumberFormat="1" applyFont="1"/>
    <xf numFmtId="0" fontId="62" fillId="0" borderId="0" xfId="0" applyFont="1" applyAlignment="1">
      <alignment horizontal="right"/>
    </xf>
    <xf numFmtId="4" fontId="62" fillId="0" borderId="0" xfId="0" applyNumberFormat="1" applyFont="1" applyAlignment="1">
      <alignment horizontal="center"/>
    </xf>
    <xf numFmtId="4" fontId="62" fillId="13" borderId="97" xfId="0" applyNumberFormat="1" applyFont="1" applyFill="1" applyBorder="1"/>
    <xf numFmtId="4" fontId="62" fillId="14" borderId="97" xfId="0" applyNumberFormat="1" applyFont="1" applyFill="1" applyBorder="1"/>
    <xf numFmtId="2" fontId="53" fillId="0" borderId="0" xfId="0" applyNumberFormat="1" applyFont="1"/>
    <xf numFmtId="9" fontId="53" fillId="0" borderId="0" xfId="8" applyFont="1"/>
    <xf numFmtId="190" fontId="53" fillId="0" borderId="0" xfId="0" applyNumberFormat="1" applyFont="1"/>
    <xf numFmtId="4" fontId="53" fillId="0" borderId="0" xfId="0" applyNumberFormat="1" applyFont="1" applyAlignment="1">
      <alignment horizontal="right"/>
    </xf>
    <xf numFmtId="0" fontId="34" fillId="0" borderId="0" xfId="0" applyFont="1"/>
    <xf numFmtId="4" fontId="62" fillId="0" borderId="0" xfId="0" applyNumberFormat="1" applyFont="1" applyAlignment="1">
      <alignment horizontal="right"/>
    </xf>
    <xf numFmtId="0" fontId="0" fillId="6" borderId="0" xfId="0" applyFill="1" applyAlignment="1">
      <alignment horizontal="left"/>
    </xf>
    <xf numFmtId="4" fontId="0" fillId="6" borderId="53" xfId="0" applyNumberFormat="1" applyFill="1" applyBorder="1" applyAlignment="1">
      <alignment horizontal="left"/>
    </xf>
    <xf numFmtId="0" fontId="0" fillId="6" borderId="53" xfId="0" applyFill="1" applyBorder="1" applyAlignment="1">
      <alignment horizontal="right" wrapText="1"/>
    </xf>
    <xf numFmtId="0" fontId="62" fillId="0" borderId="0" xfId="0" applyFont="1" applyAlignment="1">
      <alignment horizontal="center"/>
    </xf>
    <xf numFmtId="0" fontId="53" fillId="0" borderId="0" xfId="0" applyFont="1" applyAlignment="1">
      <alignment horizontal="center"/>
    </xf>
    <xf numFmtId="169" fontId="53" fillId="0" borderId="0" xfId="0" applyNumberFormat="1" applyFont="1" applyAlignment="1">
      <alignment horizontal="center"/>
    </xf>
    <xf numFmtId="9" fontId="53" fillId="0" borderId="0" xfId="8" applyFont="1" applyAlignment="1">
      <alignment horizontal="center"/>
    </xf>
    <xf numFmtId="169" fontId="53" fillId="0" borderId="0" xfId="0" applyNumberFormat="1" applyFont="1"/>
    <xf numFmtId="16" fontId="53" fillId="0" borderId="0" xfId="0" applyNumberFormat="1" applyFont="1" applyAlignment="1">
      <alignment horizontal="center" vertical="center"/>
    </xf>
    <xf numFmtId="0" fontId="53" fillId="0" borderId="0" xfId="0" applyFont="1" applyAlignment="1">
      <alignment horizontal="center" vertical="center"/>
    </xf>
    <xf numFmtId="9" fontId="53" fillId="0" borderId="0" xfId="8" applyFont="1" applyAlignment="1">
      <alignment horizontal="center" vertical="center"/>
    </xf>
    <xf numFmtId="169" fontId="62" fillId="0" borderId="0" xfId="0" applyNumberFormat="1" applyFont="1"/>
    <xf numFmtId="169" fontId="62" fillId="0" borderId="0" xfId="0" applyNumberFormat="1" applyFont="1" applyAlignment="1">
      <alignment horizontal="center"/>
    </xf>
    <xf numFmtId="49" fontId="53" fillId="0" borderId="0" xfId="0" applyNumberFormat="1" applyFont="1" applyAlignment="1">
      <alignment horizontal="center"/>
    </xf>
    <xf numFmtId="169" fontId="63" fillId="0" borderId="0" xfId="0" applyNumberFormat="1" applyFont="1"/>
    <xf numFmtId="3" fontId="0" fillId="6" borderId="0" xfId="0" applyNumberFormat="1" applyFill="1"/>
    <xf numFmtId="180" fontId="18" fillId="0" borderId="70" xfId="1" applyNumberFormat="1" applyFont="1" applyBorder="1" applyAlignment="1" applyProtection="1">
      <alignment horizontal="center" vertical="top"/>
      <protection locked="0"/>
    </xf>
    <xf numFmtId="180" fontId="18" fillId="0" borderId="71" xfId="1" applyNumberFormat="1" applyFont="1" applyBorder="1" applyAlignment="1" applyProtection="1">
      <alignment horizontal="center" vertical="top"/>
      <protection locked="0"/>
    </xf>
    <xf numFmtId="180" fontId="18" fillId="0" borderId="72" xfId="1" applyNumberFormat="1" applyFont="1" applyBorder="1" applyAlignment="1" applyProtection="1">
      <alignment horizontal="center" vertical="top"/>
      <protection locked="0"/>
    </xf>
    <xf numFmtId="180" fontId="18" fillId="0" borderId="73" xfId="1" applyNumberFormat="1" applyFont="1" applyBorder="1" applyAlignment="1" applyProtection="1">
      <alignment horizontal="center" vertical="top"/>
      <protection locked="0"/>
    </xf>
    <xf numFmtId="180" fontId="18" fillId="0" borderId="74" xfId="1" applyNumberFormat="1" applyFont="1" applyBorder="1" applyAlignment="1" applyProtection="1">
      <alignment horizontal="center" vertical="top"/>
      <protection locked="0"/>
    </xf>
    <xf numFmtId="180" fontId="18" fillId="0" borderId="75" xfId="1" applyNumberFormat="1" applyFont="1" applyBorder="1" applyAlignment="1" applyProtection="1">
      <alignment horizontal="center" vertical="top"/>
      <protection locked="0"/>
    </xf>
    <xf numFmtId="180" fontId="18" fillId="0" borderId="76" xfId="1" applyNumberFormat="1" applyFont="1" applyBorder="1" applyAlignment="1" applyProtection="1">
      <alignment horizontal="center" vertical="top"/>
      <protection locked="0"/>
    </xf>
    <xf numFmtId="180" fontId="18" fillId="0" borderId="77" xfId="1" applyNumberFormat="1" applyFont="1" applyBorder="1" applyAlignment="1" applyProtection="1">
      <alignment horizontal="center" vertical="top"/>
      <protection locked="0"/>
    </xf>
    <xf numFmtId="180" fontId="18" fillId="0" borderId="78" xfId="1" applyNumberFormat="1" applyFont="1" applyBorder="1" applyAlignment="1" applyProtection="1">
      <alignment horizontal="center" vertical="top"/>
      <protection locked="0"/>
    </xf>
    <xf numFmtId="180" fontId="18" fillId="0" borderId="25" xfId="1" applyNumberFormat="1" applyFont="1" applyBorder="1" applyAlignment="1" applyProtection="1">
      <alignment horizontal="center" vertical="top"/>
      <protection locked="0"/>
    </xf>
    <xf numFmtId="180" fontId="18" fillId="0" borderId="79" xfId="1" applyNumberFormat="1" applyFont="1" applyBorder="1" applyAlignment="1" applyProtection="1">
      <alignment horizontal="center" vertical="top"/>
      <protection locked="0"/>
    </xf>
    <xf numFmtId="180" fontId="18" fillId="0" borderId="80" xfId="1" applyNumberFormat="1" applyFont="1" applyBorder="1" applyAlignment="1" applyProtection="1">
      <alignment horizontal="center" vertical="top"/>
      <protection locked="0"/>
    </xf>
    <xf numFmtId="180" fontId="5" fillId="0" borderId="8" xfId="1" applyNumberFormat="1" applyFont="1" applyBorder="1" applyAlignment="1">
      <alignment horizontal="left" vertical="top" textRotation="90"/>
    </xf>
    <xf numFmtId="180" fontId="5" fillId="0" borderId="50" xfId="1" applyNumberFormat="1" applyFont="1" applyBorder="1" applyAlignment="1">
      <alignment horizontal="left" vertical="top" textRotation="90"/>
    </xf>
    <xf numFmtId="181" fontId="6" fillId="0" borderId="65" xfId="1" applyNumberFormat="1" applyFont="1" applyBorder="1" applyAlignment="1">
      <alignment horizontal="left" vertical="top"/>
    </xf>
    <xf numFmtId="181" fontId="6" fillId="0" borderId="66" xfId="1" applyNumberFormat="1" applyFont="1" applyBorder="1" applyAlignment="1">
      <alignment horizontal="left" vertical="top"/>
    </xf>
    <xf numFmtId="180" fontId="6" fillId="0" borderId="67" xfId="1" applyNumberFormat="1" applyFont="1" applyBorder="1" applyAlignment="1">
      <alignment horizontal="center" vertical="top"/>
    </xf>
    <xf numFmtId="0" fontId="0" fillId="0" borderId="68" xfId="0" applyBorder="1"/>
    <xf numFmtId="0" fontId="0" fillId="0" borderId="66" xfId="0" applyBorder="1"/>
    <xf numFmtId="0" fontId="0" fillId="0" borderId="69" xfId="0" applyBorder="1"/>
    <xf numFmtId="180" fontId="5" fillId="0" borderId="62" xfId="1" applyNumberFormat="1" applyFont="1" applyBorder="1" applyAlignment="1">
      <alignment horizontal="center" vertical="top"/>
    </xf>
    <xf numFmtId="0" fontId="0" fillId="0" borderId="63" xfId="0" applyBorder="1"/>
    <xf numFmtId="0" fontId="0" fillId="0" borderId="64" xfId="0" applyBorder="1"/>
    <xf numFmtId="0" fontId="3" fillId="0" borderId="81" xfId="0" applyFont="1" applyBorder="1" applyAlignment="1">
      <alignment horizontal="center" vertical="center" wrapText="1"/>
    </xf>
    <xf numFmtId="0" fontId="0" fillId="0" borderId="82" xfId="0" applyBorder="1" applyAlignment="1">
      <alignment horizontal="center" vertical="center" wrapText="1"/>
    </xf>
    <xf numFmtId="0" fontId="0" fillId="0" borderId="83" xfId="0" applyBorder="1" applyAlignment="1">
      <alignment horizontal="center" vertical="center" wrapText="1"/>
    </xf>
    <xf numFmtId="0" fontId="3" fillId="0" borderId="84" xfId="0" applyFont="1" applyBorder="1" applyAlignment="1">
      <alignment horizontal="center" vertical="center" wrapText="1"/>
    </xf>
    <xf numFmtId="0" fontId="0" fillId="0" borderId="85" xfId="0" applyBorder="1" applyAlignment="1">
      <alignment horizontal="center" vertical="center" wrapText="1"/>
    </xf>
    <xf numFmtId="0" fontId="0" fillId="0" borderId="86" xfId="0" applyBorder="1" applyAlignment="1">
      <alignment horizontal="center" vertical="center" wrapText="1"/>
    </xf>
    <xf numFmtId="181" fontId="34" fillId="0" borderId="0" xfId="9" applyNumberFormat="1" applyFont="1" applyAlignment="1">
      <alignment horizontal="justify" vertical="top" wrapText="1"/>
    </xf>
    <xf numFmtId="0" fontId="0" fillId="0" borderId="0" xfId="0" applyAlignment="1">
      <alignment horizontal="justify"/>
    </xf>
    <xf numFmtId="0" fontId="25" fillId="0" borderId="0" xfId="0" applyFont="1" applyAlignment="1">
      <alignment horizontal="center" vertical="center"/>
    </xf>
    <xf numFmtId="0" fontId="26" fillId="0" borderId="0" xfId="0" applyFont="1" applyAlignment="1">
      <alignment horizontal="center"/>
    </xf>
    <xf numFmtId="0" fontId="26" fillId="9" borderId="0" xfId="0" applyFont="1" applyFill="1" applyAlignment="1">
      <alignment horizontal="center" vertical="center" wrapText="1"/>
    </xf>
    <xf numFmtId="0" fontId="2" fillId="0" borderId="27" xfId="0" applyFont="1" applyBorder="1" applyAlignment="1">
      <alignment horizontal="center"/>
    </xf>
    <xf numFmtId="0" fontId="27" fillId="7" borderId="0" xfId="0" applyFont="1" applyFill="1" applyAlignment="1">
      <alignment horizontal="center" vertical="center" wrapText="1"/>
    </xf>
    <xf numFmtId="0" fontId="32" fillId="0" borderId="30" xfId="0" applyFont="1" applyBorder="1" applyAlignment="1">
      <alignment horizontal="center" vertical="center" wrapText="1"/>
    </xf>
    <xf numFmtId="0" fontId="64" fillId="0" borderId="30" xfId="0" applyFont="1" applyBorder="1" applyAlignment="1">
      <alignment horizontal="center" vertical="center"/>
    </xf>
    <xf numFmtId="49" fontId="39" fillId="6" borderId="0" xfId="0" applyNumberFormat="1" applyFont="1" applyFill="1" applyAlignment="1">
      <alignment horizontal="center"/>
    </xf>
    <xf numFmtId="0" fontId="0" fillId="6" borderId="0" xfId="0" applyFill="1" applyAlignment="1">
      <alignment horizontal="center"/>
    </xf>
    <xf numFmtId="0" fontId="58" fillId="6" borderId="0" xfId="0" applyFont="1" applyFill="1" applyAlignment="1">
      <alignment horizontal="right"/>
    </xf>
    <xf numFmtId="169" fontId="0" fillId="6" borderId="0" xfId="0" applyNumberFormat="1" applyFill="1" applyAlignment="1">
      <alignment horizontal="center"/>
    </xf>
    <xf numFmtId="169" fontId="39" fillId="6" borderId="0" xfId="0" applyNumberFormat="1" applyFont="1" applyFill="1" applyAlignment="1">
      <alignment horizontal="center"/>
    </xf>
    <xf numFmtId="4" fontId="0" fillId="6" borderId="0" xfId="0" applyNumberFormat="1" applyFill="1" applyAlignment="1">
      <alignment horizontal="left"/>
    </xf>
    <xf numFmtId="0" fontId="0" fillId="6" borderId="0" xfId="0" applyFill="1" applyAlignment="1">
      <alignment horizontal="left" wrapText="1"/>
    </xf>
    <xf numFmtId="169" fontId="0" fillId="6" borderId="0" xfId="0" applyNumberFormat="1" applyFill="1" applyAlignment="1">
      <alignment horizontal="left" wrapText="1"/>
    </xf>
    <xf numFmtId="0" fontId="0" fillId="6" borderId="0" xfId="0" applyFill="1" applyAlignment="1">
      <alignment horizontal="left"/>
    </xf>
    <xf numFmtId="169" fontId="59" fillId="6" borderId="0" xfId="0" applyNumberFormat="1" applyFont="1" applyFill="1" applyAlignment="1">
      <alignment horizontal="center"/>
    </xf>
    <xf numFmtId="0" fontId="39" fillId="6" borderId="92" xfId="0" applyFont="1" applyFill="1" applyBorder="1" applyAlignment="1">
      <alignment horizontal="center"/>
    </xf>
    <xf numFmtId="0" fontId="39" fillId="6" borderId="98" xfId="0" applyFont="1" applyFill="1" applyBorder="1" applyAlignment="1">
      <alignment horizontal="center"/>
    </xf>
    <xf numFmtId="0" fontId="0" fillId="6" borderId="92" xfId="0" applyFill="1" applyBorder="1" applyAlignment="1">
      <alignment horizontal="center"/>
    </xf>
    <xf numFmtId="0" fontId="0" fillId="6" borderId="94" xfId="0" applyFill="1" applyBorder="1" applyAlignment="1">
      <alignment horizontal="center"/>
    </xf>
    <xf numFmtId="0" fontId="59" fillId="6" borderId="93" xfId="0" applyFont="1" applyFill="1" applyBorder="1" applyAlignment="1">
      <alignment horizontal="center" vertical="center" textRotation="90"/>
    </xf>
    <xf numFmtId="0" fontId="0" fillId="6" borderId="95" xfId="0" applyFill="1" applyBorder="1" applyAlignment="1">
      <alignment horizontal="center"/>
    </xf>
    <xf numFmtId="0" fontId="0" fillId="11" borderId="53" xfId="0" applyFill="1" applyBorder="1" applyAlignment="1">
      <alignment horizontal="left" vertical="center" wrapText="1"/>
    </xf>
    <xf numFmtId="0" fontId="0" fillId="0" borderId="53" xfId="0" applyBorder="1" applyAlignment="1">
      <alignment horizontal="left" vertical="center" wrapText="1"/>
    </xf>
    <xf numFmtId="0" fontId="0" fillId="11" borderId="53" xfId="0" applyFill="1" applyBorder="1" applyAlignment="1">
      <alignment horizontal="left" vertical="center"/>
    </xf>
    <xf numFmtId="0" fontId="0" fillId="0" borderId="53" xfId="0" applyBorder="1" applyAlignment="1">
      <alignment horizontal="left" vertical="center"/>
    </xf>
    <xf numFmtId="169" fontId="0" fillId="0" borderId="53" xfId="0" applyNumberFormat="1" applyBorder="1" applyAlignment="1">
      <alignment horizontal="center"/>
    </xf>
    <xf numFmtId="0" fontId="0" fillId="0" borderId="53" xfId="0" applyBorder="1" applyAlignment="1">
      <alignment horizontal="center"/>
    </xf>
    <xf numFmtId="0" fontId="0" fillId="0" borderId="87" xfId="0" applyBorder="1" applyAlignment="1">
      <alignment vertical="center" wrapText="1"/>
    </xf>
    <xf numFmtId="0" fontId="0" fillId="0" borderId="88" xfId="0" applyBorder="1" applyAlignment="1">
      <alignment vertical="center" wrapText="1"/>
    </xf>
    <xf numFmtId="0" fontId="0" fillId="0" borderId="87" xfId="0" applyBorder="1" applyAlignment="1">
      <alignment horizontal="left" wrapText="1"/>
    </xf>
    <xf numFmtId="0" fontId="0" fillId="0" borderId="88" xfId="0" applyBorder="1" applyAlignment="1">
      <alignment horizontal="left" wrapText="1"/>
    </xf>
    <xf numFmtId="0" fontId="0" fillId="0" borderId="53" xfId="0" applyBorder="1" applyAlignment="1">
      <alignment horizontal="left" wrapText="1"/>
    </xf>
    <xf numFmtId="0" fontId="0" fillId="0" borderId="87" xfId="0" applyBorder="1" applyAlignment="1">
      <alignment horizontal="left" vertical="center" wrapText="1"/>
    </xf>
    <xf numFmtId="0" fontId="0" fillId="0" borderId="89" xfId="0" applyBorder="1" applyAlignment="1">
      <alignment horizontal="left" vertical="center" wrapText="1"/>
    </xf>
    <xf numFmtId="0" fontId="0" fillId="0" borderId="88" xfId="0" applyBorder="1" applyAlignment="1">
      <alignment horizontal="left" vertical="center" wrapText="1"/>
    </xf>
    <xf numFmtId="169" fontId="0" fillId="0" borderId="88" xfId="0" applyNumberFormat="1" applyBorder="1" applyAlignment="1">
      <alignment horizontal="center"/>
    </xf>
    <xf numFmtId="0" fontId="0" fillId="0" borderId="87" xfId="0" applyBorder="1" applyAlignment="1">
      <alignment horizontal="right" wrapText="1"/>
    </xf>
    <xf numFmtId="0" fontId="0" fillId="0" borderId="89" xfId="0" applyBorder="1" applyAlignment="1">
      <alignment horizontal="right" wrapText="1"/>
    </xf>
    <xf numFmtId="0" fontId="0" fillId="0" borderId="88" xfId="0" applyBorder="1" applyAlignment="1">
      <alignment horizontal="right" wrapText="1"/>
    </xf>
    <xf numFmtId="169" fontId="0" fillId="0" borderId="87" xfId="0" applyNumberFormat="1" applyBorder="1" applyAlignment="1">
      <alignment horizontal="center"/>
    </xf>
    <xf numFmtId="169" fontId="0" fillId="0" borderId="89" xfId="0" applyNumberFormat="1" applyBorder="1" applyAlignment="1">
      <alignment horizontal="center"/>
    </xf>
    <xf numFmtId="0" fontId="0" fillId="0" borderId="53" xfId="0" applyBorder="1" applyAlignment="1">
      <alignment horizontal="right" wrapText="1"/>
    </xf>
    <xf numFmtId="0" fontId="0" fillId="0" borderId="90" xfId="0" applyBorder="1" applyAlignment="1">
      <alignment horizontal="right"/>
    </xf>
    <xf numFmtId="184" fontId="39" fillId="0" borderId="53" xfId="0" applyNumberFormat="1" applyFont="1" applyBorder="1" applyAlignment="1">
      <alignment horizontal="center"/>
    </xf>
    <xf numFmtId="0" fontId="0" fillId="0" borderId="90" xfId="0" applyBorder="1" applyAlignment="1">
      <alignment horizontal="center"/>
    </xf>
    <xf numFmtId="0" fontId="58" fillId="0" borderId="87" xfId="0" applyFont="1" applyBorder="1" applyAlignment="1">
      <alignment horizontal="right"/>
    </xf>
    <xf numFmtId="0" fontId="58" fillId="0" borderId="88" xfId="0" applyFont="1" applyBorder="1" applyAlignment="1">
      <alignment horizontal="right"/>
    </xf>
    <xf numFmtId="4" fontId="0" fillId="0" borderId="53" xfId="0" applyNumberFormat="1" applyBorder="1" applyAlignment="1">
      <alignment horizontal="left"/>
    </xf>
    <xf numFmtId="169" fontId="0" fillId="0" borderId="53" xfId="0" applyNumberFormat="1" applyBorder="1" applyAlignment="1">
      <alignment horizontal="left" wrapText="1"/>
    </xf>
    <xf numFmtId="0" fontId="0" fillId="0" borderId="53" xfId="0" applyBorder="1" applyAlignment="1">
      <alignment horizontal="left"/>
    </xf>
    <xf numFmtId="186" fontId="0" fillId="0" borderId="53" xfId="0" applyNumberFormat="1" applyBorder="1" applyAlignment="1">
      <alignment horizontal="center"/>
    </xf>
    <xf numFmtId="186" fontId="39" fillId="0" borderId="53" xfId="0" applyNumberFormat="1" applyFont="1" applyBorder="1" applyAlignment="1">
      <alignment horizontal="center"/>
    </xf>
    <xf numFmtId="186" fontId="59" fillId="0" borderId="53" xfId="0" applyNumberFormat="1" applyFont="1" applyBorder="1" applyAlignment="1">
      <alignment horizontal="center"/>
    </xf>
    <xf numFmtId="186" fontId="0" fillId="0" borderId="88" xfId="0" applyNumberFormat="1" applyBorder="1" applyAlignment="1">
      <alignment horizontal="center"/>
    </xf>
    <xf numFmtId="186" fontId="39" fillId="0" borderId="88" xfId="0" applyNumberFormat="1" applyFont="1" applyBorder="1" applyAlignment="1">
      <alignment horizontal="center"/>
    </xf>
    <xf numFmtId="186" fontId="0" fillId="0" borderId="87" xfId="0" applyNumberFormat="1" applyBorder="1" applyAlignment="1">
      <alignment horizontal="center"/>
    </xf>
    <xf numFmtId="186" fontId="0" fillId="0" borderId="89" xfId="0" applyNumberFormat="1" applyBorder="1" applyAlignment="1">
      <alignment horizontal="center"/>
    </xf>
    <xf numFmtId="0" fontId="0" fillId="6" borderId="53" xfId="0" applyFill="1" applyBorder="1" applyAlignment="1">
      <alignment horizontal="left"/>
    </xf>
    <xf numFmtId="169" fontId="39" fillId="6" borderId="53" xfId="0" applyNumberFormat="1" applyFont="1" applyFill="1" applyBorder="1" applyAlignment="1">
      <alignment horizontal="center"/>
    </xf>
    <xf numFmtId="169" fontId="39" fillId="6" borderId="88" xfId="0" applyNumberFormat="1" applyFont="1" applyFill="1" applyBorder="1" applyAlignment="1">
      <alignment horizontal="center"/>
    </xf>
    <xf numFmtId="4" fontId="0" fillId="6" borderId="53" xfId="0" applyNumberFormat="1" applyFill="1" applyBorder="1" applyAlignment="1">
      <alignment horizontal="left"/>
    </xf>
    <xf numFmtId="0" fontId="0" fillId="6" borderId="53" xfId="0" applyFill="1" applyBorder="1" applyAlignment="1">
      <alignment horizontal="left" wrapText="1"/>
    </xf>
    <xf numFmtId="0" fontId="0" fillId="6" borderId="87" xfId="0" applyFill="1" applyBorder="1" applyAlignment="1">
      <alignment horizontal="right"/>
    </xf>
    <xf numFmtId="0" fontId="0" fillId="6" borderId="88" xfId="0" applyFill="1" applyBorder="1" applyAlignment="1">
      <alignment horizontal="right"/>
    </xf>
    <xf numFmtId="0" fontId="0" fillId="6" borderId="87" xfId="0" applyFill="1" applyBorder="1" applyAlignment="1">
      <alignment horizontal="right" wrapText="1"/>
    </xf>
    <xf numFmtId="0" fontId="0" fillId="6" borderId="88" xfId="0" applyFill="1" applyBorder="1" applyAlignment="1">
      <alignment horizontal="right" wrapText="1"/>
    </xf>
    <xf numFmtId="0" fontId="0" fillId="6" borderId="87" xfId="0" applyFill="1" applyBorder="1" applyAlignment="1">
      <alignment horizontal="left" wrapText="1"/>
    </xf>
    <xf numFmtId="0" fontId="0" fillId="6" borderId="88" xfId="0" applyFill="1" applyBorder="1" applyAlignment="1">
      <alignment horizontal="left" wrapText="1"/>
    </xf>
    <xf numFmtId="169" fontId="0" fillId="6" borderId="53" xfId="0" applyNumberFormat="1" applyFill="1" applyBorder="1" applyAlignment="1">
      <alignment horizontal="center"/>
    </xf>
    <xf numFmtId="169" fontId="59" fillId="6" borderId="53" xfId="0" applyNumberFormat="1" applyFont="1" applyFill="1" applyBorder="1" applyAlignment="1">
      <alignment horizontal="center"/>
    </xf>
    <xf numFmtId="0" fontId="0" fillId="6" borderId="89" xfId="0" applyFill="1" applyBorder="1" applyAlignment="1">
      <alignment horizontal="right"/>
    </xf>
    <xf numFmtId="0" fontId="0" fillId="6" borderId="89" xfId="0" applyFill="1" applyBorder="1" applyAlignment="1">
      <alignment horizontal="right" wrapText="1"/>
    </xf>
    <xf numFmtId="169" fontId="0" fillId="6" borderId="88" xfId="0" applyNumberFormat="1" applyFill="1" applyBorder="1" applyAlignment="1">
      <alignment horizontal="center"/>
    </xf>
    <xf numFmtId="169" fontId="0" fillId="6" borderId="87" xfId="0" applyNumberFormat="1" applyFill="1" applyBorder="1" applyAlignment="1">
      <alignment horizontal="center"/>
    </xf>
    <xf numFmtId="169" fontId="0" fillId="6" borderId="89" xfId="0" applyNumberFormat="1" applyFill="1" applyBorder="1" applyAlignment="1">
      <alignment horizontal="center"/>
    </xf>
    <xf numFmtId="169" fontId="0" fillId="6" borderId="53" xfId="0" applyNumberFormat="1" applyFill="1" applyBorder="1" applyAlignment="1">
      <alignment horizontal="left" wrapText="1"/>
    </xf>
    <xf numFmtId="0" fontId="0" fillId="6" borderId="53" xfId="0" applyFill="1" applyBorder="1" applyAlignment="1">
      <alignment horizontal="right" wrapText="1"/>
    </xf>
    <xf numFmtId="49" fontId="39" fillId="6" borderId="53" xfId="0" applyNumberFormat="1" applyFont="1" applyFill="1" applyBorder="1" applyAlignment="1">
      <alignment horizontal="center"/>
    </xf>
    <xf numFmtId="0" fontId="58" fillId="6" borderId="87" xfId="0" applyFont="1" applyFill="1" applyBorder="1" applyAlignment="1">
      <alignment horizontal="right"/>
    </xf>
    <xf numFmtId="0" fontId="58" fillId="6" borderId="88" xfId="0" applyFont="1" applyFill="1" applyBorder="1" applyAlignment="1">
      <alignment horizontal="right"/>
    </xf>
    <xf numFmtId="0" fontId="62" fillId="0" borderId="0" xfId="0" applyFont="1" applyAlignment="1">
      <alignment horizontal="center"/>
    </xf>
    <xf numFmtId="169" fontId="57" fillId="6" borderId="53" xfId="0" applyNumberFormat="1" applyFont="1" applyFill="1" applyBorder="1" applyAlignment="1">
      <alignment horizontal="center"/>
    </xf>
    <xf numFmtId="0" fontId="56" fillId="0" borderId="0" xfId="0" applyFont="1" applyAlignment="1">
      <alignment horizontal="center" vertical="center"/>
    </xf>
    <xf numFmtId="0" fontId="39" fillId="10" borderId="0" xfId="0" applyFont="1" applyFill="1" applyAlignment="1">
      <alignment horizontal="center" vertical="center"/>
    </xf>
    <xf numFmtId="0" fontId="39" fillId="0" borderId="0" xfId="0" applyFont="1" applyAlignment="1">
      <alignment horizontal="center" vertical="center"/>
    </xf>
    <xf numFmtId="0" fontId="39" fillId="0" borderId="0" xfId="0" applyFont="1" applyAlignment="1">
      <alignment horizontal="left" vertical="center"/>
    </xf>
    <xf numFmtId="0" fontId="39" fillId="0" borderId="0" xfId="0" applyFont="1" applyAlignment="1">
      <alignment horizontal="left" vertical="center" wrapText="1"/>
    </xf>
    <xf numFmtId="0" fontId="65" fillId="0" borderId="0" xfId="0" applyFont="1" applyAlignment="1">
      <alignment horizontal="center" vertical="center"/>
    </xf>
    <xf numFmtId="0" fontId="56" fillId="10" borderId="0" xfId="0" applyFont="1" applyFill="1" applyAlignment="1">
      <alignment horizontal="center" vertical="center"/>
    </xf>
    <xf numFmtId="0" fontId="39" fillId="0" borderId="0" xfId="0" applyFont="1" applyAlignment="1">
      <alignment horizontal="center" vertical="center" wrapText="1"/>
    </xf>
    <xf numFmtId="0" fontId="53" fillId="0" borderId="0" xfId="0" applyFont="1" applyAlignment="1">
      <alignment horizontal="center"/>
    </xf>
    <xf numFmtId="16" fontId="53" fillId="0" borderId="0" xfId="0" applyNumberFormat="1" applyFont="1" applyAlignment="1">
      <alignment horizontal="center" vertical="center"/>
    </xf>
    <xf numFmtId="0" fontId="53" fillId="0" borderId="0" xfId="0" applyFont="1" applyAlignment="1">
      <alignment horizontal="center" vertical="center"/>
    </xf>
    <xf numFmtId="9" fontId="53" fillId="0" borderId="0" xfId="8" applyFont="1" applyAlignment="1">
      <alignment horizontal="center" wrapText="1"/>
    </xf>
    <xf numFmtId="0" fontId="53" fillId="0" borderId="0" xfId="0" applyFont="1" applyAlignment="1">
      <alignment horizontal="center" wrapText="1"/>
    </xf>
    <xf numFmtId="0" fontId="0" fillId="0" borderId="0" xfId="0" applyAlignment="1"/>
  </cellXfs>
  <cellStyles count="10">
    <cellStyle name="Millares 2" xfId="1"/>
    <cellStyle name="Millares 2 2" xfId="2"/>
    <cellStyle name="Millares 3" xfId="3"/>
    <cellStyle name="Normal" xfId="0" builtinId="0"/>
    <cellStyle name="Normal 10" xfId="4"/>
    <cellStyle name="Normal 2" xfId="5"/>
    <cellStyle name="Normal 2 2" xfId="6"/>
    <cellStyle name="Normal 3" xfId="7"/>
    <cellStyle name="Percentagem" xfId="8" builtinId="5"/>
    <cellStyle name="Vírgula" xfId="9"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0</xdr:rowOff>
    </xdr:from>
    <xdr:to>
      <xdr:col>2</xdr:col>
      <xdr:colOff>1628775</xdr:colOff>
      <xdr:row>4</xdr:row>
      <xdr:rowOff>38100</xdr:rowOff>
    </xdr:to>
    <xdr:pic>
      <xdr:nvPicPr>
        <xdr:cNvPr id="10291"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0"/>
          <a:ext cx="28098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314325</xdr:colOff>
      <xdr:row>4</xdr:row>
      <xdr:rowOff>47625</xdr:rowOff>
    </xdr:from>
    <xdr:to>
      <xdr:col>9</xdr:col>
      <xdr:colOff>533400</xdr:colOff>
      <xdr:row>7</xdr:row>
      <xdr:rowOff>133350</xdr:rowOff>
    </xdr:to>
    <xdr:pic>
      <xdr:nvPicPr>
        <xdr:cNvPr id="7228"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3125" y="819150"/>
          <a:ext cx="4029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1809750</xdr:colOff>
      <xdr:row>4</xdr:row>
      <xdr:rowOff>38100</xdr:rowOff>
    </xdr:to>
    <xdr:pic>
      <xdr:nvPicPr>
        <xdr:cNvPr id="1103"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4312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1809750</xdr:colOff>
      <xdr:row>4</xdr:row>
      <xdr:rowOff>38100</xdr:rowOff>
    </xdr:to>
    <xdr:pic>
      <xdr:nvPicPr>
        <xdr:cNvPr id="4166"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4312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0</xdr:row>
      <xdr:rowOff>0</xdr:rowOff>
    </xdr:from>
    <xdr:to>
      <xdr:col>2</xdr:col>
      <xdr:colOff>1628775</xdr:colOff>
      <xdr:row>4</xdr:row>
      <xdr:rowOff>38100</xdr:rowOff>
    </xdr:to>
    <xdr:pic>
      <xdr:nvPicPr>
        <xdr:cNvPr id="8246"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0"/>
          <a:ext cx="214312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0</xdr:row>
      <xdr:rowOff>0</xdr:rowOff>
    </xdr:from>
    <xdr:to>
      <xdr:col>2</xdr:col>
      <xdr:colOff>1628775</xdr:colOff>
      <xdr:row>4</xdr:row>
      <xdr:rowOff>38100</xdr:rowOff>
    </xdr:to>
    <xdr:pic>
      <xdr:nvPicPr>
        <xdr:cNvPr id="11302" name="Picture 1"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0"/>
          <a:ext cx="214312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inanciero\01%20Banco\Banco\2021\03%20Detalle%20Gastos%20Brasil%20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Financiero\01%20Banco\Banco\2021\03%20Detalle%20Gastos%20Brasil%20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Enero "/>
      <sheetName val="Detalle Febrero"/>
      <sheetName val="Detalle Marzo "/>
      <sheetName val="Detalle Abril "/>
      <sheetName val="Detalle Mayo"/>
      <sheetName val="Detalle Junio "/>
      <sheetName val="Detalle Julio"/>
      <sheetName val="Detalle Agosto"/>
      <sheetName val="Detalle Septiembre  "/>
      <sheetName val="Detalle Octubre"/>
      <sheetName val="Detalle Novembro "/>
      <sheetName val="Dev Pax."/>
      <sheetName val="SISTEMA TOTVS TASA EMB"/>
    </sheetNames>
    <sheetDataSet>
      <sheetData sheetId="0">
        <row r="270">
          <cell r="J270">
            <v>8100</v>
          </cell>
        </row>
        <row r="285">
          <cell r="J285">
            <v>9286</v>
          </cell>
        </row>
        <row r="321">
          <cell r="J321">
            <v>173.4</v>
          </cell>
        </row>
      </sheetData>
      <sheetData sheetId="1">
        <row r="281">
          <cell r="J281">
            <v>8950</v>
          </cell>
        </row>
      </sheetData>
      <sheetData sheetId="2">
        <row r="302">
          <cell r="J302">
            <v>9644.369999999999</v>
          </cell>
        </row>
        <row r="332">
          <cell r="I332">
            <v>127.54</v>
          </cell>
        </row>
      </sheetData>
      <sheetData sheetId="3">
        <row r="323">
          <cell r="K323">
            <v>2000</v>
          </cell>
        </row>
        <row r="337">
          <cell r="K337">
            <v>5418.2</v>
          </cell>
        </row>
        <row r="338">
          <cell r="K338">
            <v>65</v>
          </cell>
        </row>
        <row r="385">
          <cell r="J385">
            <v>105.98</v>
          </cell>
        </row>
      </sheetData>
      <sheetData sheetId="4">
        <row r="276">
          <cell r="K276">
            <v>3296.69</v>
          </cell>
        </row>
      </sheetData>
      <sheetData sheetId="5">
        <row r="312">
          <cell r="K312">
            <v>2968.25</v>
          </cell>
        </row>
        <row r="341">
          <cell r="K341">
            <v>219.26999999999998</v>
          </cell>
        </row>
      </sheetData>
      <sheetData sheetId="6">
        <row r="258">
          <cell r="K258">
            <v>8007.16</v>
          </cell>
        </row>
      </sheetData>
      <sheetData sheetId="7">
        <row r="331">
          <cell r="K331">
            <v>850</v>
          </cell>
        </row>
        <row r="352">
          <cell r="K352">
            <v>19744.05</v>
          </cell>
        </row>
        <row r="353">
          <cell r="K353">
            <v>275</v>
          </cell>
        </row>
        <row r="375">
          <cell r="J375">
            <v>1430</v>
          </cell>
        </row>
        <row r="379">
          <cell r="K379">
            <v>681.72</v>
          </cell>
        </row>
      </sheetData>
      <sheetData sheetId="8">
        <row r="294">
          <cell r="K294">
            <v>2850</v>
          </cell>
        </row>
        <row r="295">
          <cell r="K295">
            <v>391.01</v>
          </cell>
        </row>
        <row r="296">
          <cell r="K296">
            <v>60</v>
          </cell>
        </row>
      </sheetData>
      <sheetData sheetId="9">
        <row r="256">
          <cell r="K256">
            <v>28489.599999999999</v>
          </cell>
        </row>
      </sheetData>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Enero 2016"/>
      <sheetName val="Detalle Febrero 2016"/>
      <sheetName val="Detalle Marzo 2016"/>
      <sheetName val="Detalle Abril 2016"/>
      <sheetName val="Detalle Mayo 2016"/>
      <sheetName val="Detalle Junio 2016"/>
      <sheetName val="Dev Pax 2016"/>
      <sheetName val="TASA EMB 2016"/>
      <sheetName val="Plan1"/>
    </sheetNames>
    <sheetDataSet>
      <sheetData sheetId="0">
        <row r="212">
          <cell r="K212">
            <v>270</v>
          </cell>
        </row>
        <row r="226">
          <cell r="K226">
            <v>2968.25</v>
          </cell>
        </row>
      </sheetData>
      <sheetData sheetId="1">
        <row r="342">
          <cell r="K342">
            <v>362</v>
          </cell>
        </row>
        <row r="350">
          <cell r="K350">
            <v>1995</v>
          </cell>
        </row>
        <row r="362">
          <cell r="K362">
            <v>2968.25</v>
          </cell>
        </row>
      </sheetData>
      <sheetData sheetId="2">
        <row r="291">
          <cell r="K291">
            <v>304</v>
          </cell>
        </row>
        <row r="307">
          <cell r="K307">
            <v>3568.25</v>
          </cell>
        </row>
      </sheetData>
      <sheetData sheetId="3">
        <row r="233">
          <cell r="K233">
            <v>270</v>
          </cell>
        </row>
        <row r="253">
          <cell r="K253">
            <v>2678.25</v>
          </cell>
        </row>
      </sheetData>
      <sheetData sheetId="4">
        <row r="299">
          <cell r="K299">
            <v>335</v>
          </cell>
        </row>
        <row r="315">
          <cell r="K315">
            <v>2568.25</v>
          </cell>
        </row>
      </sheetData>
      <sheetData sheetId="5">
        <row r="326">
          <cell r="K326">
            <v>362</v>
          </cell>
        </row>
        <row r="342">
          <cell r="K342">
            <v>2568.25</v>
          </cell>
        </row>
      </sheetData>
      <sheetData sheetId="6" refreshError="1"/>
      <sheetData sheetId="7" refreshError="1"/>
      <sheetData sheetId="8"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G24"/>
  <sheetViews>
    <sheetView topLeftCell="A5" workbookViewId="0">
      <selection activeCell="G17" sqref="G17"/>
    </sheetView>
  </sheetViews>
  <sheetFormatPr defaultColWidth="14.7109375" defaultRowHeight="14.25" x14ac:dyDescent="0.2"/>
  <cols>
    <col min="1" max="3" width="14.7109375" style="600" customWidth="1"/>
    <col min="4" max="4" width="14.7109375" style="619" customWidth="1"/>
    <col min="5" max="5" width="14.7109375" style="600" customWidth="1"/>
    <col min="6" max="6" width="14.7109375" style="619" customWidth="1"/>
    <col min="7" max="7" width="14.7109375" style="616" customWidth="1"/>
    <col min="8" max="16384" width="14.7109375" style="600"/>
  </cols>
  <sheetData>
    <row r="9" spans="2:7" ht="15" x14ac:dyDescent="0.25">
      <c r="E9" s="599" t="s">
        <v>1374</v>
      </c>
      <c r="F9" s="623">
        <v>5388.55</v>
      </c>
    </row>
    <row r="10" spans="2:7" ht="15" x14ac:dyDescent="0.25">
      <c r="B10" s="615" t="s">
        <v>1349</v>
      </c>
      <c r="C10" s="615" t="s">
        <v>1347</v>
      </c>
      <c r="D10" s="624" t="s">
        <v>1348</v>
      </c>
      <c r="E10" s="615" t="s">
        <v>1352</v>
      </c>
      <c r="F10" s="624" t="s">
        <v>1356</v>
      </c>
      <c r="G10" s="615" t="s">
        <v>1381</v>
      </c>
    </row>
    <row r="11" spans="2:7" x14ac:dyDescent="0.2">
      <c r="B11" s="600" t="s">
        <v>1350</v>
      </c>
      <c r="C11" s="616" t="s">
        <v>1351</v>
      </c>
      <c r="D11" s="619">
        <v>1139.19</v>
      </c>
      <c r="E11" s="625" t="s">
        <v>1376</v>
      </c>
      <c r="F11" s="619">
        <v>357.32</v>
      </c>
    </row>
    <row r="12" spans="2:7" x14ac:dyDescent="0.2">
      <c r="B12" s="600" t="s">
        <v>1353</v>
      </c>
      <c r="C12" s="616" t="s">
        <v>1351</v>
      </c>
      <c r="D12" s="619">
        <v>682.5</v>
      </c>
      <c r="E12" s="625" t="s">
        <v>1376</v>
      </c>
      <c r="F12" s="619">
        <v>207.54</v>
      </c>
    </row>
    <row r="13" spans="2:7" x14ac:dyDescent="0.2">
      <c r="B13" s="600" t="s">
        <v>1354</v>
      </c>
      <c r="C13" s="616" t="s">
        <v>1351</v>
      </c>
      <c r="D13" s="619">
        <v>1674.25</v>
      </c>
      <c r="E13" s="625" t="s">
        <v>1377</v>
      </c>
      <c r="F13" s="619">
        <v>286.67</v>
      </c>
    </row>
    <row r="14" spans="2:7" x14ac:dyDescent="0.2">
      <c r="B14" s="600" t="s">
        <v>1355</v>
      </c>
      <c r="C14" s="616" t="s">
        <v>1351</v>
      </c>
      <c r="D14" s="619">
        <v>4277.3500000000004</v>
      </c>
      <c r="E14" s="625" t="s">
        <v>1378</v>
      </c>
      <c r="F14" s="619">
        <v>574.72</v>
      </c>
    </row>
    <row r="15" spans="2:7" x14ac:dyDescent="0.2">
      <c r="B15" s="600" t="s">
        <v>1372</v>
      </c>
      <c r="C15" s="616" t="s">
        <v>1351</v>
      </c>
      <c r="D15" s="619">
        <v>224</v>
      </c>
      <c r="E15" s="616" t="s">
        <v>1358</v>
      </c>
      <c r="F15" s="619">
        <v>213</v>
      </c>
    </row>
    <row r="16" spans="2:7" x14ac:dyDescent="0.2">
      <c r="B16" s="600" t="s">
        <v>1375</v>
      </c>
      <c r="C16" s="616" t="s">
        <v>1351</v>
      </c>
      <c r="D16" s="619">
        <v>884.19</v>
      </c>
      <c r="E16" s="625" t="s">
        <v>1380</v>
      </c>
      <c r="F16" s="619">
        <v>884.19</v>
      </c>
    </row>
    <row r="17" spans="2:7" x14ac:dyDescent="0.2">
      <c r="B17" s="600" t="s">
        <v>1357</v>
      </c>
      <c r="C17" s="616" t="s">
        <v>1351</v>
      </c>
      <c r="D17" s="619">
        <v>1505</v>
      </c>
      <c r="E17" s="616" t="s">
        <v>1358</v>
      </c>
      <c r="F17" s="619">
        <v>1505</v>
      </c>
      <c r="G17" s="616" t="s">
        <v>1384</v>
      </c>
    </row>
    <row r="18" spans="2:7" x14ac:dyDescent="0.2">
      <c r="B18" s="600" t="s">
        <v>1370</v>
      </c>
      <c r="C18" s="616" t="s">
        <v>1351</v>
      </c>
      <c r="D18" s="619">
        <v>1080</v>
      </c>
      <c r="E18" s="625" t="s">
        <v>1379</v>
      </c>
      <c r="F18" s="619">
        <v>1080</v>
      </c>
    </row>
    <row r="19" spans="2:7" x14ac:dyDescent="0.2">
      <c r="B19" s="600" t="s">
        <v>1371</v>
      </c>
      <c r="C19" s="616" t="s">
        <v>1351</v>
      </c>
      <c r="D19" s="619">
        <v>344.87</v>
      </c>
      <c r="E19" s="616" t="s">
        <v>1358</v>
      </c>
      <c r="F19" s="619">
        <v>344.87</v>
      </c>
    </row>
    <row r="20" spans="2:7" x14ac:dyDescent="0.2">
      <c r="B20" s="600" t="s">
        <v>50</v>
      </c>
      <c r="C20" s="616" t="s">
        <v>1351</v>
      </c>
      <c r="D20" s="619">
        <v>190</v>
      </c>
      <c r="E20" s="616" t="s">
        <v>1358</v>
      </c>
      <c r="F20" s="619">
        <v>190</v>
      </c>
    </row>
    <row r="21" spans="2:7" x14ac:dyDescent="0.2">
      <c r="B21" s="600" t="s">
        <v>1373</v>
      </c>
      <c r="C21" s="616" t="s">
        <v>1351</v>
      </c>
      <c r="D21" s="619">
        <v>223</v>
      </c>
      <c r="E21" s="616" t="s">
        <v>1358</v>
      </c>
      <c r="F21" s="619">
        <v>223</v>
      </c>
    </row>
    <row r="22" spans="2:7" x14ac:dyDescent="0.2">
      <c r="B22" s="600" t="s">
        <v>1382</v>
      </c>
      <c r="C22" s="616" t="s">
        <v>1351</v>
      </c>
      <c r="D22" s="619">
        <v>400</v>
      </c>
      <c r="E22" s="616"/>
      <c r="F22" s="619">
        <v>400</v>
      </c>
    </row>
    <row r="23" spans="2:7" x14ac:dyDescent="0.2">
      <c r="C23" s="616"/>
      <c r="E23" s="616"/>
    </row>
    <row r="24" spans="2:7" ht="15" x14ac:dyDescent="0.25">
      <c r="E24" s="600" t="s">
        <v>1290</v>
      </c>
      <c r="F24" s="626">
        <f>SUM(F9)-F11-F12-F13-F14-F15-F16-F17-F18-F19-F20-F21-F22</f>
        <v>-877.75999999999988</v>
      </c>
    </row>
  </sheetData>
  <pageMargins left="0.511811024" right="0.511811024" top="0.78740157499999996" bottom="0.78740157499999996" header="0.31496062000000002" footer="0.31496062000000002"/>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G30"/>
  <sheetViews>
    <sheetView topLeftCell="A8" zoomScaleNormal="100" workbookViewId="0">
      <selection activeCell="A19" sqref="A19:A20"/>
    </sheetView>
  </sheetViews>
  <sheetFormatPr defaultColWidth="11.42578125" defaultRowHeight="15" outlineLevelRow="1" outlineLevelCol="1" x14ac:dyDescent="0.25"/>
  <cols>
    <col min="1" max="1" width="5" style="356" customWidth="1"/>
    <col min="2" max="2" width="42.7109375" style="504" customWidth="1"/>
    <col min="3" max="3" width="50.5703125" style="356" customWidth="1"/>
    <col min="4" max="4" width="16.5703125" style="505" customWidth="1" outlineLevel="1"/>
    <col min="5" max="5" width="18.5703125" style="356" customWidth="1" outlineLevel="1"/>
    <col min="6" max="6" width="15.85546875" style="356" customWidth="1" outlineLevel="1"/>
    <col min="7" max="7" width="69.5703125" style="504" customWidth="1"/>
    <col min="8" max="16384" width="11.42578125" style="356"/>
  </cols>
  <sheetData>
    <row r="5" spans="1:7" x14ac:dyDescent="0.25">
      <c r="D5" s="704" t="s">
        <v>1295</v>
      </c>
      <c r="E5" s="704"/>
      <c r="F5" s="704"/>
    </row>
    <row r="6" spans="1:7" x14ac:dyDescent="0.25">
      <c r="A6" s="511" t="s">
        <v>1293</v>
      </c>
      <c r="B6" s="500" t="s">
        <v>25</v>
      </c>
      <c r="C6" s="501" t="s">
        <v>506</v>
      </c>
      <c r="D6" s="509" t="s">
        <v>7</v>
      </c>
      <c r="E6" s="509" t="s">
        <v>1294</v>
      </c>
      <c r="F6" s="509" t="s">
        <v>1292</v>
      </c>
      <c r="G6" s="509" t="s">
        <v>1296</v>
      </c>
    </row>
    <row r="7" spans="1:7" ht="45" outlineLevel="1" x14ac:dyDescent="0.25">
      <c r="A7" s="705">
        <v>1</v>
      </c>
      <c r="B7" s="706" t="s">
        <v>656</v>
      </c>
      <c r="C7" s="465" t="s">
        <v>258</v>
      </c>
      <c r="D7" s="711">
        <v>25000</v>
      </c>
      <c r="E7" s="712">
        <f>135/3.15</f>
        <v>42.857142857142861</v>
      </c>
      <c r="F7" s="711">
        <f>D7-E7</f>
        <v>24957.142857142859</v>
      </c>
      <c r="G7" s="708" t="s">
        <v>1297</v>
      </c>
    </row>
    <row r="8" spans="1:7" ht="30" outlineLevel="1" x14ac:dyDescent="0.25">
      <c r="A8" s="705"/>
      <c r="B8" s="707"/>
      <c r="C8" s="465" t="s">
        <v>409</v>
      </c>
      <c r="D8" s="711"/>
      <c r="E8" s="712"/>
      <c r="F8" s="711"/>
      <c r="G8" s="708"/>
    </row>
    <row r="9" spans="1:7" ht="15" customHeight="1" outlineLevel="1" x14ac:dyDescent="0.25">
      <c r="A9" s="703">
        <v>2</v>
      </c>
      <c r="B9" s="702" t="s">
        <v>700</v>
      </c>
      <c r="C9" s="692" t="s">
        <v>280</v>
      </c>
      <c r="D9" s="711">
        <v>25000</v>
      </c>
      <c r="E9" s="712">
        <f>36785/3.15</f>
        <v>11677.777777777777</v>
      </c>
      <c r="F9" s="711">
        <f>D9-E9</f>
        <v>13322.222222222223</v>
      </c>
      <c r="G9" s="692" t="s">
        <v>1298</v>
      </c>
    </row>
    <row r="10" spans="1:7" outlineLevel="1" x14ac:dyDescent="0.25">
      <c r="A10" s="703"/>
      <c r="B10" s="702"/>
      <c r="C10" s="692"/>
      <c r="D10" s="711"/>
      <c r="E10" s="712"/>
      <c r="F10" s="711"/>
      <c r="G10" s="692"/>
    </row>
    <row r="11" spans="1:7" x14ac:dyDescent="0.25">
      <c r="A11" s="703">
        <v>3</v>
      </c>
      <c r="B11" s="697" t="s">
        <v>785</v>
      </c>
      <c r="C11" s="502" t="s">
        <v>789</v>
      </c>
      <c r="D11" s="714">
        <v>32934</v>
      </c>
      <c r="E11" s="715">
        <f>7670/3.15</f>
        <v>2434.9206349206352</v>
      </c>
      <c r="F11" s="716">
        <f>D11-E11</f>
        <v>30499.079365079364</v>
      </c>
      <c r="G11" s="709" t="s">
        <v>1300</v>
      </c>
    </row>
    <row r="12" spans="1:7" x14ac:dyDescent="0.25">
      <c r="A12" s="703"/>
      <c r="B12" s="698"/>
      <c r="C12" s="502" t="s">
        <v>790</v>
      </c>
      <c r="D12" s="711"/>
      <c r="E12" s="712"/>
      <c r="F12" s="717"/>
      <c r="G12" s="709"/>
    </row>
    <row r="13" spans="1:7" x14ac:dyDescent="0.25">
      <c r="A13" s="703"/>
      <c r="B13" s="698"/>
      <c r="C13" s="502" t="s">
        <v>791</v>
      </c>
      <c r="D13" s="711"/>
      <c r="E13" s="712"/>
      <c r="F13" s="717"/>
      <c r="G13" s="709"/>
    </row>
    <row r="14" spans="1:7" ht="30" x14ac:dyDescent="0.25">
      <c r="A14" s="703"/>
      <c r="B14" s="698"/>
      <c r="C14" s="475" t="s">
        <v>404</v>
      </c>
      <c r="D14" s="711"/>
      <c r="E14" s="712"/>
      <c r="F14" s="717"/>
      <c r="G14" s="709"/>
    </row>
    <row r="15" spans="1:7" x14ac:dyDescent="0.25">
      <c r="A15" s="703"/>
      <c r="B15" s="699"/>
      <c r="C15" s="502" t="s">
        <v>792</v>
      </c>
      <c r="D15" s="711"/>
      <c r="E15" s="712"/>
      <c r="F15" s="714"/>
      <c r="G15" s="709"/>
    </row>
    <row r="16" spans="1:7" ht="15" customHeight="1" outlineLevel="1" x14ac:dyDescent="0.25">
      <c r="A16" s="703">
        <v>4</v>
      </c>
      <c r="B16" s="697" t="s">
        <v>793</v>
      </c>
      <c r="C16" s="502" t="s">
        <v>799</v>
      </c>
      <c r="D16" s="711">
        <v>3643</v>
      </c>
      <c r="E16" s="712"/>
      <c r="F16" s="711">
        <f>D16-E16</f>
        <v>3643</v>
      </c>
      <c r="G16" s="710"/>
    </row>
    <row r="17" spans="1:7" ht="15" customHeight="1" outlineLevel="1" x14ac:dyDescent="0.25">
      <c r="A17" s="703"/>
      <c r="B17" s="699"/>
      <c r="C17" s="502" t="s">
        <v>800</v>
      </c>
      <c r="D17" s="711"/>
      <c r="E17" s="712"/>
      <c r="F17" s="711"/>
      <c r="G17" s="710"/>
    </row>
    <row r="18" spans="1:7" outlineLevel="1" x14ac:dyDescent="0.25">
      <c r="A18" s="511">
        <v>5</v>
      </c>
      <c r="B18" s="513" t="s">
        <v>806</v>
      </c>
      <c r="C18" s="502" t="s">
        <v>810</v>
      </c>
      <c r="D18" s="519">
        <v>2286</v>
      </c>
      <c r="E18" s="520"/>
      <c r="F18" s="521">
        <f>D18-E18</f>
        <v>2286</v>
      </c>
      <c r="G18" s="569"/>
    </row>
    <row r="19" spans="1:7" ht="15" customHeight="1" outlineLevel="1" x14ac:dyDescent="0.25">
      <c r="A19" s="703">
        <v>7</v>
      </c>
      <c r="B19" s="697" t="s">
        <v>944</v>
      </c>
      <c r="C19" s="690" t="s">
        <v>947</v>
      </c>
      <c r="D19" s="711">
        <v>1168</v>
      </c>
      <c r="E19" s="712">
        <f>5430.48/3.15</f>
        <v>1723.9619047619046</v>
      </c>
      <c r="F19" s="713">
        <f>D19-E19</f>
        <v>-555.96190476190463</v>
      </c>
      <c r="G19" s="710" t="s">
        <v>1299</v>
      </c>
    </row>
    <row r="20" spans="1:7" ht="15" customHeight="1" outlineLevel="1" x14ac:dyDescent="0.25">
      <c r="A20" s="703"/>
      <c r="B20" s="699"/>
      <c r="C20" s="691"/>
      <c r="D20" s="711"/>
      <c r="E20" s="712"/>
      <c r="F20" s="713"/>
      <c r="G20" s="710"/>
    </row>
    <row r="21" spans="1:7" x14ac:dyDescent="0.25">
      <c r="C21" s="522" t="s">
        <v>1290</v>
      </c>
      <c r="D21" s="523">
        <f>SUM(D7:D20)</f>
        <v>90031</v>
      </c>
      <c r="E21" s="523">
        <f>SUM(E7:E20)</f>
        <v>15879.51746031746</v>
      </c>
      <c r="F21" s="523">
        <f>D21-E21</f>
        <v>74151.482539682533</v>
      </c>
    </row>
    <row r="24" spans="1:7" x14ac:dyDescent="0.25">
      <c r="E24" s="510"/>
    </row>
    <row r="25" spans="1:7" x14ac:dyDescent="0.25">
      <c r="E25" s="510"/>
    </row>
    <row r="26" spans="1:7" x14ac:dyDescent="0.25">
      <c r="E26" s="510"/>
    </row>
    <row r="27" spans="1:7" x14ac:dyDescent="0.25">
      <c r="E27" s="510"/>
    </row>
    <row r="28" spans="1:7" x14ac:dyDescent="0.25">
      <c r="E28" s="510"/>
    </row>
    <row r="29" spans="1:7" x14ac:dyDescent="0.25">
      <c r="E29" s="510"/>
    </row>
    <row r="30" spans="1:7" x14ac:dyDescent="0.25">
      <c r="E30" s="510"/>
    </row>
  </sheetData>
  <mergeCells count="33">
    <mergeCell ref="D5:F5"/>
    <mergeCell ref="A7:A8"/>
    <mergeCell ref="B7:B8"/>
    <mergeCell ref="D7:D8"/>
    <mergeCell ref="E7:E8"/>
    <mergeCell ref="F7:F8"/>
    <mergeCell ref="F16:F17"/>
    <mergeCell ref="A9:A10"/>
    <mergeCell ref="B9:B10"/>
    <mergeCell ref="C9:C10"/>
    <mergeCell ref="D9:D10"/>
    <mergeCell ref="E9:E10"/>
    <mergeCell ref="F9:F10"/>
    <mergeCell ref="F19:F20"/>
    <mergeCell ref="A11:A15"/>
    <mergeCell ref="B11:B15"/>
    <mergeCell ref="D11:D15"/>
    <mergeCell ref="E11:E15"/>
    <mergeCell ref="F11:F15"/>
    <mergeCell ref="A16:A17"/>
    <mergeCell ref="B16:B17"/>
    <mergeCell ref="D16:D17"/>
    <mergeCell ref="E16:E17"/>
    <mergeCell ref="G7:G8"/>
    <mergeCell ref="G9:G10"/>
    <mergeCell ref="G11:G15"/>
    <mergeCell ref="G16:G17"/>
    <mergeCell ref="G19:G20"/>
    <mergeCell ref="A19:A20"/>
    <mergeCell ref="B19:B20"/>
    <mergeCell ref="C19:C20"/>
    <mergeCell ref="D19:D20"/>
    <mergeCell ref="E19:E20"/>
  </mergeCells>
  <printOptions horizontalCentered="1"/>
  <pageMargins left="0.39370078740157483" right="0.39370078740157483" top="0.59055118110236227" bottom="0.59055118110236227" header="0.31496062992125984" footer="0.31496062992125984"/>
  <pageSetup scale="61"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5:I30"/>
  <sheetViews>
    <sheetView topLeftCell="B5" zoomScaleNormal="100" workbookViewId="0">
      <selection activeCell="D16" sqref="D16"/>
    </sheetView>
  </sheetViews>
  <sheetFormatPr defaultColWidth="11.42578125" defaultRowHeight="15" outlineLevelRow="1" outlineLevelCol="1" x14ac:dyDescent="0.25"/>
  <cols>
    <col min="1" max="1" width="4" style="538" customWidth="1"/>
    <col min="2" max="2" width="5" style="538" customWidth="1"/>
    <col min="3" max="3" width="42.7109375" style="570" customWidth="1"/>
    <col min="4" max="4" width="50.5703125" style="538" customWidth="1"/>
    <col min="5" max="5" width="16.5703125" style="579" customWidth="1" outlineLevel="1"/>
    <col min="6" max="7" width="18.5703125" style="538" customWidth="1" outlineLevel="1"/>
    <col min="8" max="8" width="15.85546875" style="538" customWidth="1" outlineLevel="1"/>
    <col min="9" max="9" width="69.5703125" style="570" customWidth="1"/>
    <col min="10" max="16384" width="11.42578125" style="538"/>
  </cols>
  <sheetData>
    <row r="5" spans="2:9" x14ac:dyDescent="0.25">
      <c r="E5" s="738">
        <v>2018</v>
      </c>
      <c r="F5" s="738"/>
      <c r="G5" s="738"/>
      <c r="H5" s="738"/>
    </row>
    <row r="6" spans="2:9" x14ac:dyDescent="0.25">
      <c r="B6" s="580" t="s">
        <v>1293</v>
      </c>
      <c r="C6" s="571" t="s">
        <v>25</v>
      </c>
      <c r="D6" s="572" t="s">
        <v>506</v>
      </c>
      <c r="E6" s="573" t="s">
        <v>7</v>
      </c>
      <c r="F6" s="573" t="s">
        <v>1294</v>
      </c>
      <c r="G6" s="573" t="s">
        <v>1314</v>
      </c>
      <c r="H6" s="573" t="s">
        <v>1292</v>
      </c>
      <c r="I6" s="573" t="s">
        <v>1296</v>
      </c>
    </row>
    <row r="7" spans="2:9" ht="45" outlineLevel="1" x14ac:dyDescent="0.25">
      <c r="B7" s="723">
        <v>1</v>
      </c>
      <c r="C7" s="739" t="s">
        <v>656</v>
      </c>
      <c r="D7" s="478" t="s">
        <v>258</v>
      </c>
      <c r="E7" s="729">
        <v>25000</v>
      </c>
      <c r="F7" s="719">
        <v>0</v>
      </c>
      <c r="G7" s="719">
        <v>0</v>
      </c>
      <c r="H7" s="729">
        <f>E7-F7</f>
        <v>25000</v>
      </c>
      <c r="I7" s="721" t="s">
        <v>1297</v>
      </c>
    </row>
    <row r="8" spans="2:9" ht="30" outlineLevel="1" x14ac:dyDescent="0.25">
      <c r="B8" s="724"/>
      <c r="C8" s="740"/>
      <c r="D8" s="478" t="s">
        <v>409</v>
      </c>
      <c r="E8" s="729"/>
      <c r="F8" s="719"/>
      <c r="G8" s="719"/>
      <c r="H8" s="729"/>
      <c r="I8" s="721"/>
    </row>
    <row r="9" spans="2:9" ht="15" customHeight="1" outlineLevel="1" x14ac:dyDescent="0.25">
      <c r="B9" s="723">
        <v>2</v>
      </c>
      <c r="C9" s="737" t="s">
        <v>700</v>
      </c>
      <c r="D9" s="722" t="s">
        <v>280</v>
      </c>
      <c r="E9" s="729">
        <v>25000</v>
      </c>
      <c r="F9" s="719">
        <v>0</v>
      </c>
      <c r="G9" s="719">
        <v>0</v>
      </c>
      <c r="H9" s="729">
        <f>E9-F9</f>
        <v>25000</v>
      </c>
      <c r="I9" s="722" t="s">
        <v>1298</v>
      </c>
    </row>
    <row r="10" spans="2:9" outlineLevel="1" x14ac:dyDescent="0.25">
      <c r="B10" s="724"/>
      <c r="C10" s="737"/>
      <c r="D10" s="722"/>
      <c r="E10" s="729"/>
      <c r="F10" s="719"/>
      <c r="G10" s="719"/>
      <c r="H10" s="729"/>
      <c r="I10" s="722"/>
    </row>
    <row r="11" spans="2:9" x14ac:dyDescent="0.25">
      <c r="B11" s="723">
        <v>3</v>
      </c>
      <c r="C11" s="725" t="s">
        <v>785</v>
      </c>
      <c r="D11" s="574" t="s">
        <v>789</v>
      </c>
      <c r="E11" s="733">
        <v>32934</v>
      </c>
      <c r="F11" s="720">
        <v>0</v>
      </c>
      <c r="G11" s="720">
        <v>0</v>
      </c>
      <c r="H11" s="734">
        <f>E11-F11</f>
        <v>32934</v>
      </c>
      <c r="I11" s="736" t="s">
        <v>1300</v>
      </c>
    </row>
    <row r="12" spans="2:9" x14ac:dyDescent="0.25">
      <c r="B12" s="731"/>
      <c r="C12" s="732"/>
      <c r="D12" s="574" t="s">
        <v>790</v>
      </c>
      <c r="E12" s="729"/>
      <c r="F12" s="719"/>
      <c r="G12" s="719"/>
      <c r="H12" s="735"/>
      <c r="I12" s="736"/>
    </row>
    <row r="13" spans="2:9" x14ac:dyDescent="0.25">
      <c r="B13" s="731"/>
      <c r="C13" s="732"/>
      <c r="D13" s="574" t="s">
        <v>791</v>
      </c>
      <c r="E13" s="729"/>
      <c r="F13" s="719"/>
      <c r="G13" s="719"/>
      <c r="H13" s="735"/>
      <c r="I13" s="736"/>
    </row>
    <row r="14" spans="2:9" ht="30" x14ac:dyDescent="0.25">
      <c r="B14" s="731"/>
      <c r="C14" s="732"/>
      <c r="D14" s="575" t="s">
        <v>404</v>
      </c>
      <c r="E14" s="729"/>
      <c r="F14" s="719"/>
      <c r="G14" s="719"/>
      <c r="H14" s="735"/>
      <c r="I14" s="736"/>
    </row>
    <row r="15" spans="2:9" x14ac:dyDescent="0.25">
      <c r="B15" s="724"/>
      <c r="C15" s="726"/>
      <c r="D15" s="574" t="s">
        <v>792</v>
      </c>
      <c r="E15" s="729"/>
      <c r="F15" s="719"/>
      <c r="G15" s="719"/>
      <c r="H15" s="733"/>
      <c r="I15" s="736"/>
    </row>
    <row r="16" spans="2:9" ht="15" customHeight="1" outlineLevel="1" x14ac:dyDescent="0.25">
      <c r="B16" s="723">
        <v>4</v>
      </c>
      <c r="C16" s="725" t="s">
        <v>793</v>
      </c>
      <c r="D16" s="574" t="s">
        <v>799</v>
      </c>
      <c r="E16" s="729">
        <v>3643</v>
      </c>
      <c r="F16" s="719">
        <v>0</v>
      </c>
      <c r="G16" s="719"/>
      <c r="H16" s="729">
        <f>E16-F16</f>
        <v>3643</v>
      </c>
      <c r="I16" s="718"/>
    </row>
    <row r="17" spans="2:9" ht="15" customHeight="1" outlineLevel="1" x14ac:dyDescent="0.25">
      <c r="B17" s="724"/>
      <c r="C17" s="726"/>
      <c r="D17" s="574" t="s">
        <v>800</v>
      </c>
      <c r="E17" s="729"/>
      <c r="F17" s="719"/>
      <c r="G17" s="719"/>
      <c r="H17" s="729"/>
      <c r="I17" s="718"/>
    </row>
    <row r="18" spans="2:9" outlineLevel="1" x14ac:dyDescent="0.25">
      <c r="B18" s="580">
        <v>5</v>
      </c>
      <c r="C18" s="576" t="s">
        <v>806</v>
      </c>
      <c r="D18" s="574" t="s">
        <v>810</v>
      </c>
      <c r="E18" s="581">
        <v>2286</v>
      </c>
      <c r="F18" s="582">
        <v>0</v>
      </c>
      <c r="G18" s="582"/>
      <c r="H18" s="583">
        <f>E18-F18</f>
        <v>2286</v>
      </c>
      <c r="I18" s="577"/>
    </row>
    <row r="19" spans="2:9" ht="15" customHeight="1" outlineLevel="1" x14ac:dyDescent="0.25">
      <c r="B19" s="723">
        <v>7</v>
      </c>
      <c r="C19" s="725" t="s">
        <v>944</v>
      </c>
      <c r="D19" s="727" t="s">
        <v>947</v>
      </c>
      <c r="E19" s="729">
        <v>1168</v>
      </c>
      <c r="F19" s="719">
        <v>0</v>
      </c>
      <c r="G19" s="719">
        <v>0</v>
      </c>
      <c r="H19" s="730">
        <f>E19-F19</f>
        <v>1168</v>
      </c>
      <c r="I19" s="718" t="s">
        <v>1299</v>
      </c>
    </row>
    <row r="20" spans="2:9" ht="15" customHeight="1" outlineLevel="1" x14ac:dyDescent="0.25">
      <c r="B20" s="724"/>
      <c r="C20" s="726"/>
      <c r="D20" s="728"/>
      <c r="E20" s="729"/>
      <c r="F20" s="719"/>
      <c r="G20" s="719"/>
      <c r="H20" s="730"/>
      <c r="I20" s="718"/>
    </row>
    <row r="21" spans="2:9" x14ac:dyDescent="0.25">
      <c r="D21" s="578" t="s">
        <v>1290</v>
      </c>
      <c r="E21" s="582">
        <f>SUM(E7:E20)</f>
        <v>90031</v>
      </c>
      <c r="F21" s="582">
        <v>0</v>
      </c>
      <c r="G21" s="582"/>
      <c r="H21" s="582">
        <f>E21-F21</f>
        <v>90031</v>
      </c>
    </row>
    <row r="24" spans="2:9" x14ac:dyDescent="0.25">
      <c r="F24" s="541"/>
      <c r="G24" s="541"/>
    </row>
    <row r="25" spans="2:9" x14ac:dyDescent="0.25">
      <c r="F25" s="541"/>
      <c r="G25" s="541"/>
    </row>
    <row r="26" spans="2:9" x14ac:dyDescent="0.25">
      <c r="F26" s="541"/>
      <c r="G26" s="541"/>
    </row>
    <row r="27" spans="2:9" x14ac:dyDescent="0.25">
      <c r="F27" s="541"/>
      <c r="G27" s="541"/>
    </row>
    <row r="28" spans="2:9" x14ac:dyDescent="0.25">
      <c r="F28" s="541"/>
      <c r="G28" s="541"/>
    </row>
    <row r="29" spans="2:9" x14ac:dyDescent="0.25">
      <c r="F29" s="541"/>
      <c r="G29" s="541"/>
    </row>
    <row r="30" spans="2:9" x14ac:dyDescent="0.25">
      <c r="F30" s="541"/>
      <c r="G30" s="541"/>
    </row>
  </sheetData>
  <mergeCells count="38">
    <mergeCell ref="E5:H5"/>
    <mergeCell ref="B7:B8"/>
    <mergeCell ref="C7:C8"/>
    <mergeCell ref="E7:E8"/>
    <mergeCell ref="F7:F8"/>
    <mergeCell ref="H7:H8"/>
    <mergeCell ref="B9:B10"/>
    <mergeCell ref="C9:C10"/>
    <mergeCell ref="D9:D10"/>
    <mergeCell ref="E9:E10"/>
    <mergeCell ref="F9:F10"/>
    <mergeCell ref="H9:H10"/>
    <mergeCell ref="B11:B15"/>
    <mergeCell ref="C11:C15"/>
    <mergeCell ref="E11:E15"/>
    <mergeCell ref="F11:F15"/>
    <mergeCell ref="H11:H15"/>
    <mergeCell ref="I11:I15"/>
    <mergeCell ref="B16:B17"/>
    <mergeCell ref="C16:C17"/>
    <mergeCell ref="E16:E17"/>
    <mergeCell ref="F16:F17"/>
    <mergeCell ref="H16:H17"/>
    <mergeCell ref="I16:I17"/>
    <mergeCell ref="B19:B20"/>
    <mergeCell ref="C19:C20"/>
    <mergeCell ref="D19:D20"/>
    <mergeCell ref="E19:E20"/>
    <mergeCell ref="F19:F20"/>
    <mergeCell ref="H19:H20"/>
    <mergeCell ref="I19:I20"/>
    <mergeCell ref="G7:G8"/>
    <mergeCell ref="G9:G10"/>
    <mergeCell ref="G11:G15"/>
    <mergeCell ref="G16:G17"/>
    <mergeCell ref="G19:G20"/>
    <mergeCell ref="I7:I8"/>
    <mergeCell ref="I9:I10"/>
  </mergeCells>
  <printOptions horizontalCentered="1"/>
  <pageMargins left="0.39370078740157483" right="0.39370078740157483" top="0.59055118110236227" bottom="0.59055118110236227" header="0.31496062992125984" footer="0.31496062992125984"/>
  <pageSetup scale="61"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B6" sqref="B6"/>
    </sheetView>
  </sheetViews>
  <sheetFormatPr defaultRowHeight="14.25" x14ac:dyDescent="0.2"/>
  <cols>
    <col min="1" max="1" width="6.5703125" style="600" customWidth="1"/>
    <col min="2" max="2" width="26.28515625" style="600" customWidth="1"/>
    <col min="3" max="3" width="48.140625" style="600" customWidth="1"/>
    <col min="4" max="5" width="13.42578125" style="600" customWidth="1"/>
    <col min="6" max="6" width="13.28515625" style="600" customWidth="1"/>
    <col min="7" max="7" width="16.42578125" style="600" customWidth="1"/>
    <col min="8" max="8" width="11.5703125" style="600" customWidth="1"/>
    <col min="9" max="16384" width="9.140625" style="600"/>
  </cols>
  <sheetData>
    <row r="1" spans="1:7" x14ac:dyDescent="0.2">
      <c r="G1" s="607"/>
    </row>
    <row r="2" spans="1:7" x14ac:dyDescent="0.2">
      <c r="G2" s="608"/>
    </row>
    <row r="4" spans="1:7" ht="15" x14ac:dyDescent="0.25">
      <c r="D4" s="741" t="s">
        <v>1335</v>
      </c>
      <c r="E4" s="741"/>
      <c r="F4" s="741"/>
    </row>
    <row r="5" spans="1:7" ht="15" x14ac:dyDescent="0.25">
      <c r="B5" s="303" t="s">
        <v>1339</v>
      </c>
      <c r="C5" s="599" t="s">
        <v>1336</v>
      </c>
      <c r="D5" s="603" t="s">
        <v>1323</v>
      </c>
      <c r="E5" s="603" t="s">
        <v>1324</v>
      </c>
      <c r="F5" s="603" t="s">
        <v>1308</v>
      </c>
    </row>
    <row r="6" spans="1:7" x14ac:dyDescent="0.2">
      <c r="B6" s="303" t="s">
        <v>1304</v>
      </c>
      <c r="C6" s="600" t="s">
        <v>1340</v>
      </c>
      <c r="D6" s="609">
        <v>23226</v>
      </c>
      <c r="E6" s="609">
        <f t="shared" ref="E6:E11" si="0">D6/6.96</f>
        <v>3337.0689655172414</v>
      </c>
      <c r="F6" s="609">
        <f t="shared" ref="F6:F11" si="1">E6*3.88</f>
        <v>12947.827586206897</v>
      </c>
    </row>
    <row r="7" spans="1:7" x14ac:dyDescent="0.2">
      <c r="B7" s="303" t="s">
        <v>1304</v>
      </c>
      <c r="C7" s="610" t="s">
        <v>1322</v>
      </c>
      <c r="D7" s="609">
        <v>23664</v>
      </c>
      <c r="E7" s="609">
        <f t="shared" si="0"/>
        <v>3400</v>
      </c>
      <c r="F7" s="609">
        <f t="shared" si="1"/>
        <v>13192</v>
      </c>
    </row>
    <row r="8" spans="1:7" x14ac:dyDescent="0.2">
      <c r="B8" s="303" t="s">
        <v>1304</v>
      </c>
      <c r="C8" s="600" t="s">
        <v>1337</v>
      </c>
      <c r="D8" s="609">
        <v>8801</v>
      </c>
      <c r="E8" s="609">
        <f t="shared" si="0"/>
        <v>1264.5114942528735</v>
      </c>
      <c r="F8" s="609">
        <f t="shared" si="1"/>
        <v>4906.3045977011489</v>
      </c>
    </row>
    <row r="9" spans="1:7" x14ac:dyDescent="0.2">
      <c r="B9" s="303" t="s">
        <v>1304</v>
      </c>
      <c r="C9" s="600" t="s">
        <v>1338</v>
      </c>
      <c r="D9" s="609">
        <v>10000</v>
      </c>
      <c r="E9" s="609">
        <f t="shared" si="0"/>
        <v>1436.7816091954023</v>
      </c>
      <c r="F9" s="609">
        <f t="shared" si="1"/>
        <v>5574.7126436781609</v>
      </c>
    </row>
    <row r="10" spans="1:7" x14ac:dyDescent="0.2">
      <c r="B10" s="303" t="s">
        <v>240</v>
      </c>
      <c r="C10" s="610" t="s">
        <v>1322</v>
      </c>
      <c r="D10" s="609">
        <v>7400</v>
      </c>
      <c r="E10" s="609">
        <f t="shared" si="0"/>
        <v>1063.2183908045977</v>
      </c>
      <c r="F10" s="609">
        <f t="shared" si="1"/>
        <v>4125.2873563218391</v>
      </c>
    </row>
    <row r="11" spans="1:7" ht="15" x14ac:dyDescent="0.25">
      <c r="C11" s="602" t="s">
        <v>1290</v>
      </c>
      <c r="D11" s="603">
        <f>SUM(D6:D10)</f>
        <v>73091</v>
      </c>
      <c r="E11" s="611">
        <f t="shared" si="0"/>
        <v>10501.580459770115</v>
      </c>
      <c r="F11" s="611">
        <f t="shared" si="1"/>
        <v>40746.132183908048</v>
      </c>
    </row>
    <row r="13" spans="1:7" ht="15" x14ac:dyDescent="0.25">
      <c r="A13" s="599" t="s">
        <v>1334</v>
      </c>
      <c r="B13" s="599" t="s">
        <v>1327</v>
      </c>
      <c r="C13" s="599" t="s">
        <v>1325</v>
      </c>
      <c r="D13" s="603" t="s">
        <v>1323</v>
      </c>
      <c r="E13" s="603" t="s">
        <v>1324</v>
      </c>
      <c r="F13" s="603" t="s">
        <v>1308</v>
      </c>
    </row>
    <row r="14" spans="1:7" x14ac:dyDescent="0.2">
      <c r="A14" s="600">
        <v>1</v>
      </c>
      <c r="B14" s="600" t="s">
        <v>1328</v>
      </c>
      <c r="C14" s="600" t="s">
        <v>1326</v>
      </c>
      <c r="D14" s="601">
        <f>E14*6.96</f>
        <v>22893.413195876292</v>
      </c>
      <c r="E14" s="601">
        <f>F14/3.88</f>
        <v>3289.2835051546394</v>
      </c>
      <c r="F14" s="601">
        <v>12762.42</v>
      </c>
    </row>
    <row r="15" spans="1:7" x14ac:dyDescent="0.2">
      <c r="A15" s="600">
        <v>1</v>
      </c>
      <c r="B15" s="600" t="s">
        <v>1329</v>
      </c>
      <c r="C15" s="600" t="s">
        <v>1333</v>
      </c>
      <c r="D15" s="601">
        <f>E15*6.96</f>
        <v>8434.0490721649476</v>
      </c>
      <c r="E15" s="601">
        <f>F15/3.88</f>
        <v>1211.7886597938143</v>
      </c>
      <c r="F15" s="601">
        <v>4701.74</v>
      </c>
    </row>
    <row r="16" spans="1:7" x14ac:dyDescent="0.2">
      <c r="A16" s="600">
        <v>1</v>
      </c>
      <c r="B16" s="600" t="s">
        <v>1329</v>
      </c>
      <c r="C16" s="600" t="s">
        <v>1333</v>
      </c>
      <c r="D16" s="601">
        <f>E16*6.96</f>
        <v>8434.0490721649476</v>
      </c>
      <c r="E16" s="601">
        <f>F16/3.88</f>
        <v>1211.7886597938143</v>
      </c>
      <c r="F16" s="601">
        <v>4701.74</v>
      </c>
    </row>
    <row r="17" spans="1:6" x14ac:dyDescent="0.2">
      <c r="A17" s="600">
        <v>1</v>
      </c>
      <c r="B17" s="600" t="s">
        <v>1329</v>
      </c>
      <c r="C17" s="600" t="s">
        <v>1330</v>
      </c>
      <c r="D17" s="601">
        <f>E17*6.96</f>
        <v>8278.7764948453623</v>
      </c>
      <c r="E17" s="601">
        <f>F17/3.88</f>
        <v>1189.4793814432992</v>
      </c>
      <c r="F17" s="601">
        <v>4615.18</v>
      </c>
    </row>
    <row r="18" spans="1:6" x14ac:dyDescent="0.2">
      <c r="A18" s="600">
        <v>1</v>
      </c>
      <c r="B18" s="600" t="s">
        <v>1341</v>
      </c>
      <c r="C18" s="600" t="s">
        <v>1330</v>
      </c>
      <c r="D18" s="601">
        <f>E18*6.96</f>
        <v>8278.7764948453623</v>
      </c>
      <c r="E18" s="601">
        <f>F18/3.88</f>
        <v>1189.4793814432992</v>
      </c>
      <c r="F18" s="601">
        <v>4615.18</v>
      </c>
    </row>
    <row r="19" spans="1:6" ht="15" x14ac:dyDescent="0.25">
      <c r="C19" s="602" t="s">
        <v>1290</v>
      </c>
      <c r="D19" s="605">
        <f>SUM(D14:D18)</f>
        <v>56319.064329896908</v>
      </c>
      <c r="E19" s="605">
        <f>D19/6.96</f>
        <v>8091.8195876288664</v>
      </c>
      <c r="F19" s="605">
        <f>E19*3.88</f>
        <v>31396.260000000002</v>
      </c>
    </row>
    <row r="20" spans="1:6" ht="15" x14ac:dyDescent="0.25">
      <c r="C20" s="602" t="s">
        <v>1331</v>
      </c>
      <c r="D20" s="601">
        <f>E20*6.96</f>
        <v>1453.08817877567</v>
      </c>
      <c r="E20" s="601">
        <f>F20/3.88</f>
        <v>208.77703718041235</v>
      </c>
      <c r="F20" s="606">
        <f>F19*2.5801%</f>
        <v>810.05490425999994</v>
      </c>
    </row>
    <row r="21" spans="1:6" ht="15" x14ac:dyDescent="0.25">
      <c r="C21" s="602" t="s">
        <v>1332</v>
      </c>
      <c r="D21" s="604">
        <f>D19-D20</f>
        <v>54865.976151121235</v>
      </c>
      <c r="E21" s="604">
        <f>E19-E20</f>
        <v>7883.0425504484538</v>
      </c>
      <c r="F21" s="604">
        <f>F19-F20</f>
        <v>30586.205095740002</v>
      </c>
    </row>
  </sheetData>
  <mergeCells count="1">
    <mergeCell ref="D4:F4"/>
  </mergeCells>
  <pageMargins left="0.511811024" right="0.511811024" top="0.78740157499999996" bottom="0.78740157499999996" header="0.31496062000000002" footer="0.31496062000000002"/>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I30"/>
  <sheetViews>
    <sheetView topLeftCell="A2" zoomScaleNormal="100" workbookViewId="0">
      <selection activeCell="D7" sqref="D7"/>
    </sheetView>
  </sheetViews>
  <sheetFormatPr defaultColWidth="11.42578125" defaultRowHeight="15" outlineLevelRow="1" outlineLevelCol="1" x14ac:dyDescent="0.25"/>
  <cols>
    <col min="1" max="1" width="4" style="553" customWidth="1"/>
    <col min="2" max="2" width="5" style="553" customWidth="1"/>
    <col min="3" max="3" width="54" style="612" customWidth="1"/>
    <col min="4" max="4" width="50.5703125" style="553" customWidth="1"/>
    <col min="5" max="5" width="16.5703125" style="592" customWidth="1" outlineLevel="1"/>
    <col min="6" max="7" width="18.5703125" style="553" customWidth="1" outlineLevel="1"/>
    <col min="8" max="8" width="15.85546875" style="553" customWidth="1" outlineLevel="1"/>
    <col min="9" max="9" width="69.5703125" style="612" customWidth="1"/>
    <col min="10" max="16384" width="11.42578125" style="553"/>
  </cols>
  <sheetData>
    <row r="3" spans="2:9" x14ac:dyDescent="0.25">
      <c r="F3" s="627">
        <v>174000</v>
      </c>
    </row>
    <row r="5" spans="2:9" x14ac:dyDescent="0.25">
      <c r="E5" s="738" t="s">
        <v>1342</v>
      </c>
      <c r="F5" s="738"/>
      <c r="G5" s="738"/>
      <c r="H5" s="738"/>
    </row>
    <row r="6" spans="2:9" x14ac:dyDescent="0.25">
      <c r="B6" s="580" t="s">
        <v>1293</v>
      </c>
      <c r="C6" s="571" t="s">
        <v>25</v>
      </c>
      <c r="D6" s="572" t="s">
        <v>506</v>
      </c>
      <c r="E6" s="573" t="s">
        <v>1343</v>
      </c>
      <c r="F6" s="573" t="s">
        <v>1294</v>
      </c>
      <c r="G6" s="573" t="s">
        <v>1314</v>
      </c>
      <c r="H6" s="573" t="s">
        <v>1292</v>
      </c>
      <c r="I6" s="573" t="s">
        <v>1296</v>
      </c>
    </row>
    <row r="7" spans="2:9" ht="45" outlineLevel="1" x14ac:dyDescent="0.25">
      <c r="B7" s="723">
        <v>1</v>
      </c>
      <c r="C7" s="739" t="s">
        <v>1344</v>
      </c>
      <c r="D7" s="478" t="s">
        <v>258</v>
      </c>
      <c r="E7" s="729">
        <f>(63355/6.96*3.9)*3</f>
        <v>106501.93965517241</v>
      </c>
      <c r="F7" s="719">
        <v>0</v>
      </c>
      <c r="G7" s="719">
        <v>10000</v>
      </c>
      <c r="H7" s="729">
        <f>E7-F7-G7</f>
        <v>96501.939655172406</v>
      </c>
      <c r="I7" s="721" t="s">
        <v>1386</v>
      </c>
    </row>
    <row r="8" spans="2:9" ht="30" outlineLevel="1" x14ac:dyDescent="0.25">
      <c r="B8" s="724"/>
      <c r="C8" s="740"/>
      <c r="D8" s="478" t="s">
        <v>409</v>
      </c>
      <c r="E8" s="729"/>
      <c r="F8" s="719"/>
      <c r="G8" s="719"/>
      <c r="H8" s="729"/>
      <c r="I8" s="721"/>
    </row>
    <row r="9" spans="2:9" ht="15" customHeight="1" outlineLevel="1" x14ac:dyDescent="0.25">
      <c r="B9" s="723">
        <v>2</v>
      </c>
      <c r="C9" s="737" t="s">
        <v>1345</v>
      </c>
      <c r="D9" s="722" t="s">
        <v>280</v>
      </c>
      <c r="E9" s="729">
        <f>(40000/6.96*3.9)*2</f>
        <v>44827.586206896551</v>
      </c>
      <c r="F9" s="719">
        <v>0</v>
      </c>
      <c r="G9" s="719">
        <v>0</v>
      </c>
      <c r="H9" s="729">
        <f>E9-F9-G9</f>
        <v>44827.586206896551</v>
      </c>
      <c r="I9" s="722"/>
    </row>
    <row r="10" spans="2:9" ht="25.5" customHeight="1" outlineLevel="1" x14ac:dyDescent="0.25">
      <c r="B10" s="724"/>
      <c r="C10" s="737"/>
      <c r="D10" s="722"/>
      <c r="E10" s="729"/>
      <c r="F10" s="719"/>
      <c r="G10" s="719"/>
      <c r="H10" s="729"/>
      <c r="I10" s="722"/>
    </row>
    <row r="11" spans="2:9" x14ac:dyDescent="0.25">
      <c r="B11" s="723">
        <v>3</v>
      </c>
      <c r="C11" s="725" t="s">
        <v>785</v>
      </c>
      <c r="D11" s="574" t="s">
        <v>789</v>
      </c>
      <c r="E11" s="733">
        <v>44016.22</v>
      </c>
      <c r="F11" s="720">
        <v>0</v>
      </c>
      <c r="G11" s="720">
        <v>5100</v>
      </c>
      <c r="H11" s="734">
        <f>E11-F11-G11</f>
        <v>38916.22</v>
      </c>
      <c r="I11" s="736" t="s">
        <v>1346</v>
      </c>
    </row>
    <row r="12" spans="2:9" x14ac:dyDescent="0.25">
      <c r="B12" s="731"/>
      <c r="C12" s="732"/>
      <c r="D12" s="574" t="s">
        <v>790</v>
      </c>
      <c r="E12" s="729"/>
      <c r="F12" s="719"/>
      <c r="G12" s="719"/>
      <c r="H12" s="735"/>
      <c r="I12" s="736"/>
    </row>
    <row r="13" spans="2:9" x14ac:dyDescent="0.25">
      <c r="B13" s="731"/>
      <c r="C13" s="732"/>
      <c r="D13" s="574" t="s">
        <v>791</v>
      </c>
      <c r="E13" s="729"/>
      <c r="F13" s="719"/>
      <c r="G13" s="719"/>
      <c r="H13" s="735"/>
      <c r="I13" s="736"/>
    </row>
    <row r="14" spans="2:9" ht="30" x14ac:dyDescent="0.25">
      <c r="B14" s="731"/>
      <c r="C14" s="732"/>
      <c r="D14" s="575" t="s">
        <v>404</v>
      </c>
      <c r="E14" s="729"/>
      <c r="F14" s="719"/>
      <c r="G14" s="719"/>
      <c r="H14" s="735"/>
      <c r="I14" s="736"/>
    </row>
    <row r="15" spans="2:9" x14ac:dyDescent="0.25">
      <c r="B15" s="724"/>
      <c r="C15" s="726"/>
      <c r="D15" s="574" t="s">
        <v>792</v>
      </c>
      <c r="E15" s="729"/>
      <c r="F15" s="719"/>
      <c r="G15" s="719"/>
      <c r="H15" s="733"/>
      <c r="I15" s="736"/>
    </row>
    <row r="16" spans="2:9" ht="15" customHeight="1" outlineLevel="1" x14ac:dyDescent="0.25">
      <c r="B16" s="723">
        <v>4</v>
      </c>
      <c r="C16" s="725" t="s">
        <v>793</v>
      </c>
      <c r="D16" s="574" t="s">
        <v>799</v>
      </c>
      <c r="E16" s="729">
        <v>13448.29</v>
      </c>
      <c r="F16" s="719">
        <v>0</v>
      </c>
      <c r="G16" s="719">
        <v>1178</v>
      </c>
      <c r="H16" s="729">
        <f>E16-F16-G16</f>
        <v>12270.29</v>
      </c>
      <c r="I16" s="718" t="s">
        <v>1385</v>
      </c>
    </row>
    <row r="17" spans="2:9" ht="15" customHeight="1" outlineLevel="1" x14ac:dyDescent="0.25">
      <c r="B17" s="724"/>
      <c r="C17" s="726"/>
      <c r="D17" s="574" t="s">
        <v>800</v>
      </c>
      <c r="E17" s="729"/>
      <c r="F17" s="719"/>
      <c r="G17" s="719"/>
      <c r="H17" s="729"/>
      <c r="I17" s="718"/>
    </row>
    <row r="18" spans="2:9" outlineLevel="1" x14ac:dyDescent="0.25">
      <c r="B18" s="580">
        <v>5</v>
      </c>
      <c r="C18" s="614" t="s">
        <v>806</v>
      </c>
      <c r="D18" s="574" t="s">
        <v>810</v>
      </c>
      <c r="E18" s="583"/>
      <c r="F18" s="582">
        <v>0</v>
      </c>
      <c r="G18" s="582"/>
      <c r="H18" s="583">
        <f>E18-F18</f>
        <v>0</v>
      </c>
      <c r="I18" s="613"/>
    </row>
    <row r="19" spans="2:9" ht="15" customHeight="1" outlineLevel="1" x14ac:dyDescent="0.25">
      <c r="B19" s="723">
        <v>7</v>
      </c>
      <c r="C19" s="725" t="s">
        <v>944</v>
      </c>
      <c r="D19" s="727" t="s">
        <v>947</v>
      </c>
      <c r="E19" s="729"/>
      <c r="F19" s="719">
        <v>0</v>
      </c>
      <c r="G19" s="719">
        <v>0</v>
      </c>
      <c r="H19" s="742">
        <f>E19-F19</f>
        <v>0</v>
      </c>
      <c r="I19" s="718"/>
    </row>
    <row r="20" spans="2:9" ht="15" customHeight="1" outlineLevel="1" x14ac:dyDescent="0.25">
      <c r="B20" s="724"/>
      <c r="C20" s="726"/>
      <c r="D20" s="728"/>
      <c r="E20" s="729"/>
      <c r="F20" s="719"/>
      <c r="G20" s="719"/>
      <c r="H20" s="742"/>
      <c r="I20" s="718"/>
    </row>
    <row r="21" spans="2:9" x14ac:dyDescent="0.25">
      <c r="D21" s="578" t="s">
        <v>1290</v>
      </c>
      <c r="E21" s="582">
        <f>SUM(E7:E20)</f>
        <v>208794.03586206897</v>
      </c>
      <c r="F21" s="582">
        <v>0</v>
      </c>
      <c r="G21" s="582"/>
      <c r="H21" s="582">
        <f>E21-F21</f>
        <v>208794.03586206897</v>
      </c>
    </row>
    <row r="24" spans="2:9" x14ac:dyDescent="0.25">
      <c r="F24" s="595"/>
      <c r="G24" s="595"/>
    </row>
    <row r="25" spans="2:9" x14ac:dyDescent="0.25">
      <c r="F25" s="595"/>
      <c r="G25" s="595"/>
    </row>
    <row r="26" spans="2:9" x14ac:dyDescent="0.25">
      <c r="F26" s="595"/>
      <c r="G26" s="595"/>
    </row>
    <row r="27" spans="2:9" x14ac:dyDescent="0.25">
      <c r="F27" s="595"/>
      <c r="G27" s="595"/>
    </row>
    <row r="28" spans="2:9" x14ac:dyDescent="0.25">
      <c r="F28" s="595"/>
      <c r="G28" s="595"/>
    </row>
    <row r="29" spans="2:9" x14ac:dyDescent="0.25">
      <c r="F29" s="595"/>
      <c r="G29" s="595"/>
    </row>
    <row r="30" spans="2:9" x14ac:dyDescent="0.25">
      <c r="F30" s="595"/>
      <c r="G30" s="595"/>
    </row>
  </sheetData>
  <mergeCells count="38">
    <mergeCell ref="G9:G10"/>
    <mergeCell ref="H9:H10"/>
    <mergeCell ref="I9:I10"/>
    <mergeCell ref="E5:H5"/>
    <mergeCell ref="B7:B8"/>
    <mergeCell ref="C7:C8"/>
    <mergeCell ref="E7:E8"/>
    <mergeCell ref="F7:F8"/>
    <mergeCell ref="G7:G8"/>
    <mergeCell ref="H7:H8"/>
    <mergeCell ref="E11:E15"/>
    <mergeCell ref="F11:F15"/>
    <mergeCell ref="G11:G15"/>
    <mergeCell ref="H11:H15"/>
    <mergeCell ref="I7:I8"/>
    <mergeCell ref="B9:B10"/>
    <mergeCell ref="C9:C10"/>
    <mergeCell ref="D9:D10"/>
    <mergeCell ref="E9:E10"/>
    <mergeCell ref="F9:F10"/>
    <mergeCell ref="I11:I15"/>
    <mergeCell ref="B16:B17"/>
    <mergeCell ref="C16:C17"/>
    <mergeCell ref="E16:E17"/>
    <mergeCell ref="F16:F17"/>
    <mergeCell ref="G16:G17"/>
    <mergeCell ref="H16:H17"/>
    <mergeCell ref="I16:I17"/>
    <mergeCell ref="B11:B15"/>
    <mergeCell ref="C11:C15"/>
    <mergeCell ref="H19:H20"/>
    <mergeCell ref="I19:I20"/>
    <mergeCell ref="B19:B20"/>
    <mergeCell ref="C19:C20"/>
    <mergeCell ref="D19:D20"/>
    <mergeCell ref="E19:E20"/>
    <mergeCell ref="F19:F20"/>
    <mergeCell ref="G19:G20"/>
  </mergeCells>
  <printOptions horizontalCentered="1"/>
  <pageMargins left="0.39370078740157483" right="0.39370078740157483" top="0.59055118110236227" bottom="0.59055118110236227" header="0.31496062992125984" footer="0.31496062992125984"/>
  <pageSetup scale="61"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9"/>
  <sheetViews>
    <sheetView tabSelected="1" zoomScaleNormal="100" workbookViewId="0">
      <selection activeCell="C137" sqref="C137"/>
    </sheetView>
  </sheetViews>
  <sheetFormatPr defaultColWidth="11.42578125" defaultRowHeight="15" x14ac:dyDescent="0.25"/>
  <cols>
    <col min="1" max="1" width="14.7109375" style="456" customWidth="1"/>
    <col min="2" max="2" width="41" style="457" customWidth="1"/>
    <col min="3" max="3" width="75" style="458" customWidth="1"/>
    <col min="4" max="4" width="11.7109375" style="458" hidden="1" customWidth="1"/>
    <col min="5" max="5" width="16.140625" style="458" hidden="1" customWidth="1"/>
    <col min="6" max="6" width="13.140625" style="458" hidden="1" customWidth="1"/>
    <col min="7" max="7" width="18.28515625" style="458" hidden="1" customWidth="1"/>
    <col min="8" max="8" width="15.7109375" style="458" hidden="1" customWidth="1"/>
    <col min="9" max="9" width="9.42578125" style="458" hidden="1" customWidth="1"/>
    <col min="10" max="10" width="12.140625" style="458" hidden="1" customWidth="1"/>
    <col min="11" max="11" width="10.42578125" style="458" hidden="1" customWidth="1"/>
    <col min="12" max="12" width="15.42578125" style="458" hidden="1" customWidth="1"/>
    <col min="13" max="13" width="0" style="458" hidden="1" customWidth="1"/>
    <col min="14" max="14" width="5.140625" style="458" hidden="1" customWidth="1"/>
    <col min="15" max="15" width="10.42578125" style="458" hidden="1" customWidth="1"/>
    <col min="16" max="16" width="15.42578125" style="458" hidden="1" customWidth="1"/>
    <col min="17" max="17" width="0" style="458" hidden="1" customWidth="1"/>
    <col min="18" max="18" width="5.42578125" style="458" hidden="1" customWidth="1"/>
    <col min="19" max="19" width="11.42578125" style="458"/>
    <col min="20" max="20" width="13.7109375" style="459" bestFit="1" customWidth="1"/>
    <col min="21" max="21" width="16.5703125" style="459" customWidth="1"/>
    <col min="22" max="16384" width="11.42578125" style="458"/>
  </cols>
  <sheetData>
    <row r="1" spans="1:18" ht="8.25" customHeight="1" x14ac:dyDescent="0.25"/>
    <row r="2" spans="1:18" ht="15.75" customHeight="1" x14ac:dyDescent="0.25">
      <c r="A2" s="748" t="s">
        <v>255</v>
      </c>
      <c r="B2" s="748"/>
      <c r="C2" s="748"/>
    </row>
    <row r="3" spans="1:18" ht="15.75" customHeight="1" x14ac:dyDescent="0.25">
      <c r="A3" s="748" t="s">
        <v>254</v>
      </c>
      <c r="B3" s="748"/>
      <c r="C3" s="748"/>
    </row>
    <row r="4" spans="1:18" ht="15.75" customHeight="1" x14ac:dyDescent="0.25">
      <c r="A4" s="748"/>
      <c r="B4" s="748"/>
      <c r="C4" s="748"/>
    </row>
    <row r="6" spans="1:18" ht="15.75" x14ac:dyDescent="0.25">
      <c r="A6" s="749" t="s">
        <v>169</v>
      </c>
      <c r="B6" s="749" t="s">
        <v>171</v>
      </c>
      <c r="C6" s="749" t="s">
        <v>170</v>
      </c>
      <c r="D6" s="743" t="s">
        <v>246</v>
      </c>
      <c r="E6" s="743"/>
      <c r="F6" s="743"/>
      <c r="G6" s="743"/>
      <c r="H6" s="743"/>
      <c r="I6" s="743"/>
      <c r="J6" s="460"/>
      <c r="K6" s="743" t="s">
        <v>235</v>
      </c>
      <c r="L6" s="743"/>
      <c r="M6" s="743"/>
      <c r="N6" s="743"/>
      <c r="O6" s="743" t="s">
        <v>236</v>
      </c>
      <c r="P6" s="743"/>
      <c r="Q6" s="743"/>
      <c r="R6" s="743"/>
    </row>
    <row r="7" spans="1:18" ht="15.75" customHeight="1" x14ac:dyDescent="0.25">
      <c r="A7" s="749"/>
      <c r="B7" s="749"/>
      <c r="C7" s="749"/>
      <c r="D7" s="460" t="s">
        <v>245</v>
      </c>
      <c r="E7" s="460" t="s">
        <v>244</v>
      </c>
      <c r="F7" s="460" t="s">
        <v>241</v>
      </c>
      <c r="G7" s="460" t="s">
        <v>242</v>
      </c>
      <c r="H7" s="460" t="s">
        <v>243</v>
      </c>
      <c r="I7" s="461" t="s">
        <v>230</v>
      </c>
      <c r="J7" s="460" t="s">
        <v>228</v>
      </c>
      <c r="K7" s="461" t="s">
        <v>237</v>
      </c>
      <c r="L7" s="461" t="s">
        <v>238</v>
      </c>
      <c r="M7" s="461" t="s">
        <v>239</v>
      </c>
      <c r="N7" s="461" t="s">
        <v>240</v>
      </c>
      <c r="O7" s="461" t="s">
        <v>237</v>
      </c>
      <c r="P7" s="461" t="s">
        <v>238</v>
      </c>
      <c r="Q7" s="461" t="s">
        <v>239</v>
      </c>
      <c r="R7" s="461" t="s">
        <v>240</v>
      </c>
    </row>
    <row r="8" spans="1:18" ht="18.75" customHeight="1" x14ac:dyDescent="0.25">
      <c r="A8" s="745">
        <v>21100</v>
      </c>
      <c r="B8" s="746" t="s">
        <v>48</v>
      </c>
      <c r="C8" s="458" t="s">
        <v>286</v>
      </c>
      <c r="D8" s="462" t="s">
        <v>229</v>
      </c>
      <c r="E8" s="462" t="s">
        <v>229</v>
      </c>
      <c r="F8" s="462" t="s">
        <v>229</v>
      </c>
      <c r="G8" s="462" t="s">
        <v>229</v>
      </c>
      <c r="H8" s="462" t="s">
        <v>229</v>
      </c>
      <c r="I8" s="462" t="s">
        <v>229</v>
      </c>
      <c r="J8" s="463"/>
      <c r="K8" s="464"/>
      <c r="L8" s="462" t="s">
        <v>229</v>
      </c>
      <c r="M8" s="464"/>
      <c r="N8" s="464"/>
      <c r="O8" s="464"/>
      <c r="P8" s="462" t="s">
        <v>229</v>
      </c>
      <c r="Q8" s="464"/>
      <c r="R8" s="464"/>
    </row>
    <row r="9" spans="1:18" ht="18.75" customHeight="1" x14ac:dyDescent="0.25">
      <c r="A9" s="745"/>
      <c r="B9" s="746"/>
      <c r="C9" s="458" t="s">
        <v>287</v>
      </c>
      <c r="D9" s="462"/>
      <c r="E9" s="462"/>
      <c r="F9" s="462"/>
      <c r="G9" s="462"/>
      <c r="H9" s="462"/>
      <c r="I9" s="462"/>
      <c r="J9" s="463"/>
      <c r="K9" s="464"/>
      <c r="L9" s="462"/>
      <c r="M9" s="464"/>
      <c r="N9" s="464"/>
      <c r="O9" s="464"/>
      <c r="P9" s="462"/>
      <c r="Q9" s="464"/>
      <c r="R9" s="464"/>
    </row>
    <row r="10" spans="1:18" ht="23.25" customHeight="1" x14ac:dyDescent="0.25">
      <c r="A10" s="745"/>
      <c r="B10" s="746"/>
      <c r="C10" s="465" t="s">
        <v>410</v>
      </c>
      <c r="D10" s="462" t="s">
        <v>229</v>
      </c>
      <c r="E10" s="462"/>
      <c r="F10" s="462"/>
      <c r="G10" s="462" t="s">
        <v>229</v>
      </c>
      <c r="H10" s="462" t="s">
        <v>229</v>
      </c>
      <c r="I10" s="462"/>
      <c r="J10" s="463"/>
      <c r="K10" s="464"/>
      <c r="L10" s="464"/>
      <c r="M10" s="464"/>
      <c r="N10" s="464"/>
      <c r="O10" s="464"/>
      <c r="P10" s="464"/>
      <c r="Q10" s="464"/>
      <c r="R10" s="464"/>
    </row>
    <row r="11" spans="1:18" ht="21" customHeight="1" x14ac:dyDescent="0.25">
      <c r="A11" s="745"/>
      <c r="B11" s="746"/>
      <c r="C11" s="465" t="s">
        <v>411</v>
      </c>
      <c r="D11" s="462" t="s">
        <v>229</v>
      </c>
      <c r="E11" s="462"/>
      <c r="F11" s="462"/>
      <c r="G11" s="462" t="s">
        <v>229</v>
      </c>
      <c r="H11" s="462" t="s">
        <v>229</v>
      </c>
      <c r="I11" s="462"/>
      <c r="J11" s="463"/>
      <c r="K11" s="464"/>
      <c r="L11" s="464"/>
      <c r="M11" s="464"/>
      <c r="N11" s="464"/>
      <c r="O11" s="464"/>
      <c r="P11" s="464"/>
      <c r="Q11" s="464"/>
      <c r="R11" s="464"/>
    </row>
    <row r="12" spans="1:18" ht="6" customHeight="1" x14ac:dyDescent="0.25">
      <c r="A12" s="744"/>
      <c r="B12" s="744"/>
      <c r="C12" s="744"/>
      <c r="D12" s="462"/>
      <c r="E12" s="462"/>
      <c r="F12" s="462"/>
      <c r="G12" s="462"/>
      <c r="H12" s="462"/>
      <c r="I12" s="462"/>
      <c r="J12" s="463"/>
      <c r="K12" s="464"/>
      <c r="L12" s="464"/>
      <c r="M12" s="464"/>
      <c r="N12" s="464"/>
      <c r="O12" s="464"/>
      <c r="P12" s="464"/>
      <c r="Q12" s="464"/>
      <c r="R12" s="464"/>
    </row>
    <row r="13" spans="1:18" ht="25.5" customHeight="1" x14ac:dyDescent="0.25">
      <c r="A13" s="456">
        <v>21200</v>
      </c>
      <c r="B13" s="457" t="s">
        <v>172</v>
      </c>
      <c r="C13" s="458" t="s">
        <v>288</v>
      </c>
      <c r="D13" s="464"/>
      <c r="E13" s="462" t="s">
        <v>229</v>
      </c>
      <c r="F13" s="464"/>
      <c r="G13" s="462" t="s">
        <v>229</v>
      </c>
      <c r="H13" s="462" t="s">
        <v>229</v>
      </c>
      <c r="I13" s="462"/>
      <c r="J13" s="464"/>
      <c r="K13" s="464"/>
      <c r="L13" s="462" t="s">
        <v>229</v>
      </c>
      <c r="M13" s="464"/>
      <c r="N13" s="464"/>
      <c r="O13" s="464"/>
      <c r="P13" s="462" t="s">
        <v>229</v>
      </c>
      <c r="Q13" s="464"/>
      <c r="R13" s="464"/>
    </row>
    <row r="14" spans="1:18" ht="6" customHeight="1" x14ac:dyDescent="0.25">
      <c r="A14" s="744"/>
      <c r="B14" s="744"/>
      <c r="C14" s="744"/>
      <c r="D14" s="464"/>
      <c r="E14" s="462"/>
      <c r="F14" s="464"/>
      <c r="G14" s="462"/>
      <c r="H14" s="462"/>
      <c r="I14" s="462"/>
      <c r="J14" s="464"/>
      <c r="K14" s="464"/>
      <c r="L14" s="462"/>
      <c r="M14" s="464"/>
      <c r="N14" s="464"/>
      <c r="O14" s="464"/>
      <c r="P14" s="462"/>
      <c r="Q14" s="464"/>
      <c r="R14" s="464"/>
    </row>
    <row r="15" spans="1:18" ht="25.5" customHeight="1" x14ac:dyDescent="0.25">
      <c r="A15" s="456">
        <v>21300</v>
      </c>
      <c r="B15" s="457" t="s">
        <v>173</v>
      </c>
      <c r="C15" s="458" t="s">
        <v>289</v>
      </c>
      <c r="D15" s="464"/>
      <c r="E15" s="464"/>
      <c r="F15" s="464"/>
      <c r="G15" s="464"/>
      <c r="H15" s="464"/>
      <c r="I15" s="464"/>
      <c r="J15" s="464"/>
      <c r="K15" s="464"/>
      <c r="L15" s="462" t="s">
        <v>229</v>
      </c>
      <c r="M15" s="464"/>
      <c r="N15" s="464"/>
      <c r="O15" s="464"/>
      <c r="P15" s="462" t="s">
        <v>229</v>
      </c>
      <c r="Q15" s="464"/>
      <c r="R15" s="464"/>
    </row>
    <row r="16" spans="1:18" ht="6" customHeight="1" x14ac:dyDescent="0.25">
      <c r="A16" s="744"/>
      <c r="B16" s="744"/>
      <c r="C16" s="744"/>
      <c r="D16" s="464"/>
      <c r="E16" s="464"/>
      <c r="F16" s="464"/>
      <c r="G16" s="464"/>
      <c r="H16" s="464"/>
      <c r="I16" s="464"/>
      <c r="J16" s="464"/>
      <c r="K16" s="464"/>
      <c r="L16" s="462"/>
      <c r="M16" s="464"/>
      <c r="N16" s="464"/>
      <c r="O16" s="464"/>
      <c r="P16" s="462"/>
      <c r="Q16" s="464"/>
      <c r="R16" s="464"/>
    </row>
    <row r="17" spans="1:18" ht="25.5" customHeight="1" x14ac:dyDescent="0.25">
      <c r="A17" s="745">
        <v>21400</v>
      </c>
      <c r="B17" s="746" t="s">
        <v>247</v>
      </c>
      <c r="C17" s="458" t="s">
        <v>412</v>
      </c>
      <c r="D17" s="464"/>
      <c r="E17" s="464"/>
      <c r="F17" s="464"/>
      <c r="G17" s="464"/>
      <c r="H17" s="464"/>
      <c r="I17" s="464"/>
      <c r="J17" s="464"/>
      <c r="K17" s="464"/>
      <c r="L17" s="462"/>
      <c r="M17" s="464"/>
      <c r="N17" s="464"/>
      <c r="O17" s="464"/>
      <c r="P17" s="462"/>
      <c r="Q17" s="464"/>
      <c r="R17" s="464"/>
    </row>
    <row r="18" spans="1:18" ht="25.5" customHeight="1" x14ac:dyDescent="0.25">
      <c r="A18" s="745"/>
      <c r="B18" s="746"/>
      <c r="C18" s="458" t="s">
        <v>413</v>
      </c>
      <c r="D18" s="464"/>
      <c r="E18" s="464"/>
      <c r="F18" s="464"/>
      <c r="G18" s="464"/>
      <c r="H18" s="464"/>
      <c r="I18" s="464"/>
      <c r="J18" s="464"/>
      <c r="K18" s="464"/>
      <c r="L18" s="462"/>
      <c r="M18" s="464"/>
      <c r="N18" s="464"/>
      <c r="O18" s="464"/>
      <c r="P18" s="462"/>
      <c r="Q18" s="464"/>
      <c r="R18" s="464"/>
    </row>
    <row r="19" spans="1:18" ht="25.5" customHeight="1" x14ac:dyDescent="0.25">
      <c r="A19" s="745"/>
      <c r="B19" s="746"/>
      <c r="C19" s="458" t="s">
        <v>414</v>
      </c>
      <c r="D19" s="464"/>
      <c r="E19" s="464"/>
      <c r="F19" s="464"/>
      <c r="G19" s="464"/>
      <c r="H19" s="464"/>
      <c r="I19" s="464"/>
      <c r="J19" s="464"/>
      <c r="K19" s="464"/>
      <c r="L19" s="462"/>
      <c r="M19" s="464"/>
      <c r="N19" s="464"/>
      <c r="O19" s="464"/>
      <c r="P19" s="462"/>
      <c r="Q19" s="464"/>
      <c r="R19" s="464"/>
    </row>
    <row r="20" spans="1:18" ht="25.5" customHeight="1" x14ac:dyDescent="0.25">
      <c r="A20" s="745"/>
      <c r="B20" s="746"/>
      <c r="C20" s="458" t="s">
        <v>290</v>
      </c>
      <c r="D20" s="462" t="s">
        <v>229</v>
      </c>
      <c r="E20" s="462" t="s">
        <v>229</v>
      </c>
      <c r="F20" s="462" t="s">
        <v>229</v>
      </c>
      <c r="G20" s="462" t="s">
        <v>229</v>
      </c>
      <c r="H20" s="462" t="s">
        <v>229</v>
      </c>
      <c r="I20" s="462" t="s">
        <v>229</v>
      </c>
      <c r="J20" s="464"/>
      <c r="K20" s="464"/>
      <c r="L20" s="462" t="s">
        <v>229</v>
      </c>
      <c r="M20" s="464"/>
      <c r="N20" s="462" t="s">
        <v>229</v>
      </c>
      <c r="O20" s="464"/>
      <c r="P20" s="462" t="s">
        <v>229</v>
      </c>
      <c r="Q20" s="464"/>
      <c r="R20" s="462" t="s">
        <v>229</v>
      </c>
    </row>
    <row r="21" spans="1:18" ht="6" customHeight="1" x14ac:dyDescent="0.25">
      <c r="A21" s="744"/>
      <c r="B21" s="744"/>
      <c r="C21" s="744"/>
      <c r="D21" s="462"/>
      <c r="E21" s="462"/>
      <c r="F21" s="462"/>
      <c r="G21" s="462"/>
      <c r="H21" s="462"/>
      <c r="I21" s="462"/>
      <c r="J21" s="464"/>
      <c r="K21" s="464"/>
      <c r="L21" s="462"/>
      <c r="M21" s="464"/>
      <c r="N21" s="462"/>
      <c r="O21" s="464"/>
      <c r="P21" s="462"/>
      <c r="Q21" s="464"/>
      <c r="R21" s="462"/>
    </row>
    <row r="22" spans="1:18" ht="25.5" customHeight="1" x14ac:dyDescent="0.25">
      <c r="A22" s="745">
        <v>21600</v>
      </c>
      <c r="B22" s="746" t="s">
        <v>248</v>
      </c>
      <c r="C22" s="458" t="s">
        <v>291</v>
      </c>
      <c r="D22" s="462"/>
      <c r="E22" s="462"/>
      <c r="F22" s="462"/>
      <c r="G22" s="462"/>
      <c r="H22" s="462"/>
      <c r="I22" s="462"/>
      <c r="J22" s="464"/>
      <c r="K22" s="464"/>
      <c r="L22" s="462"/>
      <c r="M22" s="464"/>
      <c r="N22" s="462"/>
      <c r="O22" s="464"/>
      <c r="P22" s="462"/>
      <c r="Q22" s="464"/>
      <c r="R22" s="462"/>
    </row>
    <row r="23" spans="1:18" ht="25.5" customHeight="1" x14ac:dyDescent="0.25">
      <c r="A23" s="745"/>
      <c r="B23" s="746"/>
      <c r="C23" s="458" t="s">
        <v>292</v>
      </c>
      <c r="D23" s="462"/>
      <c r="E23" s="462"/>
      <c r="F23" s="462"/>
      <c r="G23" s="462"/>
      <c r="H23" s="462"/>
      <c r="I23" s="462"/>
      <c r="J23" s="464"/>
      <c r="K23" s="464"/>
      <c r="L23" s="462"/>
      <c r="M23" s="464"/>
      <c r="N23" s="462"/>
      <c r="O23" s="464"/>
      <c r="P23" s="462"/>
      <c r="Q23" s="464"/>
      <c r="R23" s="462"/>
    </row>
    <row r="24" spans="1:18" ht="25.5" customHeight="1" x14ac:dyDescent="0.25">
      <c r="A24" s="745"/>
      <c r="B24" s="746"/>
      <c r="C24" s="458" t="s">
        <v>293</v>
      </c>
      <c r="D24" s="462" t="s">
        <v>229</v>
      </c>
      <c r="E24" s="462" t="s">
        <v>229</v>
      </c>
      <c r="F24" s="462" t="s">
        <v>229</v>
      </c>
      <c r="G24" s="462" t="s">
        <v>229</v>
      </c>
      <c r="H24" s="462" t="s">
        <v>229</v>
      </c>
      <c r="I24" s="462" t="s">
        <v>229</v>
      </c>
      <c r="J24" s="464"/>
      <c r="K24" s="464"/>
      <c r="L24" s="462" t="s">
        <v>229</v>
      </c>
      <c r="M24" s="464"/>
      <c r="N24" s="462" t="s">
        <v>229</v>
      </c>
      <c r="O24" s="464"/>
      <c r="P24" s="462" t="s">
        <v>229</v>
      </c>
      <c r="Q24" s="464"/>
      <c r="R24" s="462" t="s">
        <v>229</v>
      </c>
    </row>
    <row r="25" spans="1:18" ht="6" customHeight="1" x14ac:dyDescent="0.25">
      <c r="A25" s="744"/>
      <c r="B25" s="744"/>
      <c r="C25" s="744"/>
      <c r="D25" s="462"/>
      <c r="E25" s="462"/>
      <c r="F25" s="462"/>
      <c r="G25" s="462"/>
      <c r="H25" s="462"/>
      <c r="I25" s="462"/>
      <c r="J25" s="464"/>
      <c r="K25" s="464"/>
      <c r="L25" s="462"/>
      <c r="M25" s="464"/>
      <c r="N25" s="462"/>
      <c r="O25" s="464"/>
      <c r="P25" s="462"/>
      <c r="Q25" s="464"/>
      <c r="R25" s="462"/>
    </row>
    <row r="26" spans="1:18" ht="25.5" customHeight="1" x14ac:dyDescent="0.25">
      <c r="A26" s="745">
        <v>22110</v>
      </c>
      <c r="B26" s="746" t="s">
        <v>174</v>
      </c>
      <c r="C26" s="458" t="s">
        <v>415</v>
      </c>
      <c r="D26" s="462" t="s">
        <v>229</v>
      </c>
      <c r="E26" s="462" t="s">
        <v>229</v>
      </c>
      <c r="F26" s="462" t="s">
        <v>229</v>
      </c>
      <c r="G26" s="462" t="s">
        <v>229</v>
      </c>
      <c r="H26" s="462" t="s">
        <v>229</v>
      </c>
      <c r="I26" s="462" t="s">
        <v>229</v>
      </c>
      <c r="J26" s="464"/>
      <c r="K26" s="462" t="s">
        <v>229</v>
      </c>
      <c r="L26" s="462" t="s">
        <v>229</v>
      </c>
      <c r="M26" s="462" t="s">
        <v>229</v>
      </c>
      <c r="N26" s="462" t="s">
        <v>229</v>
      </c>
      <c r="O26" s="462" t="s">
        <v>229</v>
      </c>
      <c r="P26" s="462" t="s">
        <v>229</v>
      </c>
      <c r="Q26" s="462" t="s">
        <v>229</v>
      </c>
      <c r="R26" s="462" t="s">
        <v>229</v>
      </c>
    </row>
    <row r="27" spans="1:18" ht="25.5" customHeight="1" x14ac:dyDescent="0.25">
      <c r="A27" s="745"/>
      <c r="B27" s="746"/>
      <c r="C27" s="458" t="s">
        <v>416</v>
      </c>
      <c r="D27" s="462" t="s">
        <v>229</v>
      </c>
      <c r="E27" s="462" t="s">
        <v>229</v>
      </c>
      <c r="F27" s="462" t="s">
        <v>229</v>
      </c>
      <c r="G27" s="462" t="s">
        <v>229</v>
      </c>
      <c r="H27" s="462" t="s">
        <v>229</v>
      </c>
      <c r="I27" s="462" t="s">
        <v>229</v>
      </c>
      <c r="J27" s="464"/>
      <c r="K27" s="462" t="s">
        <v>229</v>
      </c>
      <c r="L27" s="462" t="s">
        <v>229</v>
      </c>
      <c r="M27" s="462" t="s">
        <v>229</v>
      </c>
      <c r="N27" s="462" t="s">
        <v>229</v>
      </c>
      <c r="O27" s="462" t="s">
        <v>229</v>
      </c>
      <c r="P27" s="462" t="s">
        <v>229</v>
      </c>
      <c r="Q27" s="462" t="s">
        <v>229</v>
      </c>
      <c r="R27" s="462" t="s">
        <v>229</v>
      </c>
    </row>
    <row r="28" spans="1:18" ht="6" customHeight="1" x14ac:dyDescent="0.25">
      <c r="A28" s="744"/>
      <c r="B28" s="744"/>
      <c r="C28" s="744"/>
      <c r="D28" s="462"/>
      <c r="E28" s="462"/>
      <c r="F28" s="462"/>
      <c r="G28" s="462"/>
      <c r="H28" s="462"/>
      <c r="I28" s="462"/>
      <c r="J28" s="464"/>
      <c r="K28" s="462"/>
      <c r="L28" s="462"/>
      <c r="M28" s="462"/>
      <c r="N28" s="462"/>
      <c r="O28" s="462"/>
      <c r="P28" s="462"/>
      <c r="Q28" s="462"/>
      <c r="R28" s="462"/>
    </row>
    <row r="29" spans="1:18" ht="25.5" customHeight="1" x14ac:dyDescent="0.25">
      <c r="A29" s="745">
        <v>22120</v>
      </c>
      <c r="B29" s="746" t="s">
        <v>175</v>
      </c>
      <c r="C29" s="458" t="s">
        <v>417</v>
      </c>
      <c r="D29" s="462" t="s">
        <v>229</v>
      </c>
      <c r="E29" s="462" t="s">
        <v>229</v>
      </c>
      <c r="F29" s="462" t="s">
        <v>229</v>
      </c>
      <c r="G29" s="462" t="s">
        <v>229</v>
      </c>
      <c r="H29" s="462" t="s">
        <v>229</v>
      </c>
      <c r="I29" s="462" t="s">
        <v>229</v>
      </c>
      <c r="J29" s="464"/>
      <c r="K29" s="462" t="s">
        <v>229</v>
      </c>
      <c r="L29" s="462" t="s">
        <v>229</v>
      </c>
      <c r="M29" s="462" t="s">
        <v>229</v>
      </c>
      <c r="N29" s="462" t="s">
        <v>229</v>
      </c>
      <c r="O29" s="462" t="s">
        <v>229</v>
      </c>
      <c r="P29" s="462" t="s">
        <v>229</v>
      </c>
      <c r="Q29" s="462" t="s">
        <v>229</v>
      </c>
      <c r="R29" s="462" t="s">
        <v>229</v>
      </c>
    </row>
    <row r="30" spans="1:18" ht="25.5" customHeight="1" x14ac:dyDescent="0.25">
      <c r="A30" s="745"/>
      <c r="B30" s="746"/>
      <c r="C30" s="458" t="s">
        <v>418</v>
      </c>
      <c r="D30" s="462" t="s">
        <v>229</v>
      </c>
      <c r="E30" s="462" t="s">
        <v>229</v>
      </c>
      <c r="F30" s="462" t="s">
        <v>229</v>
      </c>
      <c r="G30" s="462" t="s">
        <v>229</v>
      </c>
      <c r="H30" s="462" t="s">
        <v>229</v>
      </c>
      <c r="I30" s="462" t="s">
        <v>229</v>
      </c>
      <c r="J30" s="464"/>
      <c r="K30" s="462" t="s">
        <v>229</v>
      </c>
      <c r="L30" s="462" t="s">
        <v>229</v>
      </c>
      <c r="M30" s="462" t="s">
        <v>229</v>
      </c>
      <c r="N30" s="462" t="s">
        <v>229</v>
      </c>
      <c r="O30" s="462" t="s">
        <v>229</v>
      </c>
      <c r="P30" s="462" t="s">
        <v>229</v>
      </c>
      <c r="Q30" s="462" t="s">
        <v>229</v>
      </c>
      <c r="R30" s="462" t="s">
        <v>229</v>
      </c>
    </row>
    <row r="31" spans="1:18" ht="6" customHeight="1" x14ac:dyDescent="0.25">
      <c r="A31" s="744"/>
      <c r="B31" s="744"/>
      <c r="C31" s="744"/>
      <c r="D31" s="462"/>
      <c r="E31" s="462"/>
      <c r="F31" s="462"/>
      <c r="G31" s="462"/>
      <c r="H31" s="462"/>
      <c r="I31" s="462"/>
      <c r="J31" s="464"/>
      <c r="K31" s="462"/>
      <c r="L31" s="462"/>
      <c r="M31" s="462"/>
      <c r="N31" s="462"/>
      <c r="O31" s="462"/>
      <c r="P31" s="462"/>
      <c r="Q31" s="462"/>
      <c r="R31" s="462"/>
    </row>
    <row r="32" spans="1:18" ht="32.25" customHeight="1" x14ac:dyDescent="0.25">
      <c r="A32" s="745">
        <v>22210</v>
      </c>
      <c r="B32" s="746" t="s">
        <v>176</v>
      </c>
      <c r="C32" s="465" t="s">
        <v>419</v>
      </c>
      <c r="D32" s="462" t="s">
        <v>229</v>
      </c>
      <c r="E32" s="462" t="s">
        <v>229</v>
      </c>
      <c r="F32" s="462" t="s">
        <v>229</v>
      </c>
      <c r="G32" s="462" t="s">
        <v>229</v>
      </c>
      <c r="H32" s="462" t="s">
        <v>229</v>
      </c>
      <c r="I32" s="462" t="s">
        <v>229</v>
      </c>
      <c r="J32" s="464"/>
      <c r="K32" s="462" t="s">
        <v>229</v>
      </c>
      <c r="L32" s="462" t="s">
        <v>229</v>
      </c>
      <c r="M32" s="462" t="s">
        <v>229</v>
      </c>
      <c r="N32" s="462" t="s">
        <v>229</v>
      </c>
      <c r="O32" s="462" t="s">
        <v>229</v>
      </c>
      <c r="P32" s="462" t="s">
        <v>229</v>
      </c>
      <c r="Q32" s="462" t="s">
        <v>229</v>
      </c>
      <c r="R32" s="462" t="s">
        <v>229</v>
      </c>
    </row>
    <row r="33" spans="1:19" ht="32.25" customHeight="1" x14ac:dyDescent="0.25">
      <c r="A33" s="745"/>
      <c r="B33" s="746"/>
      <c r="C33" s="465" t="s">
        <v>420</v>
      </c>
      <c r="D33" s="462" t="s">
        <v>229</v>
      </c>
      <c r="E33" s="462" t="s">
        <v>229</v>
      </c>
      <c r="F33" s="462" t="s">
        <v>229</v>
      </c>
      <c r="G33" s="462" t="s">
        <v>229</v>
      </c>
      <c r="H33" s="462" t="s">
        <v>229</v>
      </c>
      <c r="I33" s="462" t="s">
        <v>229</v>
      </c>
      <c r="J33" s="464"/>
      <c r="K33" s="462" t="s">
        <v>229</v>
      </c>
      <c r="L33" s="462" t="s">
        <v>229</v>
      </c>
      <c r="M33" s="462" t="s">
        <v>229</v>
      </c>
      <c r="N33" s="462" t="s">
        <v>229</v>
      </c>
      <c r="O33" s="462" t="s">
        <v>229</v>
      </c>
      <c r="P33" s="462" t="s">
        <v>229</v>
      </c>
      <c r="Q33" s="462" t="s">
        <v>229</v>
      </c>
      <c r="R33" s="462" t="s">
        <v>229</v>
      </c>
    </row>
    <row r="34" spans="1:19" ht="32.25" customHeight="1" x14ac:dyDescent="0.25">
      <c r="A34" s="745"/>
      <c r="B34" s="746"/>
      <c r="C34" s="465" t="s">
        <v>421</v>
      </c>
      <c r="D34" s="462" t="s">
        <v>229</v>
      </c>
      <c r="E34" s="462" t="s">
        <v>229</v>
      </c>
      <c r="F34" s="462" t="s">
        <v>229</v>
      </c>
      <c r="G34" s="462" t="s">
        <v>229</v>
      </c>
      <c r="H34" s="462" t="s">
        <v>229</v>
      </c>
      <c r="I34" s="462" t="s">
        <v>229</v>
      </c>
      <c r="J34" s="464"/>
      <c r="K34" s="462" t="s">
        <v>229</v>
      </c>
      <c r="L34" s="462" t="s">
        <v>229</v>
      </c>
      <c r="M34" s="462" t="s">
        <v>229</v>
      </c>
      <c r="N34" s="462" t="s">
        <v>229</v>
      </c>
      <c r="O34" s="462" t="s">
        <v>229</v>
      </c>
      <c r="P34" s="462" t="s">
        <v>229</v>
      </c>
      <c r="Q34" s="462" t="s">
        <v>229</v>
      </c>
      <c r="R34" s="462" t="s">
        <v>229</v>
      </c>
    </row>
    <row r="35" spans="1:19" ht="32.25" customHeight="1" x14ac:dyDescent="0.25">
      <c r="A35" s="745"/>
      <c r="B35" s="746"/>
      <c r="C35" s="465" t="s">
        <v>422</v>
      </c>
      <c r="D35" s="462" t="s">
        <v>229</v>
      </c>
      <c r="E35" s="462" t="s">
        <v>229</v>
      </c>
      <c r="F35" s="462" t="s">
        <v>229</v>
      </c>
      <c r="G35" s="462" t="s">
        <v>229</v>
      </c>
      <c r="H35" s="462" t="s">
        <v>229</v>
      </c>
      <c r="I35" s="462" t="s">
        <v>229</v>
      </c>
      <c r="J35" s="464"/>
      <c r="K35" s="462" t="s">
        <v>229</v>
      </c>
      <c r="L35" s="462" t="s">
        <v>229</v>
      </c>
      <c r="M35" s="462" t="s">
        <v>229</v>
      </c>
      <c r="N35" s="462" t="s">
        <v>229</v>
      </c>
      <c r="O35" s="462" t="s">
        <v>229</v>
      </c>
      <c r="P35" s="462" t="s">
        <v>229</v>
      </c>
      <c r="Q35" s="462" t="s">
        <v>229</v>
      </c>
      <c r="R35" s="462" t="s">
        <v>229</v>
      </c>
    </row>
    <row r="36" spans="1:19" ht="6" customHeight="1" x14ac:dyDescent="0.25">
      <c r="A36" s="466"/>
      <c r="B36" s="467"/>
      <c r="C36" s="468"/>
      <c r="D36" s="462"/>
      <c r="E36" s="462"/>
      <c r="F36" s="462"/>
      <c r="G36" s="462"/>
      <c r="H36" s="462"/>
      <c r="I36" s="462"/>
      <c r="J36" s="464"/>
      <c r="K36" s="462"/>
      <c r="L36" s="462"/>
      <c r="M36" s="462"/>
      <c r="N36" s="462"/>
      <c r="O36" s="462"/>
      <c r="P36" s="462"/>
      <c r="Q36" s="462"/>
      <c r="R36" s="462"/>
    </row>
    <row r="37" spans="1:19" ht="29.25" customHeight="1" x14ac:dyDescent="0.25">
      <c r="A37" s="745">
        <v>22220</v>
      </c>
      <c r="B37" s="746" t="s">
        <v>177</v>
      </c>
      <c r="C37" s="465" t="s">
        <v>423</v>
      </c>
      <c r="D37" s="462"/>
      <c r="E37" s="462"/>
      <c r="F37" s="462"/>
      <c r="G37" s="462"/>
      <c r="H37" s="462"/>
      <c r="I37" s="462"/>
      <c r="J37" s="462"/>
      <c r="K37" s="462"/>
      <c r="L37" s="462"/>
      <c r="M37" s="462"/>
      <c r="N37" s="462"/>
      <c r="O37" s="462"/>
      <c r="P37" s="462"/>
      <c r="Q37" s="462"/>
      <c r="R37" s="462"/>
    </row>
    <row r="38" spans="1:19" ht="29.25" customHeight="1" x14ac:dyDescent="0.25">
      <c r="A38" s="745"/>
      <c r="B38" s="746"/>
      <c r="C38" s="465" t="s">
        <v>424</v>
      </c>
      <c r="D38" s="462"/>
      <c r="E38" s="462"/>
      <c r="F38" s="462"/>
      <c r="G38" s="462"/>
      <c r="H38" s="462"/>
      <c r="I38" s="462"/>
      <c r="J38" s="462"/>
      <c r="K38" s="462"/>
      <c r="L38" s="462"/>
      <c r="M38" s="462"/>
      <c r="N38" s="462"/>
      <c r="O38" s="462"/>
      <c r="P38" s="462"/>
      <c r="Q38" s="462"/>
      <c r="R38" s="462"/>
    </row>
    <row r="39" spans="1:19" ht="33.75" customHeight="1" x14ac:dyDescent="0.25">
      <c r="A39" s="745"/>
      <c r="B39" s="746"/>
      <c r="C39" s="465" t="s">
        <v>425</v>
      </c>
      <c r="D39" s="462"/>
      <c r="E39" s="462"/>
      <c r="F39" s="462"/>
      <c r="G39" s="462"/>
      <c r="H39" s="462"/>
      <c r="I39" s="462"/>
      <c r="J39" s="462"/>
      <c r="K39" s="462"/>
      <c r="L39" s="462"/>
      <c r="M39" s="462"/>
      <c r="N39" s="462"/>
      <c r="O39" s="462"/>
      <c r="P39" s="462"/>
      <c r="Q39" s="462"/>
      <c r="R39" s="462"/>
    </row>
    <row r="40" spans="1:19" ht="33.75" customHeight="1" x14ac:dyDescent="0.25">
      <c r="A40" s="745"/>
      <c r="B40" s="746"/>
      <c r="C40" s="465" t="s">
        <v>426</v>
      </c>
      <c r="D40" s="462"/>
      <c r="E40" s="462"/>
      <c r="F40" s="462"/>
      <c r="G40" s="462"/>
      <c r="H40" s="462"/>
      <c r="I40" s="462"/>
      <c r="J40" s="462"/>
      <c r="K40" s="462"/>
      <c r="L40" s="462"/>
      <c r="M40" s="462"/>
      <c r="N40" s="462"/>
      <c r="O40" s="462"/>
      <c r="P40" s="462"/>
      <c r="Q40" s="462"/>
      <c r="R40" s="462"/>
    </row>
    <row r="41" spans="1:19" ht="6" customHeight="1" x14ac:dyDescent="0.25">
      <c r="A41" s="744"/>
      <c r="B41" s="744"/>
      <c r="C41" s="744"/>
      <c r="D41" s="462"/>
      <c r="E41" s="462"/>
      <c r="F41" s="462"/>
      <c r="G41" s="462"/>
      <c r="H41" s="462"/>
      <c r="I41" s="462"/>
      <c r="J41" s="462"/>
      <c r="K41" s="462"/>
      <c r="L41" s="462"/>
      <c r="M41" s="462"/>
      <c r="N41" s="462"/>
      <c r="O41" s="462"/>
      <c r="P41" s="462"/>
      <c r="Q41" s="462"/>
      <c r="R41" s="462"/>
    </row>
    <row r="42" spans="1:19" ht="33.75" customHeight="1" x14ac:dyDescent="0.25">
      <c r="A42" s="745">
        <v>22300</v>
      </c>
      <c r="B42" s="746" t="s">
        <v>60</v>
      </c>
      <c r="C42" s="465" t="s">
        <v>428</v>
      </c>
      <c r="D42" s="462"/>
      <c r="E42" s="462"/>
      <c r="F42" s="462"/>
      <c r="G42" s="462"/>
      <c r="H42" s="462"/>
      <c r="I42" s="462"/>
      <c r="J42" s="456"/>
      <c r="K42" s="462"/>
      <c r="L42" s="462"/>
      <c r="M42" s="462"/>
      <c r="N42" s="462"/>
      <c r="O42" s="462"/>
      <c r="P42" s="462"/>
      <c r="Q42" s="462"/>
      <c r="R42" s="462"/>
    </row>
    <row r="43" spans="1:19" ht="33.75" customHeight="1" x14ac:dyDescent="0.25">
      <c r="A43" s="745"/>
      <c r="B43" s="746"/>
      <c r="C43" s="465" t="s">
        <v>429</v>
      </c>
      <c r="D43" s="462"/>
      <c r="E43" s="462"/>
      <c r="F43" s="462"/>
      <c r="G43" s="462"/>
      <c r="H43" s="462"/>
      <c r="I43" s="462"/>
      <c r="J43" s="456"/>
      <c r="K43" s="462"/>
      <c r="L43" s="462"/>
      <c r="M43" s="462"/>
      <c r="N43" s="462"/>
      <c r="O43" s="462"/>
      <c r="P43" s="462"/>
      <c r="Q43" s="462"/>
      <c r="R43" s="462"/>
    </row>
    <row r="44" spans="1:19" ht="30" x14ac:dyDescent="0.25">
      <c r="A44" s="745"/>
      <c r="B44" s="746"/>
      <c r="C44" s="465" t="s">
        <v>294</v>
      </c>
      <c r="D44" s="462" t="s">
        <v>229</v>
      </c>
      <c r="E44" s="462" t="s">
        <v>229</v>
      </c>
      <c r="F44" s="462" t="s">
        <v>229</v>
      </c>
      <c r="G44" s="462" t="s">
        <v>229</v>
      </c>
      <c r="H44" s="462" t="s">
        <v>229</v>
      </c>
      <c r="I44" s="462" t="s">
        <v>229</v>
      </c>
      <c r="J44" s="462" t="s">
        <v>229</v>
      </c>
      <c r="K44" s="464"/>
      <c r="L44" s="462" t="s">
        <v>229</v>
      </c>
      <c r="M44" s="462" t="s">
        <v>229</v>
      </c>
      <c r="N44" s="462" t="s">
        <v>229</v>
      </c>
      <c r="O44" s="464"/>
      <c r="P44" s="462" t="s">
        <v>229</v>
      </c>
      <c r="Q44" s="462" t="s">
        <v>229</v>
      </c>
      <c r="R44" s="462" t="s">
        <v>229</v>
      </c>
    </row>
    <row r="45" spans="1:19" x14ac:dyDescent="0.25">
      <c r="A45" s="745"/>
      <c r="B45" s="746"/>
      <c r="C45" s="465" t="s">
        <v>427</v>
      </c>
      <c r="D45" s="462" t="s">
        <v>229</v>
      </c>
      <c r="E45" s="462" t="s">
        <v>229</v>
      </c>
      <c r="F45" s="462" t="s">
        <v>229</v>
      </c>
      <c r="G45" s="462" t="s">
        <v>229</v>
      </c>
      <c r="H45" s="462" t="s">
        <v>229</v>
      </c>
      <c r="I45" s="462" t="s">
        <v>229</v>
      </c>
      <c r="J45" s="462" t="s">
        <v>229</v>
      </c>
      <c r="K45" s="464"/>
      <c r="L45" s="462" t="s">
        <v>229</v>
      </c>
      <c r="M45" s="462" t="s">
        <v>229</v>
      </c>
      <c r="N45" s="462" t="s">
        <v>229</v>
      </c>
      <c r="O45" s="464"/>
      <c r="P45" s="462" t="s">
        <v>229</v>
      </c>
      <c r="Q45" s="462" t="s">
        <v>229</v>
      </c>
      <c r="R45" s="462" t="s">
        <v>229</v>
      </c>
    </row>
    <row r="46" spans="1:19" ht="6" customHeight="1" x14ac:dyDescent="0.25">
      <c r="A46" s="744"/>
      <c r="B46" s="744"/>
      <c r="C46" s="744"/>
      <c r="D46" s="462"/>
      <c r="E46" s="462"/>
      <c r="F46" s="462"/>
      <c r="G46" s="462"/>
      <c r="H46" s="462"/>
      <c r="I46" s="462"/>
      <c r="J46" s="462"/>
      <c r="K46" s="462"/>
      <c r="L46" s="462"/>
      <c r="M46" s="462"/>
      <c r="N46" s="462"/>
      <c r="O46" s="462"/>
      <c r="P46" s="462"/>
      <c r="Q46" s="462"/>
      <c r="R46" s="462"/>
    </row>
    <row r="47" spans="1:19" x14ac:dyDescent="0.25">
      <c r="A47" s="745">
        <v>22500</v>
      </c>
      <c r="B47" s="746" t="s">
        <v>178</v>
      </c>
      <c r="C47" s="465" t="s">
        <v>295</v>
      </c>
      <c r="D47" s="462" t="s">
        <v>229</v>
      </c>
      <c r="E47" s="462" t="s">
        <v>229</v>
      </c>
      <c r="F47" s="462" t="s">
        <v>229</v>
      </c>
      <c r="G47" s="462" t="s">
        <v>229</v>
      </c>
      <c r="H47" s="462" t="s">
        <v>229</v>
      </c>
      <c r="I47" s="462" t="s">
        <v>229</v>
      </c>
      <c r="J47" s="462"/>
      <c r="K47" s="462" t="s">
        <v>229</v>
      </c>
      <c r="L47" s="462" t="s">
        <v>229</v>
      </c>
      <c r="M47" s="462" t="s">
        <v>229</v>
      </c>
      <c r="N47" s="462" t="s">
        <v>229</v>
      </c>
      <c r="O47" s="462" t="s">
        <v>229</v>
      </c>
      <c r="P47" s="462" t="s">
        <v>229</v>
      </c>
      <c r="Q47" s="462" t="s">
        <v>229</v>
      </c>
      <c r="R47" s="462" t="s">
        <v>229</v>
      </c>
      <c r="S47" s="469"/>
    </row>
    <row r="48" spans="1:19" x14ac:dyDescent="0.25">
      <c r="A48" s="745"/>
      <c r="B48" s="746"/>
      <c r="C48" s="465" t="s">
        <v>296</v>
      </c>
      <c r="D48" s="462"/>
      <c r="E48" s="462"/>
      <c r="F48" s="462"/>
      <c r="G48" s="462"/>
      <c r="H48" s="462"/>
      <c r="I48" s="462"/>
      <c r="J48" s="462"/>
      <c r="K48" s="462"/>
      <c r="L48" s="462"/>
      <c r="M48" s="462"/>
      <c r="N48" s="462"/>
      <c r="O48" s="462"/>
      <c r="P48" s="462"/>
      <c r="Q48" s="462"/>
      <c r="R48" s="462"/>
      <c r="S48" s="469"/>
    </row>
    <row r="49" spans="1:21" x14ac:dyDescent="0.25">
      <c r="A49" s="745"/>
      <c r="B49" s="746"/>
      <c r="C49" s="470" t="s">
        <v>297</v>
      </c>
      <c r="D49" s="464"/>
      <c r="E49" s="462" t="s">
        <v>229</v>
      </c>
      <c r="F49" s="464"/>
      <c r="G49" s="464"/>
      <c r="H49" s="464"/>
      <c r="I49" s="464"/>
      <c r="J49" s="462"/>
      <c r="K49" s="464"/>
      <c r="L49" s="462" t="s">
        <v>229</v>
      </c>
      <c r="M49" s="464"/>
      <c r="N49" s="464"/>
      <c r="O49" s="464"/>
      <c r="P49" s="462" t="s">
        <v>229</v>
      </c>
      <c r="Q49" s="464"/>
      <c r="R49" s="464"/>
    </row>
    <row r="50" spans="1:21" x14ac:dyDescent="0.25">
      <c r="A50" s="745"/>
      <c r="B50" s="746"/>
      <c r="C50" s="470" t="s">
        <v>298</v>
      </c>
      <c r="D50" s="464"/>
      <c r="E50" s="462"/>
      <c r="F50" s="464"/>
      <c r="G50" s="464"/>
      <c r="H50" s="464"/>
      <c r="I50" s="464"/>
      <c r="J50" s="462"/>
      <c r="K50" s="464"/>
      <c r="L50" s="462"/>
      <c r="M50" s="464"/>
      <c r="N50" s="464"/>
      <c r="O50" s="464"/>
      <c r="P50" s="462"/>
      <c r="Q50" s="464"/>
      <c r="R50" s="464"/>
    </row>
    <row r="51" spans="1:21" s="473" customFormat="1" x14ac:dyDescent="0.25">
      <c r="A51" s="745"/>
      <c r="B51" s="746"/>
      <c r="C51" s="470" t="s">
        <v>299</v>
      </c>
      <c r="D51" s="471"/>
      <c r="E51" s="472"/>
      <c r="F51" s="471"/>
      <c r="G51" s="471"/>
      <c r="H51" s="471"/>
      <c r="I51" s="471"/>
      <c r="J51" s="462" t="s">
        <v>229</v>
      </c>
      <c r="K51" s="471"/>
      <c r="L51" s="471"/>
      <c r="M51" s="471"/>
      <c r="N51" s="471"/>
      <c r="O51" s="471"/>
      <c r="P51" s="471"/>
      <c r="Q51" s="471"/>
      <c r="R51" s="471"/>
      <c r="T51" s="474"/>
      <c r="U51" s="474"/>
    </row>
    <row r="52" spans="1:21" x14ac:dyDescent="0.25">
      <c r="A52" s="745"/>
      <c r="B52" s="746"/>
      <c r="C52" s="465" t="s">
        <v>300</v>
      </c>
      <c r="D52" s="464"/>
      <c r="E52" s="464"/>
      <c r="F52" s="464"/>
      <c r="G52" s="464"/>
      <c r="H52" s="464"/>
      <c r="I52" s="464"/>
      <c r="J52" s="462" t="s">
        <v>229</v>
      </c>
      <c r="K52" s="464"/>
      <c r="L52" s="464"/>
      <c r="M52" s="464"/>
      <c r="N52" s="464"/>
      <c r="O52" s="464"/>
      <c r="P52" s="464"/>
      <c r="Q52" s="464"/>
      <c r="R52" s="464"/>
    </row>
    <row r="53" spans="1:21" x14ac:dyDescent="0.25">
      <c r="A53" s="745"/>
      <c r="B53" s="746"/>
      <c r="C53" s="465" t="s">
        <v>301</v>
      </c>
      <c r="D53" s="464"/>
      <c r="E53" s="464"/>
      <c r="F53" s="464"/>
      <c r="G53" s="464"/>
      <c r="H53" s="464"/>
      <c r="I53" s="464"/>
      <c r="J53" s="462" t="s">
        <v>229</v>
      </c>
      <c r="K53" s="464"/>
      <c r="L53" s="464"/>
      <c r="M53" s="464"/>
      <c r="N53" s="464"/>
      <c r="O53" s="464"/>
      <c r="P53" s="464"/>
      <c r="Q53" s="464"/>
      <c r="R53" s="464"/>
    </row>
    <row r="54" spans="1:21" x14ac:dyDescent="0.25">
      <c r="A54" s="745"/>
      <c r="B54" s="746"/>
      <c r="C54" s="465" t="s">
        <v>405</v>
      </c>
      <c r="D54" s="464"/>
      <c r="E54" s="464"/>
      <c r="F54" s="464"/>
      <c r="G54" s="464"/>
      <c r="H54" s="464"/>
      <c r="I54" s="464"/>
      <c r="J54" s="462"/>
      <c r="K54" s="464"/>
      <c r="L54" s="464"/>
      <c r="M54" s="464"/>
      <c r="N54" s="464"/>
      <c r="O54" s="464"/>
      <c r="P54" s="464"/>
      <c r="Q54" s="464"/>
      <c r="R54" s="464"/>
    </row>
    <row r="55" spans="1:21" x14ac:dyDescent="0.25">
      <c r="A55" s="745"/>
      <c r="B55" s="746"/>
      <c r="C55" s="465" t="s">
        <v>302</v>
      </c>
      <c r="D55" s="464"/>
      <c r="E55" s="464"/>
      <c r="F55" s="464"/>
      <c r="G55" s="464"/>
      <c r="H55" s="464"/>
      <c r="I55" s="464"/>
      <c r="J55" s="462" t="s">
        <v>229</v>
      </c>
      <c r="K55" s="464"/>
      <c r="L55" s="464"/>
      <c r="M55" s="464"/>
      <c r="N55" s="464"/>
      <c r="O55" s="464"/>
      <c r="P55" s="464"/>
      <c r="Q55" s="464"/>
      <c r="R55" s="464"/>
    </row>
    <row r="56" spans="1:21" ht="6" customHeight="1" x14ac:dyDescent="0.25">
      <c r="A56" s="744"/>
      <c r="B56" s="744"/>
      <c r="C56" s="744"/>
      <c r="D56" s="462"/>
      <c r="E56" s="462"/>
      <c r="F56" s="462"/>
      <c r="G56" s="462"/>
      <c r="H56" s="462"/>
      <c r="I56" s="462"/>
      <c r="J56" s="462"/>
      <c r="K56" s="462"/>
      <c r="L56" s="462"/>
      <c r="M56" s="462"/>
      <c r="N56" s="462"/>
      <c r="O56" s="462"/>
      <c r="P56" s="462"/>
      <c r="Q56" s="462"/>
      <c r="R56" s="462"/>
    </row>
    <row r="57" spans="1:21" ht="30" x14ac:dyDescent="0.25">
      <c r="A57" s="745">
        <v>22600</v>
      </c>
      <c r="B57" s="746" t="s">
        <v>62</v>
      </c>
      <c r="C57" s="475" t="s">
        <v>303</v>
      </c>
      <c r="D57" s="462" t="s">
        <v>229</v>
      </c>
      <c r="E57" s="462" t="s">
        <v>229</v>
      </c>
      <c r="F57" s="462" t="s">
        <v>229</v>
      </c>
      <c r="G57" s="462" t="s">
        <v>229</v>
      </c>
      <c r="H57" s="462" t="s">
        <v>229</v>
      </c>
      <c r="I57" s="462" t="s">
        <v>229</v>
      </c>
      <c r="J57" s="464"/>
      <c r="K57" s="462" t="s">
        <v>229</v>
      </c>
      <c r="L57" s="462" t="s">
        <v>229</v>
      </c>
      <c r="M57" s="462" t="s">
        <v>229</v>
      </c>
      <c r="N57" s="462" t="s">
        <v>229</v>
      </c>
      <c r="O57" s="462" t="s">
        <v>229</v>
      </c>
      <c r="P57" s="462" t="s">
        <v>229</v>
      </c>
      <c r="Q57" s="462" t="s">
        <v>229</v>
      </c>
      <c r="R57" s="462" t="s">
        <v>229</v>
      </c>
    </row>
    <row r="58" spans="1:21" ht="47.25" customHeight="1" x14ac:dyDescent="0.25">
      <c r="A58" s="745"/>
      <c r="B58" s="746"/>
      <c r="C58" s="475" t="s">
        <v>304</v>
      </c>
      <c r="D58" s="462"/>
      <c r="E58" s="462"/>
      <c r="F58" s="462"/>
      <c r="G58" s="462"/>
      <c r="H58" s="462"/>
      <c r="I58" s="462"/>
      <c r="J58" s="462" t="s">
        <v>229</v>
      </c>
      <c r="K58" s="462"/>
      <c r="L58" s="462"/>
      <c r="M58" s="462"/>
      <c r="N58" s="462"/>
      <c r="O58" s="462"/>
      <c r="P58" s="462"/>
      <c r="Q58" s="462"/>
      <c r="R58" s="462"/>
    </row>
    <row r="59" spans="1:21" ht="6" customHeight="1" x14ac:dyDescent="0.25">
      <c r="A59" s="744"/>
      <c r="B59" s="744"/>
      <c r="C59" s="744"/>
      <c r="D59" s="462"/>
      <c r="E59" s="462"/>
      <c r="F59" s="462"/>
      <c r="G59" s="462"/>
      <c r="H59" s="462"/>
      <c r="I59" s="462"/>
      <c r="J59" s="462"/>
      <c r="K59" s="462"/>
      <c r="L59" s="462"/>
      <c r="M59" s="462"/>
      <c r="N59" s="462"/>
      <c r="O59" s="462"/>
      <c r="P59" s="462"/>
      <c r="Q59" s="462"/>
      <c r="R59" s="462"/>
    </row>
    <row r="60" spans="1:21" ht="30" customHeight="1" x14ac:dyDescent="0.25">
      <c r="A60" s="456">
        <v>23100</v>
      </c>
      <c r="B60" s="457" t="s">
        <v>179</v>
      </c>
      <c r="C60" s="475" t="s">
        <v>305</v>
      </c>
      <c r="D60" s="462"/>
      <c r="E60" s="462"/>
      <c r="F60" s="462"/>
      <c r="G60" s="462"/>
      <c r="H60" s="462"/>
      <c r="I60" s="462"/>
      <c r="J60" s="462"/>
      <c r="K60" s="462"/>
      <c r="L60" s="462"/>
      <c r="M60" s="462"/>
      <c r="N60" s="462"/>
      <c r="O60" s="462"/>
      <c r="P60" s="462"/>
      <c r="Q60" s="462"/>
      <c r="R60" s="462"/>
    </row>
    <row r="61" spans="1:21" ht="6" customHeight="1" x14ac:dyDescent="0.25">
      <c r="A61" s="744"/>
      <c r="B61" s="744"/>
      <c r="C61" s="744"/>
      <c r="D61" s="462"/>
      <c r="E61" s="462"/>
      <c r="F61" s="462"/>
      <c r="G61" s="462"/>
      <c r="H61" s="462"/>
      <c r="I61" s="462"/>
      <c r="J61" s="462"/>
      <c r="K61" s="462"/>
      <c r="L61" s="462"/>
      <c r="M61" s="462"/>
      <c r="N61" s="462"/>
      <c r="O61" s="462"/>
      <c r="P61" s="462"/>
      <c r="Q61" s="462"/>
      <c r="R61" s="462"/>
    </row>
    <row r="62" spans="1:21" ht="18.75" customHeight="1" x14ac:dyDescent="0.25">
      <c r="A62" s="745">
        <v>23200</v>
      </c>
      <c r="B62" s="746" t="s">
        <v>180</v>
      </c>
      <c r="C62" s="458" t="s">
        <v>306</v>
      </c>
      <c r="D62" s="464"/>
      <c r="E62" s="462" t="s">
        <v>229</v>
      </c>
      <c r="F62" s="464"/>
      <c r="G62" s="462" t="s">
        <v>229</v>
      </c>
      <c r="H62" s="462" t="s">
        <v>229</v>
      </c>
      <c r="I62" s="462" t="s">
        <v>229</v>
      </c>
      <c r="J62" s="464"/>
      <c r="K62" s="464"/>
      <c r="L62" s="462" t="s">
        <v>229</v>
      </c>
      <c r="M62" s="464"/>
      <c r="N62" s="462" t="s">
        <v>229</v>
      </c>
      <c r="O62" s="464"/>
      <c r="P62" s="462" t="s">
        <v>229</v>
      </c>
      <c r="Q62" s="464"/>
      <c r="R62" s="462" t="s">
        <v>229</v>
      </c>
    </row>
    <row r="63" spans="1:21" ht="18.75" customHeight="1" x14ac:dyDescent="0.25">
      <c r="A63" s="745"/>
      <c r="B63" s="746"/>
      <c r="C63" s="458" t="s">
        <v>307</v>
      </c>
      <c r="D63" s="464"/>
      <c r="E63" s="462"/>
      <c r="F63" s="464"/>
      <c r="G63" s="462"/>
      <c r="H63" s="462"/>
      <c r="I63" s="462"/>
      <c r="J63" s="464"/>
      <c r="K63" s="464"/>
      <c r="L63" s="462"/>
      <c r="M63" s="464"/>
      <c r="N63" s="462"/>
      <c r="O63" s="464"/>
      <c r="P63" s="462"/>
      <c r="Q63" s="464"/>
      <c r="R63" s="462"/>
    </row>
    <row r="64" spans="1:21" ht="31.5" customHeight="1" x14ac:dyDescent="0.25">
      <c r="A64" s="745"/>
      <c r="B64" s="746"/>
      <c r="C64" s="465" t="s">
        <v>308</v>
      </c>
      <c r="D64" s="462" t="s">
        <v>229</v>
      </c>
      <c r="E64" s="462" t="s">
        <v>229</v>
      </c>
      <c r="F64" s="462" t="s">
        <v>229</v>
      </c>
      <c r="G64" s="462" t="s">
        <v>229</v>
      </c>
      <c r="H64" s="462" t="s">
        <v>229</v>
      </c>
      <c r="I64" s="462" t="s">
        <v>229</v>
      </c>
      <c r="J64" s="464"/>
      <c r="K64" s="462" t="s">
        <v>229</v>
      </c>
      <c r="L64" s="462" t="s">
        <v>229</v>
      </c>
      <c r="M64" s="462" t="s">
        <v>229</v>
      </c>
      <c r="N64" s="462" t="s">
        <v>229</v>
      </c>
      <c r="O64" s="462" t="s">
        <v>229</v>
      </c>
      <c r="P64" s="462" t="s">
        <v>229</v>
      </c>
      <c r="Q64" s="462" t="s">
        <v>229</v>
      </c>
      <c r="R64" s="462" t="s">
        <v>229</v>
      </c>
    </row>
    <row r="65" spans="1:18" ht="17.25" customHeight="1" x14ac:dyDescent="0.25">
      <c r="A65" s="745"/>
      <c r="B65" s="746"/>
      <c r="C65" s="458" t="s">
        <v>257</v>
      </c>
      <c r="D65" s="462"/>
      <c r="E65" s="462"/>
      <c r="F65" s="462"/>
      <c r="G65" s="462"/>
      <c r="H65" s="462"/>
      <c r="I65" s="462"/>
      <c r="J65" s="464"/>
      <c r="K65" s="462"/>
      <c r="L65" s="462"/>
      <c r="M65" s="462"/>
      <c r="N65" s="462"/>
      <c r="O65" s="462"/>
      <c r="P65" s="462"/>
      <c r="Q65" s="462"/>
      <c r="R65" s="462"/>
    </row>
    <row r="66" spans="1:18" ht="17.25" customHeight="1" x14ac:dyDescent="0.25">
      <c r="A66" s="745"/>
      <c r="B66" s="746"/>
      <c r="C66" s="458" t="s">
        <v>309</v>
      </c>
      <c r="D66" s="462"/>
      <c r="E66" s="462"/>
      <c r="F66" s="462"/>
      <c r="G66" s="462"/>
      <c r="H66" s="462"/>
      <c r="I66" s="462"/>
      <c r="J66" s="464"/>
      <c r="K66" s="462"/>
      <c r="L66" s="462"/>
      <c r="M66" s="462"/>
      <c r="N66" s="462"/>
      <c r="O66" s="462"/>
      <c r="P66" s="462"/>
      <c r="Q66" s="462"/>
      <c r="R66" s="462"/>
    </row>
    <row r="67" spans="1:18" ht="15.75" customHeight="1" x14ac:dyDescent="0.25">
      <c r="A67" s="745"/>
      <c r="B67" s="746"/>
      <c r="C67" s="458" t="s">
        <v>256</v>
      </c>
      <c r="D67" s="464"/>
      <c r="E67" s="464"/>
      <c r="F67" s="464"/>
      <c r="G67" s="464"/>
      <c r="H67" s="464"/>
      <c r="I67" s="464"/>
      <c r="J67" s="462" t="s">
        <v>229</v>
      </c>
      <c r="K67" s="464"/>
      <c r="L67" s="464"/>
      <c r="M67" s="464"/>
      <c r="N67" s="464"/>
      <c r="O67" s="464"/>
      <c r="P67" s="464"/>
      <c r="Q67" s="464"/>
      <c r="R67" s="464"/>
    </row>
    <row r="68" spans="1:18" ht="6" customHeight="1" x14ac:dyDescent="0.25">
      <c r="A68" s="744"/>
      <c r="B68" s="744"/>
      <c r="C68" s="744"/>
      <c r="D68" s="462"/>
      <c r="E68" s="462"/>
      <c r="F68" s="462"/>
      <c r="G68" s="462"/>
      <c r="H68" s="462"/>
      <c r="I68" s="462"/>
      <c r="J68" s="462"/>
      <c r="K68" s="462"/>
      <c r="L68" s="462"/>
      <c r="M68" s="462"/>
      <c r="N68" s="462"/>
      <c r="O68" s="462"/>
      <c r="P68" s="462"/>
      <c r="Q68" s="462"/>
      <c r="R68" s="462"/>
    </row>
    <row r="69" spans="1:18" x14ac:dyDescent="0.25">
      <c r="A69" s="745">
        <v>23400</v>
      </c>
      <c r="B69" s="746" t="s">
        <v>67</v>
      </c>
      <c r="C69" s="465" t="s">
        <v>430</v>
      </c>
      <c r="D69" s="464"/>
      <c r="E69" s="464"/>
      <c r="F69" s="464"/>
      <c r="G69" s="464"/>
      <c r="H69" s="464"/>
      <c r="I69" s="464"/>
      <c r="J69" s="462" t="s">
        <v>229</v>
      </c>
      <c r="K69" s="464"/>
      <c r="L69" s="464"/>
      <c r="M69" s="464"/>
      <c r="N69" s="464"/>
      <c r="O69" s="464"/>
      <c r="P69" s="464"/>
      <c r="Q69" s="464"/>
      <c r="R69" s="464"/>
    </row>
    <row r="70" spans="1:18" x14ac:dyDescent="0.25">
      <c r="A70" s="745"/>
      <c r="B70" s="746"/>
      <c r="C70" s="465" t="s">
        <v>431</v>
      </c>
      <c r="D70" s="464"/>
      <c r="E70" s="464"/>
      <c r="F70" s="464"/>
      <c r="G70" s="464"/>
      <c r="H70" s="464"/>
      <c r="I70" s="464"/>
      <c r="J70" s="462" t="s">
        <v>229</v>
      </c>
      <c r="K70" s="464"/>
      <c r="L70" s="464"/>
      <c r="M70" s="464"/>
      <c r="N70" s="464"/>
      <c r="O70" s="464"/>
      <c r="P70" s="464"/>
      <c r="Q70" s="464"/>
      <c r="R70" s="464"/>
    </row>
    <row r="71" spans="1:18" x14ac:dyDescent="0.25">
      <c r="A71" s="745"/>
      <c r="B71" s="746"/>
      <c r="C71" s="465" t="s">
        <v>432</v>
      </c>
      <c r="D71" s="464"/>
      <c r="E71" s="464"/>
      <c r="F71" s="464"/>
      <c r="G71" s="464"/>
      <c r="H71" s="464"/>
      <c r="I71" s="464"/>
      <c r="J71" s="462" t="s">
        <v>229</v>
      </c>
      <c r="K71" s="464"/>
      <c r="L71" s="464"/>
      <c r="M71" s="464"/>
      <c r="N71" s="464"/>
      <c r="O71" s="464"/>
      <c r="P71" s="464"/>
      <c r="Q71" s="464"/>
      <c r="R71" s="464"/>
    </row>
    <row r="72" spans="1:18" x14ac:dyDescent="0.25">
      <c r="A72" s="745"/>
      <c r="B72" s="746"/>
      <c r="C72" s="465" t="s">
        <v>433</v>
      </c>
      <c r="D72" s="464"/>
      <c r="E72" s="464"/>
      <c r="F72" s="464"/>
      <c r="G72" s="464"/>
      <c r="H72" s="464"/>
      <c r="I72" s="464"/>
      <c r="J72" s="462" t="s">
        <v>229</v>
      </c>
      <c r="K72" s="464"/>
      <c r="L72" s="464"/>
      <c r="M72" s="464"/>
      <c r="N72" s="464"/>
      <c r="O72" s="464"/>
      <c r="P72" s="464"/>
      <c r="Q72" s="464"/>
      <c r="R72" s="464"/>
    </row>
    <row r="73" spans="1:18" ht="30" x14ac:dyDescent="0.25">
      <c r="A73" s="745"/>
      <c r="B73" s="746"/>
      <c r="C73" s="465" t="s">
        <v>258</v>
      </c>
      <c r="D73" s="464"/>
      <c r="E73" s="464"/>
      <c r="F73" s="462" t="s">
        <v>229</v>
      </c>
      <c r="G73" s="464"/>
      <c r="H73" s="464"/>
      <c r="I73" s="464"/>
      <c r="J73" s="464"/>
      <c r="K73" s="464"/>
      <c r="L73" s="464"/>
      <c r="M73" s="462" t="s">
        <v>229</v>
      </c>
      <c r="N73" s="464"/>
      <c r="O73" s="464"/>
      <c r="P73" s="464"/>
      <c r="Q73" s="462" t="s">
        <v>229</v>
      </c>
      <c r="R73" s="464"/>
    </row>
    <row r="74" spans="1:18" x14ac:dyDescent="0.25">
      <c r="A74" s="745"/>
      <c r="B74" s="746"/>
      <c r="C74" s="465" t="s">
        <v>434</v>
      </c>
      <c r="D74" s="464"/>
      <c r="E74" s="464"/>
      <c r="F74" s="462"/>
      <c r="G74" s="464"/>
      <c r="H74" s="464"/>
      <c r="I74" s="464"/>
      <c r="J74" s="464"/>
      <c r="K74" s="464"/>
      <c r="L74" s="464"/>
      <c r="M74" s="462"/>
      <c r="N74" s="464"/>
      <c r="O74" s="464"/>
      <c r="P74" s="464"/>
      <c r="Q74" s="462"/>
      <c r="R74" s="464"/>
    </row>
    <row r="75" spans="1:18" x14ac:dyDescent="0.25">
      <c r="A75" s="745"/>
      <c r="B75" s="746"/>
      <c r="C75" s="465" t="s">
        <v>435</v>
      </c>
      <c r="D75" s="464"/>
      <c r="E75" s="464"/>
      <c r="F75" s="462"/>
      <c r="G75" s="464"/>
      <c r="H75" s="464"/>
      <c r="I75" s="464"/>
      <c r="J75" s="464"/>
      <c r="K75" s="464"/>
      <c r="L75" s="464"/>
      <c r="M75" s="462"/>
      <c r="N75" s="464"/>
      <c r="O75" s="464"/>
      <c r="P75" s="464"/>
      <c r="Q75" s="462"/>
      <c r="R75" s="464"/>
    </row>
    <row r="76" spans="1:18" x14ac:dyDescent="0.25">
      <c r="A76" s="745"/>
      <c r="B76" s="746"/>
      <c r="C76" s="465" t="s">
        <v>436</v>
      </c>
      <c r="D76" s="464"/>
      <c r="E76" s="464"/>
      <c r="F76" s="462"/>
      <c r="G76" s="464"/>
      <c r="H76" s="464"/>
      <c r="I76" s="464"/>
      <c r="J76" s="464"/>
      <c r="K76" s="464"/>
      <c r="L76" s="464"/>
      <c r="M76" s="462"/>
      <c r="N76" s="464"/>
      <c r="O76" s="464"/>
      <c r="P76" s="464"/>
      <c r="Q76" s="462"/>
      <c r="R76" s="464"/>
    </row>
    <row r="77" spans="1:18" x14ac:dyDescent="0.25">
      <c r="A77" s="745"/>
      <c r="B77" s="746"/>
      <c r="C77" s="465" t="s">
        <v>437</v>
      </c>
      <c r="D77" s="464"/>
      <c r="E77" s="464"/>
      <c r="F77" s="462"/>
      <c r="G77" s="464"/>
      <c r="H77" s="464"/>
      <c r="I77" s="464"/>
      <c r="J77" s="464"/>
      <c r="K77" s="464"/>
      <c r="L77" s="464"/>
      <c r="M77" s="462"/>
      <c r="N77" s="464"/>
      <c r="O77" s="464"/>
      <c r="P77" s="464"/>
      <c r="Q77" s="462"/>
      <c r="R77" s="464"/>
    </row>
    <row r="78" spans="1:18" x14ac:dyDescent="0.25">
      <c r="A78" s="745"/>
      <c r="B78" s="746"/>
      <c r="C78" s="465" t="s">
        <v>438</v>
      </c>
      <c r="D78" s="464"/>
      <c r="E78" s="464"/>
      <c r="F78" s="462"/>
      <c r="G78" s="464"/>
      <c r="H78" s="464"/>
      <c r="I78" s="464"/>
      <c r="J78" s="464"/>
      <c r="K78" s="464"/>
      <c r="L78" s="464"/>
      <c r="M78" s="462"/>
      <c r="N78" s="464"/>
      <c r="O78" s="464"/>
      <c r="P78" s="464"/>
      <c r="Q78" s="462"/>
      <c r="R78" s="464"/>
    </row>
    <row r="79" spans="1:18" x14ac:dyDescent="0.25">
      <c r="A79" s="745"/>
      <c r="B79" s="746"/>
      <c r="C79" s="465" t="s">
        <v>439</v>
      </c>
      <c r="D79" s="464"/>
      <c r="E79" s="464"/>
      <c r="F79" s="462"/>
      <c r="G79" s="464"/>
      <c r="H79" s="464"/>
      <c r="I79" s="464"/>
      <c r="J79" s="464"/>
      <c r="K79" s="464"/>
      <c r="L79" s="464"/>
      <c r="M79" s="462"/>
      <c r="N79" s="464"/>
      <c r="O79" s="464"/>
      <c r="P79" s="464"/>
      <c r="Q79" s="462"/>
      <c r="R79" s="464"/>
    </row>
    <row r="80" spans="1:18" x14ac:dyDescent="0.25">
      <c r="A80" s="745"/>
      <c r="B80" s="746"/>
      <c r="C80" s="465" t="s">
        <v>409</v>
      </c>
      <c r="D80" s="464"/>
      <c r="E80" s="464"/>
      <c r="F80" s="462"/>
      <c r="G80" s="464"/>
      <c r="H80" s="464"/>
      <c r="I80" s="464"/>
      <c r="J80" s="464"/>
      <c r="K80" s="464"/>
      <c r="L80" s="464"/>
      <c r="M80" s="462"/>
      <c r="N80" s="464"/>
      <c r="O80" s="464"/>
      <c r="P80" s="464"/>
      <c r="Q80" s="462"/>
      <c r="R80" s="464"/>
    </row>
    <row r="81" spans="1:18" x14ac:dyDescent="0.25">
      <c r="A81" s="745"/>
      <c r="B81" s="746"/>
      <c r="C81" s="465" t="s">
        <v>310</v>
      </c>
      <c r="D81" s="464"/>
      <c r="E81" s="462" t="s">
        <v>229</v>
      </c>
      <c r="F81" s="464"/>
      <c r="G81" s="464"/>
      <c r="H81" s="464"/>
      <c r="I81" s="464"/>
      <c r="J81" s="464"/>
      <c r="K81" s="464"/>
      <c r="L81" s="464"/>
      <c r="M81" s="464"/>
      <c r="N81" s="464"/>
      <c r="O81" s="464"/>
      <c r="P81" s="464"/>
      <c r="Q81" s="464"/>
      <c r="R81" s="464"/>
    </row>
    <row r="82" spans="1:18" ht="6" customHeight="1" x14ac:dyDescent="0.25">
      <c r="A82" s="744"/>
      <c r="B82" s="744"/>
      <c r="C82" s="744"/>
      <c r="D82" s="462"/>
      <c r="E82" s="462"/>
      <c r="F82" s="462"/>
      <c r="G82" s="462"/>
      <c r="H82" s="462"/>
      <c r="I82" s="462"/>
      <c r="J82" s="462"/>
      <c r="K82" s="462"/>
      <c r="L82" s="462"/>
      <c r="M82" s="462"/>
      <c r="N82" s="462"/>
      <c r="O82" s="462"/>
      <c r="P82" s="462"/>
      <c r="Q82" s="462"/>
      <c r="R82" s="462"/>
    </row>
    <row r="83" spans="1:18" x14ac:dyDescent="0.25">
      <c r="A83" s="745">
        <v>24110</v>
      </c>
      <c r="B83" s="746" t="s">
        <v>181</v>
      </c>
      <c r="C83" s="458" t="s">
        <v>440</v>
      </c>
      <c r="D83" s="464"/>
      <c r="E83" s="462" t="s">
        <v>229</v>
      </c>
      <c r="F83" s="464"/>
      <c r="G83" s="464"/>
      <c r="H83" s="464"/>
      <c r="I83" s="464"/>
      <c r="J83" s="464"/>
      <c r="K83" s="464"/>
      <c r="L83" s="462" t="s">
        <v>229</v>
      </c>
      <c r="M83" s="464"/>
      <c r="N83" s="464"/>
      <c r="O83" s="464"/>
      <c r="P83" s="462" t="s">
        <v>229</v>
      </c>
      <c r="Q83" s="464"/>
      <c r="R83" s="464"/>
    </row>
    <row r="84" spans="1:18" ht="45" x14ac:dyDescent="0.25">
      <c r="A84" s="745"/>
      <c r="B84" s="746"/>
      <c r="C84" s="465" t="s">
        <v>311</v>
      </c>
      <c r="D84" s="464"/>
      <c r="E84" s="462"/>
      <c r="F84" s="464"/>
      <c r="G84" s="464"/>
      <c r="H84" s="464"/>
      <c r="I84" s="464"/>
      <c r="J84" s="464"/>
      <c r="K84" s="464"/>
      <c r="L84" s="462"/>
      <c r="M84" s="464"/>
      <c r="N84" s="464"/>
      <c r="O84" s="464"/>
      <c r="P84" s="462"/>
      <c r="Q84" s="464"/>
      <c r="R84" s="464"/>
    </row>
    <row r="85" spans="1:18" ht="6" customHeight="1" x14ac:dyDescent="0.25">
      <c r="A85" s="744"/>
      <c r="B85" s="744"/>
      <c r="C85" s="744"/>
      <c r="D85" s="462"/>
      <c r="E85" s="462"/>
      <c r="F85" s="462"/>
      <c r="G85" s="462"/>
      <c r="H85" s="462"/>
      <c r="I85" s="462"/>
      <c r="J85" s="462"/>
      <c r="K85" s="462"/>
      <c r="L85" s="462"/>
      <c r="M85" s="462"/>
      <c r="N85" s="462"/>
      <c r="O85" s="462"/>
      <c r="P85" s="462"/>
      <c r="Q85" s="462"/>
      <c r="R85" s="462"/>
    </row>
    <row r="86" spans="1:18" ht="30" x14ac:dyDescent="0.25">
      <c r="A86" s="745">
        <v>24120</v>
      </c>
      <c r="B86" s="747" t="s">
        <v>182</v>
      </c>
      <c r="C86" s="465" t="s">
        <v>312</v>
      </c>
      <c r="D86" s="464"/>
      <c r="E86" s="464"/>
      <c r="F86" s="464"/>
      <c r="G86" s="464"/>
      <c r="H86" s="464"/>
      <c r="I86" s="464"/>
      <c r="J86" s="462" t="s">
        <v>229</v>
      </c>
      <c r="K86" s="464"/>
      <c r="L86" s="464"/>
      <c r="M86" s="464"/>
      <c r="N86" s="464"/>
      <c r="O86" s="464"/>
      <c r="P86" s="464"/>
      <c r="Q86" s="464"/>
      <c r="R86" s="464"/>
    </row>
    <row r="87" spans="1:18" ht="30" x14ac:dyDescent="0.25">
      <c r="A87" s="745"/>
      <c r="B87" s="747"/>
      <c r="C87" s="465" t="s">
        <v>313</v>
      </c>
      <c r="D87" s="464"/>
      <c r="E87" s="464"/>
      <c r="F87" s="464"/>
      <c r="G87" s="464"/>
      <c r="H87" s="464"/>
      <c r="I87" s="464"/>
      <c r="J87" s="462"/>
      <c r="K87" s="464"/>
      <c r="L87" s="464"/>
      <c r="M87" s="464"/>
      <c r="N87" s="464"/>
      <c r="O87" s="464"/>
      <c r="P87" s="464"/>
      <c r="Q87" s="464"/>
      <c r="R87" s="464"/>
    </row>
    <row r="88" spans="1:18" ht="45" x14ac:dyDescent="0.25">
      <c r="A88" s="745"/>
      <c r="B88" s="747"/>
      <c r="C88" s="465" t="s">
        <v>397</v>
      </c>
      <c r="D88" s="464"/>
      <c r="E88" s="462" t="s">
        <v>229</v>
      </c>
      <c r="F88" s="464"/>
      <c r="G88" s="462" t="s">
        <v>229</v>
      </c>
      <c r="H88" s="462" t="s">
        <v>229</v>
      </c>
      <c r="I88" s="462" t="s">
        <v>229</v>
      </c>
      <c r="J88" s="464"/>
      <c r="K88" s="464"/>
      <c r="L88" s="464"/>
      <c r="M88" s="464"/>
      <c r="N88" s="462" t="s">
        <v>229</v>
      </c>
      <c r="O88" s="464"/>
      <c r="P88" s="464"/>
      <c r="Q88" s="464"/>
      <c r="R88" s="462" t="s">
        <v>229</v>
      </c>
    </row>
    <row r="89" spans="1:18" ht="30" x14ac:dyDescent="0.25">
      <c r="A89" s="745"/>
      <c r="B89" s="747"/>
      <c r="C89" s="465" t="s">
        <v>314</v>
      </c>
      <c r="D89" s="464"/>
      <c r="E89" s="464"/>
      <c r="F89" s="464"/>
      <c r="G89" s="462" t="s">
        <v>229</v>
      </c>
      <c r="H89" s="464"/>
      <c r="I89" s="464"/>
      <c r="J89" s="464"/>
      <c r="K89" s="464"/>
      <c r="L89" s="464"/>
      <c r="M89" s="464"/>
      <c r="N89" s="464"/>
      <c r="O89" s="464"/>
      <c r="P89" s="464"/>
      <c r="Q89" s="464"/>
      <c r="R89" s="464"/>
    </row>
    <row r="90" spans="1:18" x14ac:dyDescent="0.25">
      <c r="A90" s="745"/>
      <c r="B90" s="747"/>
      <c r="C90" s="465" t="s">
        <v>315</v>
      </c>
      <c r="D90" s="464"/>
      <c r="E90" s="464"/>
      <c r="F90" s="464"/>
      <c r="G90" s="462" t="s">
        <v>229</v>
      </c>
      <c r="H90" s="464"/>
      <c r="I90" s="464"/>
      <c r="J90" s="464"/>
      <c r="K90" s="464"/>
      <c r="L90" s="464"/>
      <c r="M90" s="464"/>
      <c r="N90" s="464"/>
      <c r="O90" s="464"/>
      <c r="P90" s="464"/>
      <c r="Q90" s="464"/>
      <c r="R90" s="464"/>
    </row>
    <row r="91" spans="1:18" ht="6" customHeight="1" x14ac:dyDescent="0.25">
      <c r="A91" s="744"/>
      <c r="B91" s="744"/>
      <c r="C91" s="744"/>
      <c r="D91" s="462"/>
      <c r="E91" s="462"/>
      <c r="F91" s="462"/>
      <c r="G91" s="462"/>
      <c r="H91" s="462"/>
      <c r="I91" s="462"/>
      <c r="J91" s="462"/>
      <c r="K91" s="462"/>
      <c r="L91" s="462"/>
      <c r="M91" s="462"/>
      <c r="N91" s="462"/>
      <c r="O91" s="462"/>
      <c r="P91" s="462"/>
      <c r="Q91" s="462"/>
      <c r="R91" s="462"/>
    </row>
    <row r="92" spans="1:18" ht="30" x14ac:dyDescent="0.25">
      <c r="A92" s="456">
        <v>24130</v>
      </c>
      <c r="B92" s="476" t="s">
        <v>183</v>
      </c>
      <c r="C92" s="475" t="s">
        <v>491</v>
      </c>
      <c r="D92" s="464"/>
      <c r="E92" s="462" t="s">
        <v>229</v>
      </c>
      <c r="F92" s="464"/>
      <c r="G92" s="464"/>
      <c r="H92" s="464"/>
      <c r="I92" s="464"/>
      <c r="J92" s="464"/>
      <c r="K92" s="464"/>
      <c r="L92" s="462" t="s">
        <v>229</v>
      </c>
      <c r="M92" s="464"/>
      <c r="N92" s="464"/>
      <c r="O92" s="464"/>
      <c r="P92" s="462" t="s">
        <v>229</v>
      </c>
      <c r="Q92" s="464"/>
      <c r="R92" s="464"/>
    </row>
    <row r="93" spans="1:18" ht="6" customHeight="1" x14ac:dyDescent="0.25">
      <c r="A93" s="744"/>
      <c r="B93" s="744"/>
      <c r="C93" s="744"/>
      <c r="D93" s="462"/>
      <c r="E93" s="462"/>
      <c r="F93" s="462"/>
      <c r="G93" s="462"/>
      <c r="H93" s="462"/>
      <c r="I93" s="462"/>
      <c r="J93" s="462"/>
      <c r="K93" s="462"/>
      <c r="L93" s="462"/>
      <c r="M93" s="462"/>
      <c r="N93" s="462"/>
      <c r="O93" s="462"/>
      <c r="P93" s="462"/>
      <c r="Q93" s="462"/>
      <c r="R93" s="462"/>
    </row>
    <row r="94" spans="1:18" ht="30" x14ac:dyDescent="0.25">
      <c r="A94" s="745">
        <v>24300</v>
      </c>
      <c r="B94" s="747" t="s">
        <v>253</v>
      </c>
      <c r="C94" s="465" t="s">
        <v>316</v>
      </c>
      <c r="D94" s="464"/>
      <c r="E94" s="462" t="s">
        <v>229</v>
      </c>
      <c r="F94" s="464"/>
      <c r="G94" s="464"/>
      <c r="H94" s="464"/>
      <c r="I94" s="464"/>
      <c r="J94" s="464"/>
      <c r="K94" s="464"/>
      <c r="L94" s="464"/>
      <c r="M94" s="464"/>
      <c r="N94" s="464"/>
      <c r="O94" s="464"/>
      <c r="P94" s="464"/>
      <c r="Q94" s="464"/>
      <c r="R94" s="464"/>
    </row>
    <row r="95" spans="1:18" x14ac:dyDescent="0.25">
      <c r="A95" s="745"/>
      <c r="B95" s="747"/>
      <c r="C95" s="465" t="s">
        <v>317</v>
      </c>
      <c r="D95" s="464"/>
      <c r="E95" s="462"/>
      <c r="F95" s="464"/>
      <c r="G95" s="464"/>
      <c r="H95" s="464"/>
      <c r="I95" s="464"/>
      <c r="J95" s="464"/>
      <c r="K95" s="464"/>
      <c r="L95" s="464"/>
      <c r="M95" s="464"/>
      <c r="N95" s="464"/>
      <c r="O95" s="464"/>
      <c r="P95" s="464"/>
      <c r="Q95" s="464"/>
      <c r="R95" s="464"/>
    </row>
    <row r="96" spans="1:18" ht="30" x14ac:dyDescent="0.25">
      <c r="A96" s="745"/>
      <c r="B96" s="747"/>
      <c r="C96" s="465" t="s">
        <v>318</v>
      </c>
      <c r="D96" s="464"/>
      <c r="E96" s="464"/>
      <c r="F96" s="462" t="s">
        <v>229</v>
      </c>
      <c r="G96" s="464"/>
      <c r="H96" s="464"/>
      <c r="I96" s="464"/>
      <c r="J96" s="464"/>
      <c r="K96" s="464"/>
      <c r="L96" s="464"/>
      <c r="M96" s="462" t="s">
        <v>229</v>
      </c>
      <c r="N96" s="464"/>
      <c r="O96" s="464"/>
      <c r="P96" s="464"/>
      <c r="Q96" s="462" t="s">
        <v>229</v>
      </c>
      <c r="R96" s="464"/>
    </row>
    <row r="97" spans="1:18" x14ac:dyDescent="0.25">
      <c r="A97" s="745"/>
      <c r="B97" s="747"/>
      <c r="C97" s="465" t="s">
        <v>321</v>
      </c>
      <c r="D97" s="464"/>
      <c r="E97" s="462" t="s">
        <v>229</v>
      </c>
      <c r="F97" s="462"/>
      <c r="G97" s="464"/>
      <c r="H97" s="464"/>
      <c r="I97" s="464"/>
      <c r="J97" s="464"/>
      <c r="K97" s="464"/>
      <c r="L97" s="462" t="s">
        <v>229</v>
      </c>
      <c r="M97" s="462"/>
      <c r="N97" s="464"/>
      <c r="O97" s="464"/>
      <c r="P97" s="462" t="s">
        <v>229</v>
      </c>
      <c r="Q97" s="462"/>
      <c r="R97" s="464"/>
    </row>
    <row r="98" spans="1:18" ht="30" x14ac:dyDescent="0.25">
      <c r="A98" s="745"/>
      <c r="B98" s="747"/>
      <c r="C98" s="465" t="s">
        <v>319</v>
      </c>
      <c r="D98" s="464"/>
      <c r="E98" s="462"/>
      <c r="F98" s="462"/>
      <c r="G98" s="464"/>
      <c r="H98" s="464"/>
      <c r="I98" s="464"/>
      <c r="J98" s="464"/>
      <c r="K98" s="464"/>
      <c r="L98" s="462"/>
      <c r="M98" s="462"/>
      <c r="N98" s="464"/>
      <c r="O98" s="464"/>
      <c r="P98" s="462"/>
      <c r="Q98" s="462"/>
      <c r="R98" s="464"/>
    </row>
    <row r="99" spans="1:18" x14ac:dyDescent="0.25">
      <c r="A99" s="745"/>
      <c r="B99" s="747"/>
      <c r="C99" s="465" t="s">
        <v>322</v>
      </c>
      <c r="D99" s="464"/>
      <c r="E99" s="462"/>
      <c r="F99" s="462"/>
      <c r="G99" s="464"/>
      <c r="H99" s="464"/>
      <c r="I99" s="464"/>
      <c r="J99" s="464"/>
      <c r="K99" s="464"/>
      <c r="L99" s="462"/>
      <c r="M99" s="462"/>
      <c r="N99" s="464"/>
      <c r="O99" s="464"/>
      <c r="P99" s="462"/>
      <c r="Q99" s="462"/>
      <c r="R99" s="464"/>
    </row>
    <row r="100" spans="1:18" x14ac:dyDescent="0.25">
      <c r="A100" s="745"/>
      <c r="B100" s="747"/>
      <c r="C100" s="465" t="s">
        <v>406</v>
      </c>
      <c r="D100" s="464"/>
      <c r="E100" s="462"/>
      <c r="F100" s="462"/>
      <c r="G100" s="464"/>
      <c r="H100" s="464"/>
      <c r="I100" s="464"/>
      <c r="J100" s="464"/>
      <c r="K100" s="464"/>
      <c r="L100" s="462"/>
      <c r="M100" s="462"/>
      <c r="N100" s="464"/>
      <c r="O100" s="464"/>
      <c r="P100" s="462"/>
      <c r="Q100" s="462"/>
      <c r="R100" s="464"/>
    </row>
    <row r="101" spans="1:18" x14ac:dyDescent="0.25">
      <c r="A101" s="745"/>
      <c r="B101" s="747"/>
      <c r="C101" s="465" t="s">
        <v>280</v>
      </c>
      <c r="D101" s="464"/>
      <c r="E101" s="462"/>
      <c r="F101" s="462"/>
      <c r="G101" s="464"/>
      <c r="H101" s="464"/>
      <c r="I101" s="464"/>
      <c r="J101" s="464"/>
      <c r="K101" s="464"/>
      <c r="L101" s="462"/>
      <c r="M101" s="462"/>
      <c r="N101" s="464"/>
      <c r="O101" s="464"/>
      <c r="P101" s="462"/>
      <c r="Q101" s="462"/>
      <c r="R101" s="464"/>
    </row>
    <row r="102" spans="1:18" ht="6" customHeight="1" x14ac:dyDescent="0.25">
      <c r="A102" s="744"/>
      <c r="B102" s="744"/>
      <c r="C102" s="744"/>
      <c r="D102" s="462"/>
      <c r="E102" s="462"/>
      <c r="F102" s="462"/>
      <c r="G102" s="462"/>
      <c r="H102" s="462"/>
      <c r="I102" s="462"/>
      <c r="J102" s="462"/>
      <c r="K102" s="462"/>
      <c r="L102" s="462"/>
      <c r="M102" s="462"/>
      <c r="N102" s="462"/>
      <c r="O102" s="462"/>
      <c r="P102" s="462"/>
      <c r="Q102" s="462"/>
      <c r="R102" s="462"/>
    </row>
    <row r="103" spans="1:18" x14ac:dyDescent="0.25">
      <c r="A103" s="745">
        <v>25120</v>
      </c>
      <c r="B103" s="747" t="s">
        <v>77</v>
      </c>
      <c r="C103" s="458" t="s">
        <v>324</v>
      </c>
      <c r="D103" s="464"/>
      <c r="E103" s="464"/>
      <c r="F103" s="464"/>
      <c r="G103" s="462" t="s">
        <v>229</v>
      </c>
      <c r="H103" s="462"/>
      <c r="I103" s="462" t="s">
        <v>229</v>
      </c>
      <c r="J103" s="464"/>
      <c r="K103" s="464"/>
      <c r="L103" s="464"/>
      <c r="M103" s="464"/>
      <c r="N103" s="462" t="s">
        <v>229</v>
      </c>
      <c r="O103" s="464"/>
      <c r="P103" s="464"/>
      <c r="Q103" s="464"/>
      <c r="R103" s="462" t="s">
        <v>229</v>
      </c>
    </row>
    <row r="104" spans="1:18" x14ac:dyDescent="0.25">
      <c r="A104" s="745"/>
      <c r="B104" s="747"/>
      <c r="C104" s="458" t="s">
        <v>323</v>
      </c>
      <c r="D104" s="464"/>
      <c r="E104" s="464"/>
      <c r="F104" s="464"/>
      <c r="G104" s="462"/>
      <c r="H104" s="462"/>
      <c r="I104" s="462"/>
      <c r="J104" s="464"/>
      <c r="K104" s="464"/>
      <c r="L104" s="464"/>
      <c r="M104" s="464"/>
      <c r="N104" s="462"/>
      <c r="O104" s="464"/>
      <c r="P104" s="464"/>
      <c r="Q104" s="464"/>
      <c r="R104" s="462"/>
    </row>
    <row r="105" spans="1:18" ht="6" customHeight="1" x14ac:dyDescent="0.25">
      <c r="A105" s="744"/>
      <c r="B105" s="744"/>
      <c r="C105" s="744"/>
      <c r="D105" s="462"/>
      <c r="E105" s="462"/>
      <c r="F105" s="462"/>
      <c r="G105" s="462"/>
      <c r="H105" s="462"/>
      <c r="I105" s="462"/>
      <c r="J105" s="462"/>
      <c r="K105" s="462"/>
      <c r="L105" s="462"/>
      <c r="M105" s="462"/>
      <c r="N105" s="462"/>
      <c r="O105" s="462"/>
      <c r="P105" s="462"/>
      <c r="Q105" s="462"/>
      <c r="R105" s="462"/>
    </row>
    <row r="106" spans="1:18" x14ac:dyDescent="0.25">
      <c r="A106" s="745">
        <v>25210</v>
      </c>
      <c r="B106" s="746" t="s">
        <v>259</v>
      </c>
      <c r="C106" s="458" t="s">
        <v>325</v>
      </c>
      <c r="D106" s="464"/>
      <c r="E106" s="464"/>
      <c r="F106" s="464"/>
      <c r="G106" s="462"/>
      <c r="H106" s="462"/>
      <c r="I106" s="462"/>
      <c r="J106" s="464"/>
      <c r="K106" s="464"/>
      <c r="L106" s="464"/>
      <c r="M106" s="464"/>
      <c r="N106" s="462"/>
      <c r="O106" s="464"/>
      <c r="P106" s="464"/>
      <c r="Q106" s="464"/>
      <c r="R106" s="462"/>
    </row>
    <row r="107" spans="1:18" x14ac:dyDescent="0.25">
      <c r="A107" s="745"/>
      <c r="B107" s="746"/>
      <c r="C107" s="458" t="s">
        <v>320</v>
      </c>
      <c r="D107" s="464"/>
      <c r="E107" s="464"/>
      <c r="F107" s="464"/>
      <c r="G107" s="462"/>
      <c r="H107" s="462"/>
      <c r="I107" s="462"/>
      <c r="J107" s="464"/>
      <c r="K107" s="464"/>
      <c r="L107" s="464"/>
      <c r="M107" s="464"/>
      <c r="N107" s="462"/>
      <c r="O107" s="464"/>
      <c r="P107" s="464"/>
      <c r="Q107" s="464"/>
      <c r="R107" s="462"/>
    </row>
    <row r="108" spans="1:18" ht="30" x14ac:dyDescent="0.25">
      <c r="A108" s="745"/>
      <c r="B108" s="746"/>
      <c r="C108" s="465" t="s">
        <v>326</v>
      </c>
      <c r="D108" s="464"/>
      <c r="E108" s="464"/>
      <c r="F108" s="464"/>
      <c r="G108" s="462"/>
      <c r="H108" s="462"/>
      <c r="I108" s="462"/>
      <c r="J108" s="464"/>
      <c r="K108" s="464"/>
      <c r="L108" s="464"/>
      <c r="M108" s="464"/>
      <c r="N108" s="462"/>
      <c r="O108" s="464"/>
      <c r="P108" s="464"/>
      <c r="Q108" s="464"/>
      <c r="R108" s="462"/>
    </row>
    <row r="109" spans="1:18" x14ac:dyDescent="0.25">
      <c r="A109" s="745"/>
      <c r="B109" s="746"/>
      <c r="C109" s="465" t="s">
        <v>327</v>
      </c>
      <c r="D109" s="464"/>
      <c r="E109" s="464"/>
      <c r="F109" s="464"/>
      <c r="G109" s="462"/>
      <c r="H109" s="462"/>
      <c r="I109" s="462"/>
      <c r="J109" s="464"/>
      <c r="K109" s="464"/>
      <c r="L109" s="464"/>
      <c r="M109" s="464"/>
      <c r="N109" s="462"/>
      <c r="O109" s="464"/>
      <c r="P109" s="464"/>
      <c r="Q109" s="464"/>
      <c r="R109" s="462"/>
    </row>
    <row r="110" spans="1:18" ht="45" x14ac:dyDescent="0.25">
      <c r="A110" s="745"/>
      <c r="B110" s="746"/>
      <c r="C110" s="465" t="s">
        <v>328</v>
      </c>
      <c r="D110" s="462" t="s">
        <v>229</v>
      </c>
      <c r="E110" s="462" t="s">
        <v>229</v>
      </c>
      <c r="F110" s="462" t="s">
        <v>229</v>
      </c>
      <c r="G110" s="462" t="s">
        <v>229</v>
      </c>
      <c r="H110" s="462" t="s">
        <v>229</v>
      </c>
      <c r="I110" s="464"/>
      <c r="J110" s="464"/>
      <c r="K110" s="464"/>
      <c r="L110" s="464"/>
      <c r="M110" s="464"/>
      <c r="N110" s="464"/>
      <c r="O110" s="464"/>
      <c r="P110" s="464"/>
      <c r="Q110" s="464"/>
      <c r="R110" s="464"/>
    </row>
    <row r="111" spans="1:18" ht="6" customHeight="1" x14ac:dyDescent="0.25">
      <c r="A111" s="744"/>
      <c r="B111" s="744"/>
      <c r="C111" s="744"/>
      <c r="D111" s="462"/>
      <c r="E111" s="462"/>
      <c r="F111" s="462"/>
      <c r="G111" s="462"/>
      <c r="H111" s="462"/>
      <c r="I111" s="462"/>
      <c r="J111" s="462"/>
      <c r="K111" s="462"/>
      <c r="L111" s="462"/>
      <c r="M111" s="462"/>
      <c r="N111" s="462"/>
      <c r="O111" s="462"/>
      <c r="P111" s="462"/>
      <c r="Q111" s="462"/>
      <c r="R111" s="462"/>
    </row>
    <row r="112" spans="1:18" ht="30" x14ac:dyDescent="0.25">
      <c r="A112" s="456">
        <v>25220</v>
      </c>
      <c r="B112" s="457" t="s">
        <v>260</v>
      </c>
      <c r="C112" s="465" t="s">
        <v>329</v>
      </c>
      <c r="D112" s="462" t="s">
        <v>229</v>
      </c>
      <c r="E112" s="462" t="s">
        <v>229</v>
      </c>
      <c r="F112" s="462" t="s">
        <v>229</v>
      </c>
      <c r="G112" s="462" t="s">
        <v>229</v>
      </c>
      <c r="H112" s="462" t="s">
        <v>229</v>
      </c>
      <c r="I112" s="464"/>
      <c r="J112" s="464"/>
      <c r="K112" s="464"/>
      <c r="L112" s="464"/>
      <c r="M112" s="464"/>
      <c r="N112" s="464"/>
      <c r="O112" s="464"/>
      <c r="P112" s="464"/>
      <c r="Q112" s="464"/>
      <c r="R112" s="464"/>
    </row>
    <row r="113" spans="1:18" ht="6" customHeight="1" x14ac:dyDescent="0.25">
      <c r="A113" s="744"/>
      <c r="B113" s="744"/>
      <c r="C113" s="744"/>
      <c r="D113" s="462"/>
      <c r="E113" s="462"/>
      <c r="F113" s="462"/>
      <c r="G113" s="462"/>
      <c r="H113" s="462"/>
      <c r="I113" s="462"/>
      <c r="J113" s="462"/>
      <c r="K113" s="462"/>
      <c r="L113" s="462"/>
      <c r="M113" s="462"/>
      <c r="N113" s="462"/>
      <c r="O113" s="462"/>
      <c r="P113" s="462"/>
      <c r="Q113" s="462"/>
      <c r="R113" s="462"/>
    </row>
    <row r="114" spans="1:18" x14ac:dyDescent="0.25">
      <c r="A114" s="745">
        <v>25230</v>
      </c>
      <c r="B114" s="746" t="s">
        <v>184</v>
      </c>
      <c r="C114" s="465" t="s">
        <v>362</v>
      </c>
      <c r="D114" s="462"/>
      <c r="E114" s="462"/>
      <c r="F114" s="462"/>
      <c r="G114" s="462"/>
      <c r="H114" s="462"/>
      <c r="I114" s="464"/>
      <c r="J114" s="464"/>
      <c r="K114" s="464"/>
      <c r="L114" s="464"/>
      <c r="M114" s="464"/>
      <c r="N114" s="464"/>
      <c r="O114" s="464"/>
      <c r="P114" s="464"/>
      <c r="Q114" s="464"/>
      <c r="R114" s="464"/>
    </row>
    <row r="115" spans="1:18" ht="30" x14ac:dyDescent="0.25">
      <c r="A115" s="745"/>
      <c r="B115" s="746"/>
      <c r="C115" s="465" t="s">
        <v>363</v>
      </c>
      <c r="D115" s="464"/>
      <c r="E115" s="462" t="s">
        <v>229</v>
      </c>
      <c r="F115" s="464"/>
      <c r="G115" s="462" t="s">
        <v>229</v>
      </c>
      <c r="H115" s="462" t="s">
        <v>229</v>
      </c>
      <c r="I115" s="464"/>
      <c r="J115" s="464"/>
      <c r="K115" s="464"/>
      <c r="L115" s="464"/>
      <c r="M115" s="464"/>
      <c r="N115" s="464"/>
      <c r="O115" s="464"/>
      <c r="P115" s="464"/>
      <c r="Q115" s="464"/>
      <c r="R115" s="464"/>
    </row>
    <row r="116" spans="1:18" x14ac:dyDescent="0.25">
      <c r="A116" s="745"/>
      <c r="B116" s="746"/>
      <c r="C116" s="458" t="s">
        <v>281</v>
      </c>
      <c r="D116" s="464"/>
      <c r="E116" s="462" t="s">
        <v>229</v>
      </c>
      <c r="F116" s="464"/>
      <c r="G116" s="462" t="s">
        <v>229</v>
      </c>
      <c r="H116" s="462" t="s">
        <v>229</v>
      </c>
      <c r="I116" s="464"/>
      <c r="J116" s="464"/>
      <c r="K116" s="464"/>
      <c r="L116" s="464"/>
      <c r="M116" s="464"/>
      <c r="N116" s="464"/>
      <c r="O116" s="464"/>
      <c r="P116" s="464"/>
      <c r="Q116" s="464"/>
      <c r="R116" s="464"/>
    </row>
    <row r="117" spans="1:18" ht="6" customHeight="1" x14ac:dyDescent="0.25">
      <c r="A117" s="744"/>
      <c r="B117" s="744"/>
      <c r="C117" s="744"/>
      <c r="D117" s="462"/>
      <c r="E117" s="462"/>
      <c r="F117" s="462"/>
      <c r="G117" s="462"/>
      <c r="H117" s="462"/>
      <c r="I117" s="462"/>
      <c r="J117" s="462"/>
      <c r="K117" s="462"/>
      <c r="L117" s="462"/>
      <c r="M117" s="462"/>
      <c r="N117" s="462"/>
      <c r="O117" s="462"/>
      <c r="P117" s="462"/>
      <c r="Q117" s="462"/>
      <c r="R117" s="462"/>
    </row>
    <row r="118" spans="1:18" x14ac:dyDescent="0.25">
      <c r="A118" s="745">
        <v>25300</v>
      </c>
      <c r="B118" s="746" t="s">
        <v>82</v>
      </c>
      <c r="C118" s="458" t="s">
        <v>441</v>
      </c>
      <c r="D118" s="464"/>
      <c r="E118" s="462"/>
      <c r="F118" s="464"/>
      <c r="G118" s="462"/>
      <c r="H118" s="462"/>
      <c r="I118" s="464"/>
      <c r="J118" s="464"/>
      <c r="K118" s="464"/>
      <c r="L118" s="464"/>
      <c r="M118" s="464"/>
      <c r="N118" s="464"/>
      <c r="O118" s="464"/>
      <c r="P118" s="464"/>
      <c r="Q118" s="464"/>
      <c r="R118" s="464"/>
    </row>
    <row r="119" spans="1:18" x14ac:dyDescent="0.25">
      <c r="A119" s="745"/>
      <c r="B119" s="746"/>
      <c r="C119" s="458" t="s">
        <v>364</v>
      </c>
      <c r="D119" s="464"/>
      <c r="E119" s="462"/>
      <c r="F119" s="464"/>
      <c r="G119" s="462"/>
      <c r="H119" s="462"/>
      <c r="I119" s="464"/>
      <c r="J119" s="464"/>
      <c r="K119" s="464"/>
      <c r="L119" s="464"/>
      <c r="M119" s="464"/>
      <c r="N119" s="464"/>
      <c r="O119" s="464"/>
      <c r="P119" s="464"/>
      <c r="Q119" s="464"/>
      <c r="R119" s="464"/>
    </row>
    <row r="120" spans="1:18" x14ac:dyDescent="0.25">
      <c r="A120" s="745"/>
      <c r="B120" s="746"/>
      <c r="C120" s="458" t="s">
        <v>365</v>
      </c>
      <c r="D120" s="464"/>
      <c r="E120" s="462"/>
      <c r="F120" s="464"/>
      <c r="G120" s="462"/>
      <c r="H120" s="462"/>
      <c r="I120" s="464"/>
      <c r="J120" s="464"/>
      <c r="K120" s="464"/>
      <c r="L120" s="464"/>
      <c r="M120" s="464"/>
      <c r="N120" s="464"/>
      <c r="O120" s="464"/>
      <c r="P120" s="464"/>
      <c r="Q120" s="464"/>
      <c r="R120" s="464"/>
    </row>
    <row r="121" spans="1:18" x14ac:dyDescent="0.25">
      <c r="A121" s="745"/>
      <c r="B121" s="746"/>
      <c r="C121" s="458" t="s">
        <v>366</v>
      </c>
      <c r="D121" s="464"/>
      <c r="E121" s="462"/>
      <c r="F121" s="464"/>
      <c r="G121" s="462"/>
      <c r="H121" s="462"/>
      <c r="I121" s="464"/>
      <c r="J121" s="464"/>
      <c r="K121" s="464"/>
      <c r="L121" s="464"/>
      <c r="M121" s="464"/>
      <c r="N121" s="464"/>
      <c r="O121" s="464"/>
      <c r="P121" s="464"/>
      <c r="Q121" s="464"/>
      <c r="R121" s="464"/>
    </row>
    <row r="122" spans="1:18" x14ac:dyDescent="0.25">
      <c r="A122" s="745"/>
      <c r="B122" s="746"/>
      <c r="C122" s="458" t="s">
        <v>367</v>
      </c>
      <c r="D122" s="464"/>
      <c r="E122" s="462" t="s">
        <v>229</v>
      </c>
      <c r="F122" s="464"/>
      <c r="G122" s="464"/>
      <c r="H122" s="464"/>
      <c r="I122" s="464"/>
      <c r="J122" s="464"/>
      <c r="K122" s="464"/>
      <c r="L122" s="462" t="s">
        <v>229</v>
      </c>
      <c r="M122" s="464"/>
      <c r="N122" s="464"/>
      <c r="O122" s="464"/>
      <c r="P122" s="462" t="s">
        <v>229</v>
      </c>
      <c r="Q122" s="464"/>
      <c r="R122" s="464"/>
    </row>
    <row r="123" spans="1:18" ht="6" customHeight="1" x14ac:dyDescent="0.25">
      <c r="A123" s="744"/>
      <c r="B123" s="744"/>
      <c r="C123" s="744"/>
      <c r="D123" s="462"/>
      <c r="E123" s="462"/>
      <c r="F123" s="462"/>
      <c r="G123" s="462"/>
      <c r="H123" s="462"/>
      <c r="I123" s="462"/>
      <c r="J123" s="462"/>
      <c r="K123" s="462"/>
      <c r="L123" s="462"/>
      <c r="M123" s="462"/>
      <c r="N123" s="462"/>
      <c r="O123" s="462"/>
      <c r="P123" s="462"/>
      <c r="Q123" s="462"/>
      <c r="R123" s="462"/>
    </row>
    <row r="124" spans="1:18" x14ac:dyDescent="0.25">
      <c r="A124" s="745">
        <v>25400</v>
      </c>
      <c r="B124" s="746" t="s">
        <v>185</v>
      </c>
      <c r="C124" s="458" t="s">
        <v>252</v>
      </c>
      <c r="D124" s="464"/>
      <c r="E124" s="462" t="s">
        <v>229</v>
      </c>
      <c r="F124" s="464"/>
      <c r="G124" s="462" t="s">
        <v>229</v>
      </c>
      <c r="H124" s="462" t="s">
        <v>229</v>
      </c>
      <c r="I124" s="462" t="s">
        <v>229</v>
      </c>
      <c r="J124" s="464"/>
      <c r="K124" s="464"/>
      <c r="L124" s="462" t="s">
        <v>229</v>
      </c>
      <c r="M124" s="464"/>
      <c r="N124" s="462" t="s">
        <v>229</v>
      </c>
      <c r="O124" s="464"/>
      <c r="P124" s="462" t="s">
        <v>229</v>
      </c>
      <c r="Q124" s="464"/>
      <c r="R124" s="462" t="s">
        <v>229</v>
      </c>
    </row>
    <row r="125" spans="1:18" x14ac:dyDescent="0.25">
      <c r="A125" s="745"/>
      <c r="B125" s="746"/>
      <c r="C125" s="458" t="s">
        <v>251</v>
      </c>
      <c r="D125" s="464"/>
      <c r="E125" s="464"/>
      <c r="F125" s="464"/>
      <c r="G125" s="464"/>
      <c r="H125" s="464"/>
      <c r="I125" s="464"/>
      <c r="J125" s="462" t="s">
        <v>229</v>
      </c>
      <c r="K125" s="464"/>
      <c r="L125" s="464"/>
      <c r="M125" s="464"/>
      <c r="N125" s="464"/>
      <c r="O125" s="464"/>
      <c r="P125" s="464"/>
      <c r="Q125" s="464"/>
      <c r="R125" s="464"/>
    </row>
    <row r="126" spans="1:18" ht="30" x14ac:dyDescent="0.25">
      <c r="A126" s="745"/>
      <c r="B126" s="746"/>
      <c r="C126" s="465" t="s">
        <v>444</v>
      </c>
      <c r="D126" s="464"/>
      <c r="E126" s="462" t="s">
        <v>229</v>
      </c>
      <c r="F126" s="464"/>
      <c r="G126" s="462" t="s">
        <v>229</v>
      </c>
      <c r="H126" s="462" t="s">
        <v>229</v>
      </c>
      <c r="I126" s="464"/>
      <c r="J126" s="462"/>
      <c r="K126" s="464"/>
      <c r="L126" s="462" t="s">
        <v>229</v>
      </c>
      <c r="M126" s="464"/>
      <c r="N126" s="464"/>
      <c r="O126" s="464"/>
      <c r="P126" s="462" t="s">
        <v>229</v>
      </c>
      <c r="Q126" s="464"/>
      <c r="R126" s="464"/>
    </row>
    <row r="127" spans="1:18" x14ac:dyDescent="0.25">
      <c r="A127" s="745"/>
      <c r="B127" s="746"/>
      <c r="C127" s="458" t="s">
        <v>442</v>
      </c>
      <c r="D127" s="464"/>
      <c r="E127" s="462"/>
      <c r="F127" s="464"/>
      <c r="G127" s="462"/>
      <c r="H127" s="462"/>
      <c r="I127" s="464"/>
      <c r="J127" s="462" t="s">
        <v>229</v>
      </c>
      <c r="K127" s="464"/>
      <c r="L127" s="464"/>
      <c r="M127" s="464"/>
      <c r="N127" s="464"/>
      <c r="O127" s="464"/>
      <c r="P127" s="464"/>
      <c r="Q127" s="464"/>
      <c r="R127" s="464"/>
    </row>
    <row r="128" spans="1:18" x14ac:dyDescent="0.25">
      <c r="A128" s="745"/>
      <c r="B128" s="746"/>
      <c r="C128" s="458" t="s">
        <v>443</v>
      </c>
      <c r="D128" s="464"/>
      <c r="E128" s="462"/>
      <c r="F128" s="464"/>
      <c r="G128" s="462"/>
      <c r="H128" s="462"/>
      <c r="I128" s="464"/>
      <c r="J128" s="462" t="s">
        <v>229</v>
      </c>
      <c r="K128" s="464"/>
      <c r="L128" s="464"/>
      <c r="M128" s="464"/>
      <c r="N128" s="464"/>
      <c r="O128" s="464"/>
      <c r="P128" s="464"/>
      <c r="Q128" s="464"/>
      <c r="R128" s="464"/>
    </row>
    <row r="129" spans="1:18" x14ac:dyDescent="0.25">
      <c r="A129" s="745"/>
      <c r="B129" s="746"/>
      <c r="C129" s="458" t="s">
        <v>330</v>
      </c>
      <c r="D129" s="464"/>
      <c r="E129" s="462"/>
      <c r="F129" s="464"/>
      <c r="G129" s="462"/>
      <c r="H129" s="462"/>
      <c r="I129" s="464"/>
      <c r="J129" s="462"/>
      <c r="K129" s="464"/>
      <c r="L129" s="464"/>
      <c r="M129" s="464"/>
      <c r="N129" s="464"/>
      <c r="O129" s="464"/>
      <c r="P129" s="464"/>
      <c r="Q129" s="464"/>
      <c r="R129" s="464"/>
    </row>
    <row r="130" spans="1:18" ht="6" customHeight="1" x14ac:dyDescent="0.25">
      <c r="A130" s="744"/>
      <c r="B130" s="744"/>
      <c r="C130" s="744"/>
      <c r="D130" s="462"/>
      <c r="E130" s="462"/>
      <c r="F130" s="462"/>
      <c r="G130" s="462"/>
      <c r="H130" s="462"/>
      <c r="I130" s="462"/>
      <c r="J130" s="462"/>
      <c r="K130" s="462"/>
      <c r="L130" s="462"/>
      <c r="M130" s="462"/>
      <c r="N130" s="462"/>
      <c r="O130" s="462"/>
      <c r="P130" s="462"/>
      <c r="Q130" s="462"/>
      <c r="R130" s="462"/>
    </row>
    <row r="131" spans="1:18" ht="30" x14ac:dyDescent="0.25">
      <c r="A131" s="745">
        <v>25500</v>
      </c>
      <c r="B131" s="746" t="s">
        <v>186</v>
      </c>
      <c r="C131" s="475" t="s">
        <v>331</v>
      </c>
      <c r="D131" s="464"/>
      <c r="E131" s="464"/>
      <c r="F131" s="462" t="s">
        <v>229</v>
      </c>
      <c r="G131" s="464"/>
      <c r="H131" s="464"/>
      <c r="I131" s="464"/>
      <c r="J131" s="464"/>
      <c r="K131" s="464"/>
      <c r="L131" s="464"/>
      <c r="M131" s="462" t="s">
        <v>229</v>
      </c>
      <c r="N131" s="464"/>
      <c r="O131" s="464"/>
      <c r="P131" s="464"/>
      <c r="Q131" s="462" t="s">
        <v>229</v>
      </c>
      <c r="R131" s="464"/>
    </row>
    <row r="132" spans="1:18" ht="30" x14ac:dyDescent="0.25">
      <c r="A132" s="745"/>
      <c r="B132" s="746"/>
      <c r="C132" s="475" t="s">
        <v>404</v>
      </c>
      <c r="D132" s="464"/>
      <c r="E132" s="464"/>
      <c r="F132" s="462"/>
      <c r="G132" s="464"/>
      <c r="H132" s="464"/>
      <c r="I132" s="464"/>
      <c r="J132" s="464"/>
      <c r="K132" s="464"/>
      <c r="L132" s="464"/>
      <c r="M132" s="462"/>
      <c r="N132" s="464"/>
      <c r="O132" s="464"/>
      <c r="P132" s="464"/>
      <c r="Q132" s="462"/>
      <c r="R132" s="464"/>
    </row>
    <row r="133" spans="1:18" ht="30" x14ac:dyDescent="0.25">
      <c r="A133" s="745"/>
      <c r="B133" s="746"/>
      <c r="C133" s="475" t="s">
        <v>332</v>
      </c>
      <c r="D133" s="464"/>
      <c r="E133" s="462" t="s">
        <v>229</v>
      </c>
      <c r="F133" s="462"/>
      <c r="G133" s="464"/>
      <c r="H133" s="464"/>
      <c r="I133" s="464"/>
      <c r="J133" s="464"/>
      <c r="K133" s="464"/>
      <c r="L133" s="464"/>
      <c r="M133" s="462"/>
      <c r="N133" s="464"/>
      <c r="O133" s="464"/>
      <c r="P133" s="464"/>
      <c r="Q133" s="462"/>
      <c r="R133" s="464"/>
    </row>
    <row r="134" spans="1:18" ht="6" customHeight="1" x14ac:dyDescent="0.25">
      <c r="A134" s="744"/>
      <c r="B134" s="744"/>
      <c r="C134" s="744"/>
      <c r="D134" s="462"/>
      <c r="E134" s="462"/>
      <c r="F134" s="462"/>
      <c r="G134" s="462"/>
      <c r="H134" s="462"/>
      <c r="I134" s="462"/>
      <c r="J134" s="462"/>
      <c r="K134" s="462"/>
      <c r="L134" s="462"/>
      <c r="M134" s="462"/>
      <c r="N134" s="462"/>
      <c r="O134" s="462"/>
      <c r="P134" s="462"/>
      <c r="Q134" s="462"/>
      <c r="R134" s="462"/>
    </row>
    <row r="135" spans="1:18" ht="45" x14ac:dyDescent="0.25">
      <c r="A135" s="745">
        <v>25600</v>
      </c>
      <c r="B135" s="747" t="s">
        <v>261</v>
      </c>
      <c r="C135" s="465" t="s">
        <v>467</v>
      </c>
      <c r="D135" s="462" t="s">
        <v>229</v>
      </c>
      <c r="E135" s="462" t="s">
        <v>229</v>
      </c>
      <c r="F135" s="462" t="s">
        <v>229</v>
      </c>
      <c r="G135" s="462" t="s">
        <v>229</v>
      </c>
      <c r="H135" s="462" t="s">
        <v>229</v>
      </c>
      <c r="I135" s="462" t="s">
        <v>229</v>
      </c>
      <c r="J135" s="464"/>
      <c r="K135" s="462" t="s">
        <v>229</v>
      </c>
      <c r="L135" s="462" t="s">
        <v>229</v>
      </c>
      <c r="M135" s="462" t="s">
        <v>229</v>
      </c>
      <c r="N135" s="462" t="s">
        <v>229</v>
      </c>
      <c r="O135" s="462" t="s">
        <v>229</v>
      </c>
      <c r="P135" s="462" t="s">
        <v>229</v>
      </c>
      <c r="Q135" s="462" t="s">
        <v>229</v>
      </c>
      <c r="R135" s="462" t="s">
        <v>229</v>
      </c>
    </row>
    <row r="136" spans="1:18" x14ac:dyDescent="0.25">
      <c r="A136" s="745"/>
      <c r="B136" s="747"/>
      <c r="C136" s="477" t="s">
        <v>368</v>
      </c>
      <c r="D136" s="464"/>
      <c r="E136" s="464"/>
      <c r="F136" s="464"/>
      <c r="G136" s="462" t="s">
        <v>229</v>
      </c>
      <c r="H136" s="464"/>
      <c r="I136" s="464"/>
      <c r="J136" s="464"/>
      <c r="K136" s="464"/>
      <c r="L136" s="464"/>
      <c r="M136" s="464"/>
      <c r="N136" s="464"/>
      <c r="O136" s="464"/>
      <c r="P136" s="464"/>
      <c r="Q136" s="464"/>
      <c r="R136" s="464"/>
    </row>
    <row r="137" spans="1:18" ht="75.75" customHeight="1" x14ac:dyDescent="0.25">
      <c r="A137" s="745"/>
      <c r="B137" s="747"/>
      <c r="C137" s="470" t="s">
        <v>487</v>
      </c>
      <c r="D137" s="464"/>
      <c r="E137" s="464"/>
      <c r="F137" s="464"/>
      <c r="G137" s="462" t="s">
        <v>229</v>
      </c>
      <c r="H137" s="464"/>
      <c r="I137" s="464"/>
      <c r="J137" s="464"/>
      <c r="K137" s="464"/>
      <c r="L137" s="464"/>
      <c r="M137" s="464"/>
      <c r="N137" s="464"/>
      <c r="O137" s="464"/>
      <c r="P137" s="464"/>
      <c r="Q137" s="464"/>
      <c r="R137" s="464"/>
    </row>
    <row r="138" spans="1:18" ht="6" customHeight="1" x14ac:dyDescent="0.25">
      <c r="A138" s="744"/>
      <c r="B138" s="744"/>
      <c r="C138" s="744"/>
      <c r="D138" s="462"/>
      <c r="E138" s="462"/>
      <c r="F138" s="462"/>
      <c r="G138" s="462"/>
      <c r="H138" s="462"/>
      <c r="I138" s="462"/>
      <c r="J138" s="462"/>
      <c r="K138" s="462"/>
      <c r="L138" s="462"/>
      <c r="M138" s="462"/>
      <c r="N138" s="462"/>
      <c r="O138" s="462"/>
      <c r="P138" s="462"/>
      <c r="Q138" s="462"/>
      <c r="R138" s="462"/>
    </row>
    <row r="139" spans="1:18" x14ac:dyDescent="0.25">
      <c r="A139" s="745">
        <v>25700</v>
      </c>
      <c r="B139" s="746" t="s">
        <v>187</v>
      </c>
      <c r="C139" s="458" t="s">
        <v>333</v>
      </c>
      <c r="D139" s="462" t="s">
        <v>229</v>
      </c>
      <c r="E139" s="462" t="s">
        <v>229</v>
      </c>
      <c r="F139" s="462" t="s">
        <v>229</v>
      </c>
      <c r="G139" s="462" t="s">
        <v>229</v>
      </c>
      <c r="H139" s="462" t="s">
        <v>229</v>
      </c>
      <c r="I139" s="462" t="s">
        <v>229</v>
      </c>
      <c r="J139" s="464"/>
      <c r="K139" s="462" t="s">
        <v>229</v>
      </c>
      <c r="L139" s="462" t="s">
        <v>229</v>
      </c>
      <c r="M139" s="462" t="s">
        <v>229</v>
      </c>
      <c r="N139" s="462" t="s">
        <v>229</v>
      </c>
      <c r="O139" s="462" t="s">
        <v>229</v>
      </c>
      <c r="P139" s="462" t="s">
        <v>229</v>
      </c>
      <c r="Q139" s="462" t="s">
        <v>229</v>
      </c>
      <c r="R139" s="462" t="s">
        <v>229</v>
      </c>
    </row>
    <row r="140" spans="1:18" x14ac:dyDescent="0.25">
      <c r="A140" s="745"/>
      <c r="B140" s="746"/>
      <c r="C140" s="458" t="s">
        <v>282</v>
      </c>
      <c r="D140" s="462" t="s">
        <v>229</v>
      </c>
      <c r="E140" s="462" t="s">
        <v>229</v>
      </c>
      <c r="F140" s="462" t="s">
        <v>229</v>
      </c>
      <c r="G140" s="462" t="s">
        <v>229</v>
      </c>
      <c r="H140" s="462" t="s">
        <v>229</v>
      </c>
      <c r="I140" s="462" t="s">
        <v>229</v>
      </c>
      <c r="J140" s="464"/>
      <c r="K140" s="462" t="s">
        <v>229</v>
      </c>
      <c r="L140" s="462" t="s">
        <v>229</v>
      </c>
      <c r="M140" s="462" t="s">
        <v>229</v>
      </c>
      <c r="N140" s="462" t="s">
        <v>229</v>
      </c>
      <c r="O140" s="462" t="s">
        <v>229</v>
      </c>
      <c r="P140" s="462" t="s">
        <v>229</v>
      </c>
      <c r="Q140" s="462" t="s">
        <v>229</v>
      </c>
      <c r="R140" s="462" t="s">
        <v>229</v>
      </c>
    </row>
    <row r="141" spans="1:18" ht="6" customHeight="1" x14ac:dyDescent="0.25">
      <c r="A141" s="744"/>
      <c r="B141" s="744"/>
      <c r="C141" s="744"/>
      <c r="D141" s="462"/>
      <c r="E141" s="462"/>
      <c r="F141" s="462"/>
      <c r="G141" s="462"/>
      <c r="H141" s="462"/>
      <c r="I141" s="462"/>
      <c r="J141" s="462"/>
      <c r="K141" s="462"/>
      <c r="L141" s="462"/>
      <c r="M141" s="462"/>
      <c r="N141" s="462"/>
      <c r="O141" s="462"/>
      <c r="P141" s="462"/>
      <c r="Q141" s="462"/>
      <c r="R141" s="462"/>
    </row>
    <row r="142" spans="1:18" ht="30" x14ac:dyDescent="0.25">
      <c r="A142" s="745">
        <v>25900</v>
      </c>
      <c r="B142" s="746" t="s">
        <v>87</v>
      </c>
      <c r="C142" s="465" t="s">
        <v>469</v>
      </c>
      <c r="D142" s="462"/>
      <c r="E142" s="462"/>
      <c r="F142" s="462"/>
      <c r="G142" s="462"/>
      <c r="H142" s="462"/>
      <c r="I142" s="462"/>
      <c r="J142" s="464"/>
      <c r="K142" s="462"/>
      <c r="L142" s="462"/>
      <c r="M142" s="462"/>
      <c r="N142" s="462"/>
      <c r="O142" s="462"/>
      <c r="P142" s="462"/>
      <c r="Q142" s="462"/>
      <c r="R142" s="462"/>
    </row>
    <row r="143" spans="1:18" x14ac:dyDescent="0.25">
      <c r="A143" s="745"/>
      <c r="B143" s="746"/>
      <c r="C143" s="465" t="s">
        <v>334</v>
      </c>
      <c r="D143" s="462"/>
      <c r="E143" s="462"/>
      <c r="F143" s="462"/>
      <c r="G143" s="462"/>
      <c r="H143" s="462"/>
      <c r="I143" s="462"/>
      <c r="J143" s="464"/>
      <c r="K143" s="462"/>
      <c r="L143" s="462"/>
      <c r="M143" s="462"/>
      <c r="N143" s="462"/>
      <c r="O143" s="462"/>
      <c r="P143" s="462"/>
      <c r="Q143" s="462"/>
      <c r="R143" s="462"/>
    </row>
    <row r="144" spans="1:18" ht="30" customHeight="1" x14ac:dyDescent="0.25">
      <c r="A144" s="745"/>
      <c r="B144" s="746"/>
      <c r="C144" s="465" t="s">
        <v>335</v>
      </c>
      <c r="D144" s="462"/>
      <c r="E144" s="462"/>
      <c r="F144" s="462"/>
      <c r="G144" s="462"/>
      <c r="H144" s="462"/>
      <c r="I144" s="462"/>
      <c r="J144" s="464"/>
      <c r="K144" s="462"/>
      <c r="L144" s="462"/>
      <c r="M144" s="462"/>
      <c r="N144" s="462"/>
      <c r="O144" s="462"/>
      <c r="P144" s="462"/>
      <c r="Q144" s="462"/>
      <c r="R144" s="462"/>
    </row>
    <row r="145" spans="1:18" ht="6" customHeight="1" x14ac:dyDescent="0.25">
      <c r="A145" s="744"/>
      <c r="B145" s="744"/>
      <c r="C145" s="744"/>
      <c r="D145" s="462"/>
      <c r="E145" s="462"/>
      <c r="F145" s="462"/>
      <c r="G145" s="462"/>
      <c r="H145" s="462"/>
      <c r="I145" s="462"/>
      <c r="J145" s="462"/>
      <c r="K145" s="462"/>
      <c r="L145" s="462"/>
      <c r="M145" s="462"/>
      <c r="N145" s="462"/>
      <c r="O145" s="462"/>
      <c r="P145" s="462"/>
      <c r="Q145" s="462"/>
      <c r="R145" s="462"/>
    </row>
    <row r="146" spans="1:18" ht="30" x14ac:dyDescent="0.25">
      <c r="A146" s="745">
        <v>26200</v>
      </c>
      <c r="B146" s="746" t="s">
        <v>89</v>
      </c>
      <c r="C146" s="465" t="s">
        <v>279</v>
      </c>
      <c r="D146" s="462"/>
      <c r="E146" s="462"/>
      <c r="F146" s="462"/>
      <c r="G146" s="462"/>
      <c r="H146" s="462"/>
      <c r="I146" s="462"/>
      <c r="J146" s="464"/>
      <c r="K146" s="462"/>
      <c r="L146" s="462"/>
      <c r="M146" s="462"/>
      <c r="N146" s="462"/>
      <c r="O146" s="462"/>
      <c r="P146" s="462"/>
      <c r="Q146" s="462"/>
      <c r="R146" s="462"/>
    </row>
    <row r="147" spans="1:18" x14ac:dyDescent="0.25">
      <c r="A147" s="745"/>
      <c r="B147" s="746"/>
      <c r="C147" s="458" t="s">
        <v>336</v>
      </c>
      <c r="D147" s="462" t="s">
        <v>229</v>
      </c>
      <c r="E147" s="464"/>
      <c r="F147" s="464"/>
      <c r="G147" s="464"/>
      <c r="H147" s="464"/>
      <c r="I147" s="464"/>
      <c r="J147" s="464"/>
      <c r="K147" s="464"/>
      <c r="L147" s="464"/>
      <c r="M147" s="464"/>
      <c r="N147" s="464"/>
      <c r="O147" s="464"/>
      <c r="P147" s="464"/>
      <c r="Q147" s="464"/>
      <c r="R147" s="464"/>
    </row>
    <row r="148" spans="1:18" x14ac:dyDescent="0.25">
      <c r="A148" s="745"/>
      <c r="B148" s="746"/>
      <c r="C148" s="458" t="s">
        <v>337</v>
      </c>
      <c r="D148" s="462" t="s">
        <v>229</v>
      </c>
      <c r="E148" s="464"/>
      <c r="F148" s="464"/>
      <c r="G148" s="464"/>
      <c r="H148" s="464"/>
      <c r="I148" s="464"/>
      <c r="J148" s="464"/>
      <c r="K148" s="464"/>
      <c r="L148" s="464"/>
      <c r="M148" s="464"/>
      <c r="N148" s="464"/>
      <c r="O148" s="464"/>
      <c r="P148" s="464"/>
      <c r="Q148" s="464"/>
      <c r="R148" s="464"/>
    </row>
    <row r="149" spans="1:18" ht="6" customHeight="1" x14ac:dyDescent="0.25">
      <c r="A149" s="744"/>
      <c r="B149" s="744"/>
      <c r="C149" s="744"/>
      <c r="D149" s="462"/>
      <c r="E149" s="462"/>
      <c r="F149" s="462"/>
      <c r="G149" s="462"/>
      <c r="H149" s="462"/>
      <c r="I149" s="462"/>
      <c r="J149" s="462"/>
      <c r="K149" s="462"/>
      <c r="L149" s="462"/>
      <c r="M149" s="462"/>
      <c r="N149" s="462"/>
      <c r="O149" s="462"/>
      <c r="P149" s="462"/>
      <c r="Q149" s="462"/>
      <c r="R149" s="462"/>
    </row>
    <row r="150" spans="1:18" x14ac:dyDescent="0.25">
      <c r="A150" s="745">
        <v>26300</v>
      </c>
      <c r="B150" s="746" t="s">
        <v>90</v>
      </c>
      <c r="C150" s="465" t="s">
        <v>485</v>
      </c>
      <c r="D150" s="464"/>
      <c r="E150" s="462" t="s">
        <v>229</v>
      </c>
      <c r="F150" s="464"/>
      <c r="G150" s="464"/>
      <c r="H150" s="464"/>
      <c r="I150" s="462"/>
      <c r="J150" s="464"/>
      <c r="K150" s="464"/>
      <c r="L150" s="464"/>
      <c r="M150" s="464"/>
      <c r="N150" s="464"/>
      <c r="O150" s="464"/>
      <c r="P150" s="464"/>
      <c r="Q150" s="464"/>
      <c r="R150" s="464"/>
    </row>
    <row r="151" spans="1:18" ht="30" x14ac:dyDescent="0.25">
      <c r="A151" s="745"/>
      <c r="B151" s="746"/>
      <c r="C151" s="465" t="s">
        <v>283</v>
      </c>
      <c r="D151" s="464"/>
      <c r="E151" s="462" t="s">
        <v>229</v>
      </c>
      <c r="F151" s="464"/>
      <c r="G151" s="464"/>
      <c r="H151" s="464"/>
      <c r="I151" s="462"/>
      <c r="J151" s="464"/>
      <c r="K151" s="464"/>
      <c r="L151" s="464"/>
      <c r="M151" s="464"/>
      <c r="N151" s="464"/>
      <c r="O151" s="464"/>
      <c r="P151" s="464"/>
      <c r="Q151" s="464"/>
      <c r="R151" s="464"/>
    </row>
    <row r="152" spans="1:18" x14ac:dyDescent="0.25">
      <c r="A152" s="745"/>
      <c r="B152" s="746"/>
      <c r="C152" s="465" t="s">
        <v>338</v>
      </c>
      <c r="D152" s="464"/>
      <c r="E152" s="462" t="s">
        <v>229</v>
      </c>
      <c r="F152" s="464"/>
      <c r="G152" s="464"/>
      <c r="H152" s="464"/>
      <c r="I152" s="462"/>
      <c r="J152" s="464"/>
      <c r="K152" s="464"/>
      <c r="L152" s="464"/>
      <c r="M152" s="464"/>
      <c r="N152" s="464"/>
      <c r="O152" s="464"/>
      <c r="P152" s="464"/>
      <c r="Q152" s="464"/>
      <c r="R152" s="464"/>
    </row>
    <row r="153" spans="1:18" ht="30" x14ac:dyDescent="0.25">
      <c r="A153" s="745"/>
      <c r="B153" s="746"/>
      <c r="C153" s="465" t="s">
        <v>481</v>
      </c>
      <c r="D153" s="464"/>
      <c r="E153" s="462" t="s">
        <v>229</v>
      </c>
      <c r="F153" s="464"/>
      <c r="G153" s="464"/>
      <c r="H153" s="464"/>
      <c r="I153" s="462"/>
      <c r="J153" s="464"/>
      <c r="K153" s="464"/>
      <c r="L153" s="464"/>
      <c r="M153" s="464"/>
      <c r="N153" s="464"/>
      <c r="O153" s="464"/>
      <c r="P153" s="464"/>
      <c r="Q153" s="464"/>
      <c r="R153" s="464"/>
    </row>
    <row r="154" spans="1:18" x14ac:dyDescent="0.25">
      <c r="A154" s="745"/>
      <c r="B154" s="746"/>
      <c r="C154" s="465" t="s">
        <v>339</v>
      </c>
      <c r="D154" s="464"/>
      <c r="E154" s="462" t="s">
        <v>229</v>
      </c>
      <c r="F154" s="464"/>
      <c r="G154" s="464"/>
      <c r="H154" s="464"/>
      <c r="I154" s="462"/>
      <c r="J154" s="464"/>
      <c r="K154" s="464"/>
      <c r="L154" s="464"/>
      <c r="M154" s="464"/>
      <c r="N154" s="464"/>
      <c r="O154" s="464"/>
      <c r="P154" s="464"/>
      <c r="Q154" s="464"/>
      <c r="R154" s="464"/>
    </row>
    <row r="155" spans="1:18" ht="6" customHeight="1" x14ac:dyDescent="0.25">
      <c r="A155" s="744"/>
      <c r="B155" s="744"/>
      <c r="C155" s="744"/>
      <c r="D155" s="462"/>
      <c r="E155" s="462"/>
      <c r="F155" s="462"/>
      <c r="G155" s="462"/>
      <c r="H155" s="462"/>
      <c r="I155" s="462"/>
      <c r="J155" s="462"/>
      <c r="K155" s="462"/>
      <c r="L155" s="462"/>
      <c r="M155" s="462"/>
      <c r="N155" s="462"/>
      <c r="O155" s="462"/>
      <c r="P155" s="462"/>
      <c r="Q155" s="462"/>
      <c r="R155" s="462"/>
    </row>
    <row r="156" spans="1:18" ht="30" x14ac:dyDescent="0.25">
      <c r="A156" s="456">
        <v>26610</v>
      </c>
      <c r="B156" s="457" t="s">
        <v>91</v>
      </c>
      <c r="C156" s="478" t="s">
        <v>340</v>
      </c>
      <c r="D156" s="479"/>
      <c r="E156" s="480" t="s">
        <v>229</v>
      </c>
      <c r="F156" s="479"/>
      <c r="G156" s="479"/>
      <c r="H156" s="479"/>
      <c r="I156" s="480" t="s">
        <v>229</v>
      </c>
      <c r="J156" s="479"/>
      <c r="K156" s="479"/>
      <c r="L156" s="480" t="s">
        <v>229</v>
      </c>
      <c r="M156" s="479"/>
      <c r="N156" s="480"/>
      <c r="O156" s="479"/>
      <c r="P156" s="479"/>
      <c r="Q156" s="479"/>
      <c r="R156" s="479"/>
    </row>
    <row r="157" spans="1:18" ht="6" customHeight="1" x14ac:dyDescent="0.25">
      <c r="A157" s="744"/>
      <c r="B157" s="744"/>
      <c r="C157" s="744"/>
      <c r="D157" s="462"/>
      <c r="E157" s="462"/>
      <c r="F157" s="462"/>
      <c r="G157" s="462"/>
      <c r="H157" s="462"/>
      <c r="I157" s="462"/>
      <c r="J157" s="462"/>
      <c r="K157" s="462"/>
      <c r="L157" s="462"/>
      <c r="M157" s="462"/>
      <c r="N157" s="462"/>
      <c r="O157" s="462"/>
      <c r="P157" s="462"/>
      <c r="Q157" s="462"/>
      <c r="R157" s="462"/>
    </row>
    <row r="158" spans="1:18" x14ac:dyDescent="0.25">
      <c r="A158" s="456">
        <v>26620</v>
      </c>
      <c r="B158" s="457" t="s">
        <v>92</v>
      </c>
      <c r="C158" s="458" t="s">
        <v>262</v>
      </c>
      <c r="D158" s="464"/>
      <c r="E158" s="464"/>
      <c r="F158" s="464"/>
      <c r="G158" s="462" t="s">
        <v>229</v>
      </c>
      <c r="H158" s="462" t="s">
        <v>229</v>
      </c>
      <c r="I158" s="464"/>
      <c r="J158" s="464"/>
      <c r="K158" s="464"/>
      <c r="L158" s="462" t="s">
        <v>229</v>
      </c>
      <c r="M158" s="464"/>
      <c r="N158" s="464"/>
      <c r="O158" s="464"/>
      <c r="P158" s="462" t="s">
        <v>229</v>
      </c>
      <c r="Q158" s="464"/>
      <c r="R158" s="464"/>
    </row>
    <row r="159" spans="1:18" ht="6" customHeight="1" x14ac:dyDescent="0.25">
      <c r="A159" s="744"/>
      <c r="B159" s="744"/>
      <c r="C159" s="744"/>
      <c r="D159" s="462"/>
      <c r="E159" s="462"/>
      <c r="F159" s="462"/>
      <c r="G159" s="462"/>
      <c r="H159" s="462"/>
      <c r="I159" s="462"/>
      <c r="J159" s="462"/>
      <c r="K159" s="462"/>
      <c r="L159" s="462"/>
      <c r="M159" s="462"/>
      <c r="N159" s="462"/>
      <c r="O159" s="462"/>
      <c r="P159" s="462"/>
      <c r="Q159" s="462"/>
      <c r="R159" s="462"/>
    </row>
    <row r="160" spans="1:18" x14ac:dyDescent="0.25">
      <c r="A160" s="456">
        <v>26630</v>
      </c>
      <c r="B160" s="457" t="s">
        <v>93</v>
      </c>
      <c r="C160" s="458" t="s">
        <v>341</v>
      </c>
      <c r="D160" s="464"/>
      <c r="E160" s="462" t="s">
        <v>229</v>
      </c>
      <c r="F160" s="464"/>
      <c r="G160" s="464"/>
      <c r="H160" s="464"/>
      <c r="I160" s="464"/>
      <c r="J160" s="464"/>
      <c r="K160" s="464"/>
      <c r="L160" s="462" t="s">
        <v>229</v>
      </c>
      <c r="M160" s="464"/>
      <c r="N160" s="464"/>
      <c r="O160" s="464"/>
      <c r="P160" s="462" t="s">
        <v>229</v>
      </c>
      <c r="Q160" s="464"/>
      <c r="R160" s="464"/>
    </row>
    <row r="161" spans="1:18" ht="6" customHeight="1" x14ac:dyDescent="0.25">
      <c r="A161" s="744"/>
      <c r="B161" s="744"/>
      <c r="C161" s="744"/>
      <c r="D161" s="462"/>
      <c r="E161" s="462"/>
      <c r="F161" s="462"/>
      <c r="G161" s="462"/>
      <c r="H161" s="462"/>
      <c r="I161" s="462"/>
      <c r="J161" s="462"/>
      <c r="K161" s="462"/>
      <c r="L161" s="462"/>
      <c r="M161" s="462"/>
      <c r="N161" s="462"/>
      <c r="O161" s="462"/>
      <c r="P161" s="462"/>
      <c r="Q161" s="462"/>
      <c r="R161" s="462"/>
    </row>
    <row r="162" spans="1:18" x14ac:dyDescent="0.25">
      <c r="A162" s="456">
        <v>26910</v>
      </c>
      <c r="B162" s="457" t="s">
        <v>263</v>
      </c>
      <c r="C162" s="458" t="s">
        <v>342</v>
      </c>
      <c r="D162" s="464"/>
      <c r="E162" s="462"/>
      <c r="F162" s="464"/>
      <c r="G162" s="464"/>
      <c r="H162" s="464"/>
      <c r="I162" s="464"/>
      <c r="J162" s="464"/>
      <c r="K162" s="464"/>
      <c r="L162" s="462"/>
      <c r="M162" s="464"/>
      <c r="N162" s="464"/>
      <c r="O162" s="464"/>
      <c r="P162" s="462"/>
      <c r="Q162" s="464"/>
      <c r="R162" s="464"/>
    </row>
    <row r="163" spans="1:18" ht="6" customHeight="1" x14ac:dyDescent="0.25">
      <c r="A163" s="744"/>
      <c r="B163" s="744"/>
      <c r="C163" s="744"/>
      <c r="D163" s="462"/>
      <c r="E163" s="462"/>
      <c r="F163" s="462"/>
      <c r="G163" s="462"/>
      <c r="H163" s="462"/>
      <c r="I163" s="462"/>
      <c r="J163" s="462"/>
      <c r="K163" s="462"/>
      <c r="L163" s="462"/>
      <c r="M163" s="462"/>
      <c r="N163" s="462"/>
      <c r="O163" s="462"/>
      <c r="P163" s="462"/>
      <c r="Q163" s="462"/>
      <c r="R163" s="462"/>
    </row>
    <row r="164" spans="1:18" ht="45" x14ac:dyDescent="0.25">
      <c r="A164" s="745">
        <v>26990</v>
      </c>
      <c r="B164" s="745" t="s">
        <v>231</v>
      </c>
      <c r="C164" s="465" t="s">
        <v>343</v>
      </c>
      <c r="D164" s="464"/>
      <c r="E164" s="464"/>
      <c r="F164" s="464"/>
      <c r="G164" s="464"/>
      <c r="H164" s="464"/>
      <c r="I164" s="464"/>
      <c r="J164" s="462" t="s">
        <v>229</v>
      </c>
      <c r="K164" s="464"/>
      <c r="L164" s="464"/>
      <c r="M164" s="464"/>
      <c r="N164" s="464"/>
      <c r="O164" s="464"/>
      <c r="P164" s="464"/>
      <c r="Q164" s="464"/>
      <c r="R164" s="464"/>
    </row>
    <row r="165" spans="1:18" ht="30" x14ac:dyDescent="0.25">
      <c r="A165" s="745"/>
      <c r="B165" s="745"/>
      <c r="C165" s="465" t="s">
        <v>344</v>
      </c>
      <c r="D165" s="464"/>
      <c r="E165" s="464"/>
      <c r="F165" s="464"/>
      <c r="G165" s="464"/>
      <c r="H165" s="464"/>
      <c r="I165" s="464"/>
      <c r="J165" s="462" t="s">
        <v>229</v>
      </c>
      <c r="K165" s="464"/>
      <c r="L165" s="464"/>
      <c r="M165" s="464"/>
      <c r="N165" s="464"/>
      <c r="O165" s="464"/>
      <c r="P165" s="464"/>
      <c r="Q165" s="464"/>
      <c r="R165" s="464"/>
    </row>
    <row r="166" spans="1:18" ht="45" x14ac:dyDescent="0.25">
      <c r="A166" s="745"/>
      <c r="B166" s="745"/>
      <c r="C166" s="465" t="s">
        <v>493</v>
      </c>
      <c r="D166" s="464"/>
      <c r="E166" s="464"/>
      <c r="F166" s="464"/>
      <c r="G166" s="464"/>
      <c r="H166" s="464"/>
      <c r="I166" s="464"/>
      <c r="J166" s="462"/>
      <c r="K166" s="464"/>
      <c r="L166" s="464"/>
      <c r="M166" s="464"/>
      <c r="N166" s="464"/>
      <c r="O166" s="464"/>
      <c r="P166" s="464"/>
      <c r="Q166" s="464"/>
      <c r="R166" s="464"/>
    </row>
    <row r="167" spans="1:18" x14ac:dyDescent="0.25">
      <c r="A167" s="745"/>
      <c r="B167" s="745"/>
      <c r="C167" s="465" t="s">
        <v>407</v>
      </c>
      <c r="D167" s="464"/>
      <c r="E167" s="464"/>
      <c r="F167" s="464"/>
      <c r="G167" s="464"/>
      <c r="H167" s="464"/>
      <c r="I167" s="464"/>
      <c r="J167" s="462"/>
      <c r="K167" s="464"/>
      <c r="L167" s="464"/>
      <c r="M167" s="464"/>
      <c r="N167" s="464"/>
      <c r="O167" s="464"/>
      <c r="P167" s="464"/>
      <c r="Q167" s="464"/>
      <c r="R167" s="464"/>
    </row>
    <row r="168" spans="1:18" ht="30" x14ac:dyDescent="0.25">
      <c r="A168" s="745"/>
      <c r="B168" s="745"/>
      <c r="C168" s="465" t="s">
        <v>403</v>
      </c>
      <c r="D168" s="464"/>
      <c r="E168" s="464"/>
      <c r="F168" s="464"/>
      <c r="G168" s="464"/>
      <c r="H168" s="464"/>
      <c r="I168" s="464"/>
      <c r="J168" s="462"/>
      <c r="K168" s="464"/>
      <c r="L168" s="464"/>
      <c r="M168" s="464"/>
      <c r="N168" s="464"/>
      <c r="O168" s="464"/>
      <c r="P168" s="464"/>
      <c r="Q168" s="464"/>
      <c r="R168" s="464"/>
    </row>
    <row r="169" spans="1:18" ht="30" x14ac:dyDescent="0.25">
      <c r="A169" s="745"/>
      <c r="B169" s="745"/>
      <c r="C169" s="465" t="s">
        <v>345</v>
      </c>
      <c r="D169" s="464"/>
      <c r="E169" s="464"/>
      <c r="F169" s="464"/>
      <c r="G169" s="464"/>
      <c r="H169" s="464"/>
      <c r="I169" s="464"/>
      <c r="J169" s="462" t="s">
        <v>229</v>
      </c>
      <c r="K169" s="464"/>
      <c r="L169" s="464"/>
      <c r="M169" s="464"/>
      <c r="N169" s="464"/>
      <c r="O169" s="464"/>
      <c r="P169" s="464"/>
      <c r="Q169" s="464"/>
      <c r="R169" s="464"/>
    </row>
    <row r="170" spans="1:18" x14ac:dyDescent="0.25">
      <c r="A170" s="745"/>
      <c r="B170" s="745"/>
      <c r="C170" s="465" t="s">
        <v>369</v>
      </c>
      <c r="D170" s="464"/>
      <c r="E170" s="464"/>
      <c r="F170" s="464"/>
      <c r="G170" s="464"/>
      <c r="H170" s="464"/>
      <c r="I170" s="464"/>
      <c r="J170" s="462" t="s">
        <v>229</v>
      </c>
      <c r="K170" s="464"/>
      <c r="L170" s="464"/>
      <c r="M170" s="464"/>
      <c r="N170" s="464"/>
      <c r="O170" s="464"/>
      <c r="P170" s="464"/>
      <c r="Q170" s="464"/>
      <c r="R170" s="464"/>
    </row>
    <row r="171" spans="1:18" ht="75" x14ac:dyDescent="0.25">
      <c r="A171" s="745"/>
      <c r="B171" s="745"/>
      <c r="C171" s="465" t="s">
        <v>464</v>
      </c>
      <c r="D171" s="464"/>
      <c r="E171" s="464"/>
      <c r="F171" s="464"/>
      <c r="G171" s="464"/>
      <c r="H171" s="464"/>
      <c r="I171" s="464"/>
      <c r="J171" s="462"/>
      <c r="K171" s="464"/>
      <c r="L171" s="464"/>
      <c r="M171" s="464"/>
      <c r="N171" s="464"/>
      <c r="O171" s="464"/>
      <c r="P171" s="464"/>
      <c r="Q171" s="464"/>
      <c r="R171" s="464"/>
    </row>
    <row r="172" spans="1:18" x14ac:dyDescent="0.25">
      <c r="A172" s="745"/>
      <c r="B172" s="745"/>
      <c r="C172" s="465" t="s">
        <v>347</v>
      </c>
      <c r="D172" s="464"/>
      <c r="E172" s="464"/>
      <c r="F172" s="464"/>
      <c r="G172" s="464"/>
      <c r="H172" s="464"/>
      <c r="I172" s="464"/>
      <c r="J172" s="462"/>
      <c r="K172" s="464"/>
      <c r="L172" s="464"/>
      <c r="M172" s="464"/>
      <c r="N172" s="464"/>
      <c r="O172" s="464"/>
      <c r="P172" s="464"/>
      <c r="Q172" s="464"/>
      <c r="R172" s="464"/>
    </row>
    <row r="173" spans="1:18" ht="30" x14ac:dyDescent="0.25">
      <c r="A173" s="745"/>
      <c r="B173" s="745"/>
      <c r="C173" s="465" t="s">
        <v>346</v>
      </c>
      <c r="D173" s="464"/>
      <c r="E173" s="464"/>
      <c r="F173" s="464"/>
      <c r="G173" s="464"/>
      <c r="H173" s="464"/>
      <c r="I173" s="464"/>
      <c r="J173" s="462" t="s">
        <v>229</v>
      </c>
      <c r="K173" s="464"/>
      <c r="L173" s="464"/>
      <c r="M173" s="464"/>
      <c r="N173" s="464"/>
      <c r="O173" s="464"/>
      <c r="P173" s="464"/>
      <c r="Q173" s="464"/>
      <c r="R173" s="464"/>
    </row>
    <row r="174" spans="1:18" x14ac:dyDescent="0.25">
      <c r="A174" s="745"/>
      <c r="B174" s="745"/>
      <c r="C174" s="465" t="s">
        <v>470</v>
      </c>
      <c r="D174" s="464"/>
      <c r="E174" s="464"/>
      <c r="F174" s="464"/>
      <c r="G174" s="464"/>
      <c r="H174" s="464"/>
      <c r="I174" s="464"/>
      <c r="J174" s="462"/>
      <c r="K174" s="464"/>
      <c r="L174" s="464"/>
      <c r="M174" s="464"/>
      <c r="N174" s="464"/>
      <c r="O174" s="464"/>
      <c r="P174" s="464"/>
      <c r="Q174" s="464"/>
      <c r="R174" s="464"/>
    </row>
    <row r="175" spans="1:18" ht="18.75" customHeight="1" x14ac:dyDescent="0.25">
      <c r="A175" s="745"/>
      <c r="B175" s="745"/>
      <c r="C175" s="465" t="s">
        <v>348</v>
      </c>
      <c r="D175" s="464"/>
      <c r="E175" s="464"/>
      <c r="F175" s="464"/>
      <c r="G175" s="462" t="s">
        <v>229</v>
      </c>
      <c r="H175" s="464"/>
      <c r="I175" s="464"/>
      <c r="J175" s="462"/>
      <c r="K175" s="464"/>
      <c r="L175" s="464"/>
      <c r="M175" s="464"/>
      <c r="N175" s="464"/>
      <c r="O175" s="464"/>
      <c r="P175" s="464"/>
      <c r="Q175" s="464"/>
      <c r="R175" s="464"/>
    </row>
    <row r="176" spans="1:18" ht="18.75" customHeight="1" x14ac:dyDescent="0.25">
      <c r="A176" s="745"/>
      <c r="B176" s="745"/>
      <c r="C176" s="465" t="s">
        <v>445</v>
      </c>
      <c r="D176" s="464"/>
      <c r="E176" s="464"/>
      <c r="F176" s="464"/>
      <c r="G176" s="462"/>
      <c r="H176" s="464"/>
      <c r="I176" s="464"/>
      <c r="J176" s="462"/>
      <c r="K176" s="464"/>
      <c r="L176" s="464"/>
      <c r="M176" s="464"/>
      <c r="N176" s="464"/>
      <c r="O176" s="464"/>
      <c r="P176" s="464"/>
      <c r="Q176" s="464"/>
      <c r="R176" s="464"/>
    </row>
    <row r="177" spans="1:18" ht="18.75" customHeight="1" x14ac:dyDescent="0.25">
      <c r="A177" s="745"/>
      <c r="B177" s="745"/>
      <c r="C177" s="465" t="s">
        <v>484</v>
      </c>
      <c r="D177" s="464"/>
      <c r="E177" s="464"/>
      <c r="F177" s="464"/>
      <c r="G177" s="462"/>
      <c r="H177" s="464"/>
      <c r="I177" s="464"/>
      <c r="J177" s="462"/>
      <c r="K177" s="464"/>
      <c r="L177" s="464"/>
      <c r="M177" s="464"/>
      <c r="N177" s="464"/>
      <c r="O177" s="464"/>
      <c r="P177" s="464"/>
      <c r="Q177" s="464"/>
      <c r="R177" s="464"/>
    </row>
    <row r="178" spans="1:18" ht="18.75" customHeight="1" x14ac:dyDescent="0.25">
      <c r="A178" s="745"/>
      <c r="B178" s="745"/>
      <c r="C178" s="465" t="s">
        <v>468</v>
      </c>
      <c r="D178" s="464"/>
      <c r="E178" s="464"/>
      <c r="F178" s="464"/>
      <c r="G178" s="462"/>
      <c r="H178" s="464"/>
      <c r="I178" s="464"/>
      <c r="J178" s="462"/>
      <c r="K178" s="464"/>
      <c r="L178" s="464"/>
      <c r="M178" s="464"/>
      <c r="N178" s="464"/>
      <c r="O178" s="464"/>
      <c r="P178" s="464"/>
      <c r="Q178" s="464"/>
      <c r="R178" s="464"/>
    </row>
    <row r="179" spans="1:18" ht="18.75" customHeight="1" x14ac:dyDescent="0.25">
      <c r="A179" s="745"/>
      <c r="B179" s="745"/>
      <c r="C179" s="465" t="s">
        <v>482</v>
      </c>
      <c r="D179" s="464"/>
      <c r="E179" s="464"/>
      <c r="F179" s="464"/>
      <c r="G179" s="462"/>
      <c r="H179" s="464"/>
      <c r="I179" s="464"/>
      <c r="J179" s="462"/>
      <c r="K179" s="464"/>
      <c r="L179" s="464"/>
      <c r="M179" s="464"/>
      <c r="N179" s="464"/>
      <c r="O179" s="464"/>
      <c r="P179" s="464"/>
      <c r="Q179" s="464"/>
      <c r="R179" s="464"/>
    </row>
    <row r="180" spans="1:18" x14ac:dyDescent="0.25">
      <c r="A180" s="745"/>
      <c r="B180" s="745"/>
      <c r="C180" s="465" t="s">
        <v>349</v>
      </c>
      <c r="D180" s="464"/>
      <c r="E180" s="462" t="s">
        <v>229</v>
      </c>
      <c r="F180" s="464"/>
      <c r="G180" s="464"/>
      <c r="H180" s="464"/>
      <c r="I180" s="464"/>
      <c r="J180" s="464"/>
      <c r="K180" s="464"/>
      <c r="L180" s="464"/>
      <c r="M180" s="464"/>
      <c r="N180" s="464"/>
      <c r="O180" s="464"/>
      <c r="P180" s="464"/>
      <c r="Q180" s="464"/>
      <c r="R180" s="464"/>
    </row>
    <row r="181" spans="1:18" x14ac:dyDescent="0.25">
      <c r="A181" s="745"/>
      <c r="B181" s="745"/>
      <c r="C181" s="465" t="s">
        <v>465</v>
      </c>
      <c r="D181" s="464"/>
      <c r="E181" s="462"/>
      <c r="F181" s="464"/>
      <c r="G181" s="464"/>
      <c r="H181" s="464"/>
      <c r="I181" s="464"/>
      <c r="J181" s="464"/>
      <c r="K181" s="464"/>
      <c r="L181" s="464"/>
      <c r="M181" s="464"/>
      <c r="N181" s="464"/>
      <c r="O181" s="464"/>
      <c r="P181" s="464"/>
      <c r="Q181" s="464"/>
      <c r="R181" s="464"/>
    </row>
    <row r="182" spans="1:18" ht="6" customHeight="1" x14ac:dyDescent="0.25">
      <c r="A182" s="744"/>
      <c r="B182" s="744"/>
      <c r="C182" s="744"/>
      <c r="D182" s="462"/>
      <c r="E182" s="462"/>
      <c r="F182" s="462"/>
      <c r="G182" s="462"/>
      <c r="H182" s="462"/>
      <c r="I182" s="462"/>
      <c r="J182" s="462"/>
      <c r="K182" s="462"/>
      <c r="L182" s="462"/>
      <c r="M182" s="462"/>
      <c r="N182" s="462"/>
      <c r="O182" s="462"/>
      <c r="P182" s="462"/>
      <c r="Q182" s="462"/>
      <c r="R182" s="462"/>
    </row>
    <row r="183" spans="1:18" ht="30" customHeight="1" x14ac:dyDescent="0.25">
      <c r="A183" s="745">
        <v>31110</v>
      </c>
      <c r="B183" s="747" t="s">
        <v>232</v>
      </c>
      <c r="C183" s="481" t="s">
        <v>350</v>
      </c>
      <c r="D183" s="462" t="s">
        <v>229</v>
      </c>
      <c r="E183" s="462" t="s">
        <v>229</v>
      </c>
      <c r="F183" s="462" t="s">
        <v>229</v>
      </c>
      <c r="G183" s="462" t="s">
        <v>229</v>
      </c>
      <c r="H183" s="462" t="s">
        <v>229</v>
      </c>
      <c r="I183" s="462" t="s">
        <v>229</v>
      </c>
      <c r="J183" s="464"/>
      <c r="K183" s="462" t="s">
        <v>229</v>
      </c>
      <c r="L183" s="462" t="s">
        <v>229</v>
      </c>
      <c r="M183" s="462" t="s">
        <v>229</v>
      </c>
      <c r="N183" s="462" t="s">
        <v>229</v>
      </c>
      <c r="O183" s="462" t="s">
        <v>229</v>
      </c>
      <c r="P183" s="462" t="s">
        <v>229</v>
      </c>
      <c r="Q183" s="462" t="s">
        <v>229</v>
      </c>
      <c r="R183" s="462" t="s">
        <v>229</v>
      </c>
    </row>
    <row r="184" spans="1:18" ht="30" customHeight="1" x14ac:dyDescent="0.25">
      <c r="A184" s="745"/>
      <c r="B184" s="747"/>
      <c r="C184" s="475" t="s">
        <v>351</v>
      </c>
      <c r="D184" s="462"/>
      <c r="E184" s="462"/>
      <c r="F184" s="462"/>
      <c r="G184" s="462"/>
      <c r="H184" s="462"/>
      <c r="I184" s="462"/>
      <c r="J184" s="464"/>
      <c r="K184" s="462"/>
      <c r="L184" s="462"/>
      <c r="M184" s="462"/>
      <c r="N184" s="462"/>
      <c r="O184" s="462"/>
      <c r="P184" s="462"/>
      <c r="Q184" s="462"/>
      <c r="R184" s="462"/>
    </row>
    <row r="185" spans="1:18" ht="30" customHeight="1" x14ac:dyDescent="0.25">
      <c r="A185" s="745"/>
      <c r="B185" s="747"/>
      <c r="C185" s="475" t="s">
        <v>446</v>
      </c>
      <c r="D185" s="462" t="s">
        <v>229</v>
      </c>
      <c r="E185" s="462" t="s">
        <v>229</v>
      </c>
      <c r="F185" s="462" t="s">
        <v>229</v>
      </c>
      <c r="G185" s="462" t="s">
        <v>229</v>
      </c>
      <c r="H185" s="462" t="s">
        <v>229</v>
      </c>
      <c r="I185" s="462" t="s">
        <v>229</v>
      </c>
      <c r="J185" s="464"/>
      <c r="K185" s="462" t="s">
        <v>229</v>
      </c>
      <c r="L185" s="462" t="s">
        <v>229</v>
      </c>
      <c r="M185" s="462" t="s">
        <v>229</v>
      </c>
      <c r="N185" s="462" t="s">
        <v>229</v>
      </c>
      <c r="O185" s="462" t="s">
        <v>229</v>
      </c>
      <c r="P185" s="462" t="s">
        <v>229</v>
      </c>
      <c r="Q185" s="462" t="s">
        <v>229</v>
      </c>
      <c r="R185" s="462" t="s">
        <v>229</v>
      </c>
    </row>
    <row r="186" spans="1:18" ht="6" customHeight="1" x14ac:dyDescent="0.25">
      <c r="A186" s="744"/>
      <c r="B186" s="744"/>
      <c r="C186" s="744"/>
      <c r="D186" s="462"/>
      <c r="E186" s="462"/>
      <c r="F186" s="462"/>
      <c r="G186" s="462"/>
      <c r="H186" s="462"/>
      <c r="I186" s="462"/>
      <c r="J186" s="462"/>
      <c r="K186" s="462"/>
      <c r="L186" s="462"/>
      <c r="M186" s="462"/>
      <c r="N186" s="462"/>
      <c r="O186" s="462"/>
      <c r="P186" s="462"/>
      <c r="Q186" s="462"/>
      <c r="R186" s="462"/>
    </row>
    <row r="187" spans="1:18" ht="35.25" customHeight="1" x14ac:dyDescent="0.25">
      <c r="A187" s="745">
        <v>31120</v>
      </c>
      <c r="B187" s="747" t="s">
        <v>233</v>
      </c>
      <c r="C187" s="475" t="s">
        <v>370</v>
      </c>
      <c r="D187" s="462" t="s">
        <v>229</v>
      </c>
      <c r="E187" s="462" t="s">
        <v>229</v>
      </c>
      <c r="F187" s="462" t="s">
        <v>229</v>
      </c>
      <c r="G187" s="462" t="s">
        <v>229</v>
      </c>
      <c r="H187" s="462" t="s">
        <v>229</v>
      </c>
      <c r="I187" s="462" t="s">
        <v>229</v>
      </c>
      <c r="J187" s="464"/>
      <c r="K187" s="462" t="s">
        <v>229</v>
      </c>
      <c r="L187" s="462" t="s">
        <v>229</v>
      </c>
      <c r="M187" s="462" t="s">
        <v>229</v>
      </c>
      <c r="N187" s="462" t="s">
        <v>229</v>
      </c>
      <c r="O187" s="462" t="s">
        <v>229</v>
      </c>
      <c r="P187" s="462" t="s">
        <v>229</v>
      </c>
      <c r="Q187" s="462" t="s">
        <v>229</v>
      </c>
      <c r="R187" s="462" t="s">
        <v>229</v>
      </c>
    </row>
    <row r="188" spans="1:18" ht="35.25" customHeight="1" x14ac:dyDescent="0.25">
      <c r="A188" s="745"/>
      <c r="B188" s="747"/>
      <c r="C188" s="475" t="s">
        <v>352</v>
      </c>
      <c r="D188" s="462" t="s">
        <v>229</v>
      </c>
      <c r="E188" s="462" t="s">
        <v>229</v>
      </c>
      <c r="F188" s="462" t="s">
        <v>229</v>
      </c>
      <c r="G188" s="462" t="s">
        <v>229</v>
      </c>
      <c r="H188" s="462" t="s">
        <v>229</v>
      </c>
      <c r="I188" s="462" t="s">
        <v>229</v>
      </c>
      <c r="J188" s="464"/>
      <c r="K188" s="462" t="s">
        <v>229</v>
      </c>
      <c r="L188" s="462" t="s">
        <v>229</v>
      </c>
      <c r="M188" s="462" t="s">
        <v>229</v>
      </c>
      <c r="N188" s="462" t="s">
        <v>229</v>
      </c>
      <c r="O188" s="462" t="s">
        <v>229</v>
      </c>
      <c r="P188" s="462" t="s">
        <v>229</v>
      </c>
      <c r="Q188" s="462" t="s">
        <v>229</v>
      </c>
      <c r="R188" s="462" t="s">
        <v>229</v>
      </c>
    </row>
    <row r="189" spans="1:18" ht="6" customHeight="1" x14ac:dyDescent="0.25">
      <c r="A189" s="744"/>
      <c r="B189" s="744"/>
      <c r="C189" s="744"/>
      <c r="D189" s="462"/>
      <c r="E189" s="462"/>
      <c r="F189" s="462"/>
      <c r="G189" s="462"/>
      <c r="H189" s="462"/>
      <c r="I189" s="462"/>
      <c r="J189" s="462"/>
      <c r="K189" s="462"/>
      <c r="L189" s="462"/>
      <c r="M189" s="462"/>
      <c r="N189" s="462"/>
      <c r="O189" s="462"/>
      <c r="P189" s="462"/>
      <c r="Q189" s="462"/>
      <c r="R189" s="462"/>
    </row>
    <row r="190" spans="1:18" ht="42" customHeight="1" x14ac:dyDescent="0.25">
      <c r="A190" s="745">
        <v>31140</v>
      </c>
      <c r="B190" s="747" t="s">
        <v>189</v>
      </c>
      <c r="C190" s="458" t="s">
        <v>353</v>
      </c>
      <c r="D190" s="464"/>
      <c r="E190" s="464"/>
      <c r="F190" s="464"/>
      <c r="G190" s="464"/>
      <c r="H190" s="464"/>
      <c r="I190" s="464"/>
      <c r="J190" s="462" t="s">
        <v>229</v>
      </c>
      <c r="K190" s="464"/>
      <c r="L190" s="464"/>
      <c r="M190" s="464"/>
      <c r="N190" s="464"/>
      <c r="O190" s="464"/>
      <c r="P190" s="464"/>
      <c r="Q190" s="464"/>
      <c r="R190" s="464"/>
    </row>
    <row r="191" spans="1:18" ht="24.75" customHeight="1" x14ac:dyDescent="0.25">
      <c r="A191" s="745"/>
      <c r="B191" s="747"/>
      <c r="C191" s="458" t="s">
        <v>354</v>
      </c>
      <c r="D191" s="464"/>
      <c r="E191" s="464"/>
      <c r="F191" s="464"/>
      <c r="G191" s="464"/>
      <c r="H191" s="464"/>
      <c r="I191" s="464"/>
      <c r="J191" s="462" t="s">
        <v>229</v>
      </c>
      <c r="K191" s="464"/>
      <c r="L191" s="464"/>
      <c r="M191" s="464"/>
      <c r="N191" s="464"/>
      <c r="O191" s="464"/>
      <c r="P191" s="464"/>
      <c r="Q191" s="464"/>
      <c r="R191" s="464"/>
    </row>
    <row r="192" spans="1:18" ht="6" customHeight="1" x14ac:dyDescent="0.25">
      <c r="A192" s="744"/>
      <c r="B192" s="744"/>
      <c r="C192" s="744"/>
      <c r="D192" s="462"/>
      <c r="E192" s="462"/>
      <c r="F192" s="462"/>
      <c r="G192" s="462"/>
      <c r="H192" s="462"/>
      <c r="I192" s="462"/>
      <c r="J192" s="462"/>
      <c r="K192" s="462"/>
      <c r="L192" s="462"/>
      <c r="M192" s="462"/>
      <c r="N192" s="462"/>
      <c r="O192" s="462"/>
      <c r="P192" s="462"/>
      <c r="Q192" s="462"/>
      <c r="R192" s="462"/>
    </row>
    <row r="193" spans="1:18" ht="26.25" customHeight="1" x14ac:dyDescent="0.25">
      <c r="A193" s="456">
        <v>31300</v>
      </c>
      <c r="B193" s="476" t="s">
        <v>101</v>
      </c>
      <c r="C193" s="458" t="s">
        <v>355</v>
      </c>
      <c r="D193" s="462" t="s">
        <v>229</v>
      </c>
      <c r="E193" s="462" t="s">
        <v>229</v>
      </c>
      <c r="F193" s="462" t="s">
        <v>229</v>
      </c>
      <c r="G193" s="462" t="s">
        <v>229</v>
      </c>
      <c r="H193" s="462" t="s">
        <v>229</v>
      </c>
      <c r="I193" s="462" t="s">
        <v>229</v>
      </c>
      <c r="J193" s="464"/>
      <c r="K193" s="462" t="s">
        <v>229</v>
      </c>
      <c r="L193" s="462" t="s">
        <v>229</v>
      </c>
      <c r="M193" s="462" t="s">
        <v>229</v>
      </c>
      <c r="N193" s="462" t="s">
        <v>229</v>
      </c>
      <c r="O193" s="462" t="s">
        <v>229</v>
      </c>
      <c r="P193" s="462" t="s">
        <v>229</v>
      </c>
      <c r="Q193" s="462" t="s">
        <v>229</v>
      </c>
      <c r="R193" s="462" t="s">
        <v>229</v>
      </c>
    </row>
    <row r="194" spans="1:18" ht="6" customHeight="1" x14ac:dyDescent="0.25">
      <c r="A194" s="744"/>
      <c r="B194" s="744"/>
      <c r="C194" s="744"/>
      <c r="D194" s="462"/>
      <c r="E194" s="462"/>
      <c r="F194" s="462"/>
      <c r="G194" s="462"/>
      <c r="H194" s="462"/>
      <c r="I194" s="462"/>
      <c r="J194" s="462"/>
      <c r="K194" s="462"/>
      <c r="L194" s="462"/>
      <c r="M194" s="462"/>
      <c r="N194" s="462"/>
      <c r="O194" s="462"/>
      <c r="P194" s="462"/>
      <c r="Q194" s="462"/>
      <c r="R194" s="462"/>
    </row>
    <row r="195" spans="1:18" ht="45" x14ac:dyDescent="0.25">
      <c r="A195" s="456">
        <v>32100</v>
      </c>
      <c r="B195" s="476" t="s">
        <v>250</v>
      </c>
      <c r="C195" s="465" t="s">
        <v>447</v>
      </c>
      <c r="D195" s="462" t="s">
        <v>229</v>
      </c>
      <c r="E195" s="462" t="s">
        <v>229</v>
      </c>
      <c r="F195" s="462" t="s">
        <v>229</v>
      </c>
      <c r="G195" s="462" t="s">
        <v>229</v>
      </c>
      <c r="H195" s="462" t="s">
        <v>229</v>
      </c>
      <c r="I195" s="462" t="s">
        <v>229</v>
      </c>
      <c r="J195" s="464"/>
      <c r="K195" s="464"/>
      <c r="L195" s="462" t="s">
        <v>229</v>
      </c>
      <c r="M195" s="464"/>
      <c r="N195" s="464"/>
      <c r="O195" s="464"/>
      <c r="P195" s="462" t="s">
        <v>229</v>
      </c>
      <c r="Q195" s="464"/>
      <c r="R195" s="464"/>
    </row>
    <row r="196" spans="1:18" ht="6" customHeight="1" x14ac:dyDescent="0.25">
      <c r="A196" s="744"/>
      <c r="B196" s="744"/>
      <c r="C196" s="744"/>
      <c r="D196" s="462"/>
      <c r="E196" s="462"/>
      <c r="F196" s="462"/>
      <c r="G196" s="462"/>
      <c r="H196" s="462"/>
      <c r="I196" s="462"/>
      <c r="J196" s="462"/>
      <c r="K196" s="462"/>
      <c r="L196" s="462"/>
      <c r="M196" s="462"/>
      <c r="N196" s="462"/>
      <c r="O196" s="462"/>
      <c r="P196" s="462"/>
      <c r="Q196" s="462"/>
      <c r="R196" s="462"/>
    </row>
    <row r="197" spans="1:18" ht="45" x14ac:dyDescent="0.25">
      <c r="A197" s="745">
        <v>32200</v>
      </c>
      <c r="B197" s="750" t="s">
        <v>104</v>
      </c>
      <c r="C197" s="465" t="s">
        <v>356</v>
      </c>
      <c r="D197" s="462"/>
      <c r="E197" s="462"/>
      <c r="F197" s="462"/>
      <c r="G197" s="462"/>
      <c r="H197" s="462"/>
      <c r="I197" s="462"/>
      <c r="J197" s="464"/>
      <c r="K197" s="464"/>
      <c r="L197" s="462"/>
      <c r="M197" s="464"/>
      <c r="N197" s="464"/>
      <c r="O197" s="464"/>
      <c r="P197" s="462"/>
      <c r="Q197" s="464"/>
      <c r="R197" s="464"/>
    </row>
    <row r="198" spans="1:18" ht="28.5" customHeight="1" x14ac:dyDescent="0.25">
      <c r="A198" s="745"/>
      <c r="B198" s="750"/>
      <c r="C198" s="458" t="s">
        <v>357</v>
      </c>
      <c r="D198" s="462" t="s">
        <v>229</v>
      </c>
      <c r="E198" s="462" t="s">
        <v>229</v>
      </c>
      <c r="F198" s="462" t="s">
        <v>229</v>
      </c>
      <c r="G198" s="462" t="s">
        <v>229</v>
      </c>
      <c r="H198" s="462" t="s">
        <v>229</v>
      </c>
      <c r="I198" s="462" t="s">
        <v>229</v>
      </c>
      <c r="J198" s="464"/>
      <c r="K198" s="464"/>
      <c r="L198" s="462" t="s">
        <v>229</v>
      </c>
      <c r="M198" s="464"/>
      <c r="N198" s="464"/>
      <c r="O198" s="464"/>
      <c r="P198" s="462" t="s">
        <v>229</v>
      </c>
      <c r="Q198" s="464"/>
      <c r="R198" s="464"/>
    </row>
    <row r="199" spans="1:18" ht="6" customHeight="1" x14ac:dyDescent="0.25">
      <c r="A199" s="744"/>
      <c r="B199" s="744"/>
      <c r="C199" s="744"/>
      <c r="D199" s="462"/>
      <c r="E199" s="462"/>
      <c r="F199" s="462"/>
      <c r="G199" s="462"/>
      <c r="H199" s="462"/>
      <c r="I199" s="462"/>
      <c r="J199" s="462"/>
      <c r="K199" s="462"/>
      <c r="L199" s="462"/>
      <c r="M199" s="462"/>
      <c r="N199" s="462"/>
      <c r="O199" s="462"/>
      <c r="P199" s="462"/>
      <c r="Q199" s="462"/>
      <c r="R199" s="462"/>
    </row>
    <row r="200" spans="1:18" ht="30" x14ac:dyDescent="0.25">
      <c r="A200" s="745">
        <v>32300</v>
      </c>
      <c r="B200" s="747" t="s">
        <v>105</v>
      </c>
      <c r="C200" s="465" t="s">
        <v>448</v>
      </c>
      <c r="D200" s="464"/>
      <c r="E200" s="464"/>
      <c r="F200" s="464"/>
      <c r="G200" s="462" t="s">
        <v>229</v>
      </c>
      <c r="H200" s="462" t="s">
        <v>229</v>
      </c>
      <c r="I200" s="464"/>
      <c r="J200" s="464"/>
      <c r="K200" s="464"/>
      <c r="L200" s="464"/>
      <c r="M200" s="464"/>
      <c r="N200" s="464"/>
      <c r="O200" s="464"/>
      <c r="P200" s="464"/>
      <c r="Q200" s="464"/>
      <c r="R200" s="464"/>
    </row>
    <row r="201" spans="1:18" x14ac:dyDescent="0.25">
      <c r="A201" s="745"/>
      <c r="B201" s="747"/>
      <c r="C201" s="458" t="s">
        <v>358</v>
      </c>
      <c r="D201" s="464"/>
      <c r="E201" s="464"/>
      <c r="F201" s="464"/>
      <c r="G201" s="462"/>
      <c r="H201" s="462"/>
      <c r="I201" s="464"/>
      <c r="J201" s="464"/>
      <c r="K201" s="464"/>
      <c r="L201" s="464"/>
      <c r="M201" s="464"/>
      <c r="N201" s="464"/>
      <c r="O201" s="464"/>
      <c r="P201" s="464"/>
      <c r="Q201" s="464"/>
      <c r="R201" s="464"/>
    </row>
    <row r="202" spans="1:18" x14ac:dyDescent="0.25">
      <c r="A202" s="745"/>
      <c r="B202" s="747"/>
      <c r="C202" s="458" t="s">
        <v>284</v>
      </c>
      <c r="D202" s="462" t="s">
        <v>229</v>
      </c>
      <c r="E202" s="462" t="s">
        <v>229</v>
      </c>
      <c r="F202" s="462" t="s">
        <v>229</v>
      </c>
      <c r="G202" s="462" t="s">
        <v>229</v>
      </c>
      <c r="H202" s="462" t="s">
        <v>229</v>
      </c>
      <c r="I202" s="462" t="s">
        <v>229</v>
      </c>
      <c r="J202" s="464"/>
      <c r="K202" s="462" t="s">
        <v>229</v>
      </c>
      <c r="L202" s="462" t="s">
        <v>229</v>
      </c>
      <c r="M202" s="462" t="s">
        <v>229</v>
      </c>
      <c r="N202" s="462" t="s">
        <v>229</v>
      </c>
      <c r="O202" s="462" t="s">
        <v>229</v>
      </c>
      <c r="P202" s="462" t="s">
        <v>229</v>
      </c>
      <c r="Q202" s="462" t="s">
        <v>229</v>
      </c>
      <c r="R202" s="462" t="s">
        <v>229</v>
      </c>
    </row>
    <row r="203" spans="1:18" ht="6" customHeight="1" x14ac:dyDescent="0.25">
      <c r="A203" s="744"/>
      <c r="B203" s="744"/>
      <c r="C203" s="744"/>
      <c r="D203" s="462"/>
      <c r="E203" s="462"/>
      <c r="F203" s="462"/>
      <c r="G203" s="462"/>
      <c r="H203" s="462"/>
      <c r="I203" s="462"/>
      <c r="J203" s="462"/>
      <c r="K203" s="462"/>
      <c r="L203" s="462"/>
      <c r="M203" s="462"/>
      <c r="N203" s="462"/>
      <c r="O203" s="462"/>
      <c r="P203" s="462"/>
      <c r="Q203" s="462"/>
      <c r="R203" s="462"/>
    </row>
    <row r="204" spans="1:18" ht="20.25" customHeight="1" x14ac:dyDescent="0.25">
      <c r="A204" s="456">
        <v>32500</v>
      </c>
      <c r="B204" s="476" t="s">
        <v>106</v>
      </c>
      <c r="C204" s="458" t="s">
        <v>449</v>
      </c>
      <c r="D204" s="462" t="s">
        <v>229</v>
      </c>
      <c r="E204" s="464"/>
      <c r="F204" s="462" t="s">
        <v>229</v>
      </c>
      <c r="G204" s="464"/>
      <c r="H204" s="464"/>
      <c r="I204" s="464"/>
      <c r="J204" s="464"/>
      <c r="K204" s="462" t="s">
        <v>229</v>
      </c>
      <c r="L204" s="464"/>
      <c r="M204" s="464"/>
      <c r="N204" s="464"/>
      <c r="O204" s="462" t="s">
        <v>229</v>
      </c>
      <c r="P204" s="464"/>
      <c r="Q204" s="464"/>
      <c r="R204" s="464"/>
    </row>
    <row r="205" spans="1:18" ht="6" customHeight="1" x14ac:dyDescent="0.25">
      <c r="A205" s="744"/>
      <c r="B205" s="744"/>
      <c r="C205" s="744"/>
      <c r="D205" s="462"/>
      <c r="E205" s="462"/>
      <c r="F205" s="462"/>
      <c r="G205" s="462"/>
      <c r="H205" s="462"/>
      <c r="I205" s="462"/>
      <c r="J205" s="462"/>
      <c r="K205" s="462"/>
      <c r="L205" s="462"/>
      <c r="M205" s="462"/>
      <c r="N205" s="462"/>
      <c r="O205" s="462"/>
      <c r="P205" s="462"/>
      <c r="Q205" s="462"/>
      <c r="R205" s="462"/>
    </row>
    <row r="206" spans="1:18" ht="34.5" customHeight="1" x14ac:dyDescent="0.25">
      <c r="A206" s="456">
        <v>33100</v>
      </c>
      <c r="B206" s="476" t="s">
        <v>108</v>
      </c>
      <c r="C206" s="465" t="s">
        <v>359</v>
      </c>
      <c r="D206" s="462" t="s">
        <v>229</v>
      </c>
      <c r="E206" s="462" t="s">
        <v>229</v>
      </c>
      <c r="F206" s="462" t="s">
        <v>229</v>
      </c>
      <c r="G206" s="462" t="s">
        <v>229</v>
      </c>
      <c r="H206" s="462" t="s">
        <v>229</v>
      </c>
      <c r="I206" s="462" t="s">
        <v>229</v>
      </c>
      <c r="J206" s="464"/>
      <c r="K206" s="462" t="s">
        <v>229</v>
      </c>
      <c r="L206" s="462" t="s">
        <v>229</v>
      </c>
      <c r="M206" s="462" t="s">
        <v>229</v>
      </c>
      <c r="N206" s="462" t="s">
        <v>229</v>
      </c>
      <c r="O206" s="462" t="s">
        <v>229</v>
      </c>
      <c r="P206" s="462" t="s">
        <v>229</v>
      </c>
      <c r="Q206" s="462" t="s">
        <v>229</v>
      </c>
      <c r="R206" s="462" t="s">
        <v>229</v>
      </c>
    </row>
    <row r="207" spans="1:18" ht="6" customHeight="1" x14ac:dyDescent="0.25">
      <c r="A207" s="744"/>
      <c r="B207" s="744"/>
      <c r="C207" s="744"/>
      <c r="D207" s="462"/>
      <c r="E207" s="462"/>
      <c r="F207" s="462"/>
      <c r="G207" s="462"/>
      <c r="H207" s="462"/>
      <c r="I207" s="462"/>
      <c r="J207" s="462"/>
      <c r="K207" s="462"/>
      <c r="L207" s="462"/>
      <c r="M207" s="462"/>
      <c r="N207" s="462"/>
      <c r="O207" s="462"/>
      <c r="P207" s="462"/>
      <c r="Q207" s="462"/>
      <c r="R207" s="462"/>
    </row>
    <row r="208" spans="1:18" ht="45" x14ac:dyDescent="0.25">
      <c r="A208" s="745">
        <v>33200</v>
      </c>
      <c r="B208" s="747" t="s">
        <v>109</v>
      </c>
      <c r="C208" s="465" t="s">
        <v>492</v>
      </c>
      <c r="D208" s="462" t="s">
        <v>229</v>
      </c>
      <c r="E208" s="462" t="s">
        <v>229</v>
      </c>
      <c r="F208" s="462" t="s">
        <v>229</v>
      </c>
      <c r="G208" s="462" t="s">
        <v>229</v>
      </c>
      <c r="H208" s="462" t="s">
        <v>229</v>
      </c>
      <c r="I208" s="462" t="s">
        <v>229</v>
      </c>
      <c r="J208" s="464"/>
      <c r="K208" s="462" t="s">
        <v>229</v>
      </c>
      <c r="L208" s="462" t="s">
        <v>229</v>
      </c>
      <c r="M208" s="462" t="s">
        <v>229</v>
      </c>
      <c r="N208" s="462" t="s">
        <v>229</v>
      </c>
      <c r="O208" s="462" t="s">
        <v>229</v>
      </c>
      <c r="P208" s="462" t="s">
        <v>229</v>
      </c>
      <c r="Q208" s="462" t="s">
        <v>229</v>
      </c>
      <c r="R208" s="462" t="s">
        <v>229</v>
      </c>
    </row>
    <row r="209" spans="1:18" ht="30" x14ac:dyDescent="0.25">
      <c r="A209" s="745"/>
      <c r="B209" s="747"/>
      <c r="C209" s="465" t="s">
        <v>360</v>
      </c>
      <c r="D209" s="462" t="s">
        <v>229</v>
      </c>
      <c r="E209" s="462"/>
      <c r="F209" s="462"/>
      <c r="G209" s="462"/>
      <c r="H209" s="462"/>
      <c r="I209" s="462"/>
      <c r="J209" s="464"/>
      <c r="K209" s="462"/>
      <c r="L209" s="462"/>
      <c r="M209" s="462"/>
      <c r="N209" s="462"/>
      <c r="O209" s="462"/>
      <c r="P209" s="462"/>
      <c r="Q209" s="462"/>
      <c r="R209" s="462"/>
    </row>
    <row r="210" spans="1:18" ht="6" customHeight="1" x14ac:dyDescent="0.25">
      <c r="A210" s="744"/>
      <c r="B210" s="744"/>
      <c r="C210" s="744"/>
      <c r="D210" s="462"/>
      <c r="E210" s="462"/>
      <c r="F210" s="462"/>
      <c r="G210" s="462"/>
      <c r="H210" s="462"/>
      <c r="I210" s="462"/>
      <c r="J210" s="462"/>
      <c r="K210" s="462"/>
      <c r="L210" s="462"/>
      <c r="M210" s="462"/>
      <c r="N210" s="462"/>
      <c r="O210" s="462"/>
      <c r="P210" s="462"/>
      <c r="Q210" s="462"/>
      <c r="R210" s="462"/>
    </row>
    <row r="211" spans="1:18" ht="30" x14ac:dyDescent="0.25">
      <c r="A211" s="745">
        <v>33300</v>
      </c>
      <c r="B211" s="747" t="s">
        <v>110</v>
      </c>
      <c r="C211" s="465" t="s">
        <v>460</v>
      </c>
      <c r="D211" s="462" t="s">
        <v>229</v>
      </c>
      <c r="E211" s="462" t="s">
        <v>229</v>
      </c>
      <c r="F211" s="462" t="s">
        <v>229</v>
      </c>
      <c r="G211" s="462" t="s">
        <v>229</v>
      </c>
      <c r="H211" s="462" t="s">
        <v>229</v>
      </c>
      <c r="I211" s="462" t="s">
        <v>229</v>
      </c>
      <c r="J211" s="462"/>
      <c r="K211" s="462" t="s">
        <v>229</v>
      </c>
      <c r="L211" s="462" t="s">
        <v>229</v>
      </c>
      <c r="M211" s="462" t="s">
        <v>229</v>
      </c>
      <c r="N211" s="462" t="s">
        <v>229</v>
      </c>
      <c r="O211" s="462" t="s">
        <v>229</v>
      </c>
      <c r="P211" s="462" t="s">
        <v>229</v>
      </c>
      <c r="Q211" s="462" t="s">
        <v>229</v>
      </c>
      <c r="R211" s="462" t="s">
        <v>229</v>
      </c>
    </row>
    <row r="212" spans="1:18" x14ac:dyDescent="0.25">
      <c r="A212" s="745"/>
      <c r="B212" s="747"/>
      <c r="C212" s="465" t="s">
        <v>361</v>
      </c>
      <c r="D212" s="462"/>
      <c r="E212" s="462"/>
      <c r="F212" s="462"/>
      <c r="G212" s="462"/>
      <c r="H212" s="462"/>
      <c r="I212" s="462"/>
      <c r="J212" s="462"/>
      <c r="K212" s="462"/>
      <c r="L212" s="462"/>
      <c r="M212" s="462"/>
      <c r="N212" s="462"/>
      <c r="O212" s="462"/>
      <c r="P212" s="462"/>
      <c r="Q212" s="462"/>
      <c r="R212" s="462"/>
    </row>
    <row r="213" spans="1:18" ht="45" x14ac:dyDescent="0.25">
      <c r="A213" s="745"/>
      <c r="B213" s="747"/>
      <c r="C213" s="478" t="s">
        <v>450</v>
      </c>
      <c r="D213" s="480" t="s">
        <v>229</v>
      </c>
      <c r="E213" s="480" t="s">
        <v>229</v>
      </c>
      <c r="F213" s="480" t="s">
        <v>229</v>
      </c>
      <c r="G213" s="480" t="s">
        <v>229</v>
      </c>
      <c r="H213" s="480" t="s">
        <v>229</v>
      </c>
      <c r="I213" s="480" t="s">
        <v>229</v>
      </c>
      <c r="J213" s="480"/>
      <c r="K213" s="480" t="s">
        <v>229</v>
      </c>
      <c r="L213" s="480" t="s">
        <v>229</v>
      </c>
      <c r="M213" s="480" t="s">
        <v>229</v>
      </c>
      <c r="N213" s="480" t="s">
        <v>229</v>
      </c>
      <c r="O213" s="480" t="s">
        <v>229</v>
      </c>
      <c r="P213" s="480" t="s">
        <v>229</v>
      </c>
      <c r="Q213" s="480" t="s">
        <v>229</v>
      </c>
      <c r="R213" s="480" t="s">
        <v>229</v>
      </c>
    </row>
    <row r="214" spans="1:18" ht="6" customHeight="1" x14ac:dyDescent="0.25">
      <c r="A214" s="744"/>
      <c r="B214" s="744"/>
      <c r="C214" s="744"/>
      <c r="D214" s="462"/>
      <c r="E214" s="462"/>
      <c r="F214" s="462"/>
      <c r="G214" s="462"/>
      <c r="H214" s="462"/>
      <c r="I214" s="462"/>
      <c r="J214" s="462"/>
      <c r="K214" s="462"/>
      <c r="L214" s="462"/>
      <c r="M214" s="462"/>
      <c r="N214" s="462"/>
      <c r="O214" s="462"/>
      <c r="P214" s="462"/>
      <c r="Q214" s="462"/>
      <c r="R214" s="462"/>
    </row>
    <row r="215" spans="1:18" ht="30" x14ac:dyDescent="0.25">
      <c r="A215" s="456">
        <v>33400</v>
      </c>
      <c r="B215" s="476" t="s">
        <v>111</v>
      </c>
      <c r="C215" s="465" t="s">
        <v>285</v>
      </c>
      <c r="D215" s="464"/>
      <c r="E215" s="464"/>
      <c r="F215" s="464"/>
      <c r="G215" s="462" t="s">
        <v>229</v>
      </c>
      <c r="H215" s="464"/>
      <c r="I215" s="464"/>
      <c r="J215" s="464"/>
      <c r="K215" s="464"/>
      <c r="L215" s="464"/>
      <c r="M215" s="464"/>
      <c r="N215" s="462" t="s">
        <v>229</v>
      </c>
      <c r="O215" s="464"/>
      <c r="P215" s="464"/>
      <c r="Q215" s="464"/>
      <c r="R215" s="462" t="s">
        <v>229</v>
      </c>
    </row>
    <row r="216" spans="1:18" ht="6" customHeight="1" x14ac:dyDescent="0.25">
      <c r="A216" s="744"/>
      <c r="B216" s="744"/>
      <c r="C216" s="744"/>
      <c r="D216" s="462"/>
      <c r="E216" s="462"/>
      <c r="F216" s="462"/>
      <c r="G216" s="462"/>
      <c r="H216" s="462"/>
      <c r="I216" s="462"/>
      <c r="J216" s="462"/>
      <c r="K216" s="462"/>
      <c r="L216" s="462"/>
      <c r="M216" s="462"/>
      <c r="N216" s="462"/>
      <c r="O216" s="462"/>
      <c r="P216" s="462"/>
      <c r="Q216" s="462"/>
      <c r="R216" s="462"/>
    </row>
    <row r="217" spans="1:18" ht="30" x14ac:dyDescent="0.25">
      <c r="A217" s="745">
        <v>34110</v>
      </c>
      <c r="B217" s="747" t="s">
        <v>114</v>
      </c>
      <c r="C217" s="465" t="s">
        <v>371</v>
      </c>
      <c r="D217" s="464"/>
      <c r="E217" s="464"/>
      <c r="F217" s="464"/>
      <c r="G217" s="464"/>
      <c r="H217" s="464"/>
      <c r="I217" s="464"/>
      <c r="J217" s="456" t="s">
        <v>229</v>
      </c>
      <c r="K217" s="464"/>
      <c r="L217" s="464"/>
      <c r="M217" s="464"/>
      <c r="N217" s="464"/>
      <c r="O217" s="464"/>
      <c r="P217" s="464"/>
      <c r="Q217" s="464"/>
      <c r="R217" s="464"/>
    </row>
    <row r="218" spans="1:18" ht="30" x14ac:dyDescent="0.25">
      <c r="A218" s="745"/>
      <c r="B218" s="747"/>
      <c r="C218" s="465" t="s">
        <v>372</v>
      </c>
      <c r="D218" s="464"/>
      <c r="E218" s="464"/>
      <c r="F218" s="464"/>
      <c r="G218" s="464"/>
      <c r="H218" s="464"/>
      <c r="I218" s="464"/>
      <c r="J218" s="456" t="s">
        <v>229</v>
      </c>
      <c r="K218" s="464"/>
      <c r="L218" s="464"/>
      <c r="M218" s="464"/>
      <c r="N218" s="464"/>
      <c r="O218" s="464"/>
      <c r="P218" s="464"/>
      <c r="Q218" s="464"/>
      <c r="R218" s="464"/>
    </row>
    <row r="219" spans="1:18" x14ac:dyDescent="0.25">
      <c r="A219" s="745"/>
      <c r="B219" s="747"/>
      <c r="C219" s="465" t="s">
        <v>504</v>
      </c>
      <c r="D219" s="464"/>
      <c r="E219" s="464"/>
      <c r="F219" s="464"/>
      <c r="G219" s="464"/>
      <c r="H219" s="464"/>
      <c r="I219" s="464"/>
      <c r="J219" s="456" t="s">
        <v>229</v>
      </c>
      <c r="K219" s="464"/>
      <c r="L219" s="464"/>
      <c r="M219" s="464"/>
      <c r="N219" s="464"/>
      <c r="O219" s="464"/>
      <c r="P219" s="464"/>
      <c r="Q219" s="464"/>
      <c r="R219" s="464"/>
    </row>
    <row r="220" spans="1:18" ht="6" customHeight="1" x14ac:dyDescent="0.25">
      <c r="A220" s="744"/>
      <c r="B220" s="744"/>
      <c r="C220" s="744"/>
      <c r="D220" s="462"/>
      <c r="E220" s="462"/>
      <c r="F220" s="462"/>
      <c r="G220" s="462"/>
      <c r="H220" s="462"/>
      <c r="I220" s="462"/>
      <c r="J220" s="462"/>
      <c r="K220" s="462"/>
      <c r="L220" s="462"/>
      <c r="M220" s="462"/>
      <c r="N220" s="462"/>
      <c r="O220" s="462"/>
      <c r="P220" s="462"/>
      <c r="Q220" s="462"/>
      <c r="R220" s="462"/>
    </row>
    <row r="221" spans="1:18" ht="30" x14ac:dyDescent="0.25">
      <c r="A221" s="745">
        <v>34200</v>
      </c>
      <c r="B221" s="747" t="s">
        <v>115</v>
      </c>
      <c r="C221" s="465" t="s">
        <v>451</v>
      </c>
      <c r="D221" s="464"/>
      <c r="E221" s="462" t="s">
        <v>229</v>
      </c>
      <c r="F221" s="464"/>
      <c r="G221" s="462" t="s">
        <v>229</v>
      </c>
      <c r="H221" s="462" t="s">
        <v>229</v>
      </c>
      <c r="I221" s="464"/>
      <c r="J221" s="464"/>
      <c r="K221" s="464"/>
      <c r="L221" s="462" t="s">
        <v>229</v>
      </c>
      <c r="M221" s="464"/>
      <c r="N221" s="462" t="s">
        <v>229</v>
      </c>
      <c r="O221" s="464"/>
      <c r="P221" s="462" t="s">
        <v>229</v>
      </c>
      <c r="Q221" s="464"/>
      <c r="R221" s="462" t="s">
        <v>229</v>
      </c>
    </row>
    <row r="222" spans="1:18" ht="18.75" customHeight="1" x14ac:dyDescent="0.25">
      <c r="A222" s="745"/>
      <c r="B222" s="747"/>
      <c r="C222" s="465" t="s">
        <v>456</v>
      </c>
      <c r="D222" s="464"/>
      <c r="E222" s="462"/>
      <c r="F222" s="464"/>
      <c r="G222" s="462"/>
      <c r="H222" s="462"/>
      <c r="I222" s="464"/>
      <c r="J222" s="464"/>
      <c r="K222" s="464"/>
      <c r="L222" s="462"/>
      <c r="M222" s="464"/>
      <c r="N222" s="462"/>
      <c r="O222" s="464"/>
      <c r="P222" s="462"/>
      <c r="Q222" s="464"/>
      <c r="R222" s="462"/>
    </row>
    <row r="223" spans="1:18" x14ac:dyDescent="0.25">
      <c r="A223" s="745"/>
      <c r="B223" s="747"/>
      <c r="C223" s="465" t="s">
        <v>373</v>
      </c>
      <c r="D223" s="464"/>
      <c r="E223" s="462" t="s">
        <v>229</v>
      </c>
      <c r="F223" s="464"/>
      <c r="G223" s="464"/>
      <c r="H223" s="464"/>
      <c r="I223" s="464"/>
      <c r="J223" s="464"/>
      <c r="K223" s="464"/>
      <c r="L223" s="464"/>
      <c r="M223" s="464"/>
      <c r="N223" s="464"/>
      <c r="O223" s="464"/>
      <c r="P223" s="464"/>
      <c r="Q223" s="464"/>
      <c r="R223" s="464"/>
    </row>
    <row r="224" spans="1:18" ht="60" x14ac:dyDescent="0.25">
      <c r="A224" s="745"/>
      <c r="B224" s="747"/>
      <c r="C224" s="465" t="s">
        <v>505</v>
      </c>
      <c r="D224" s="462" t="s">
        <v>229</v>
      </c>
      <c r="E224" s="462" t="s">
        <v>229</v>
      </c>
      <c r="F224" s="462" t="s">
        <v>229</v>
      </c>
      <c r="G224" s="462" t="s">
        <v>229</v>
      </c>
      <c r="H224" s="462" t="s">
        <v>229</v>
      </c>
      <c r="I224" s="462" t="s">
        <v>229</v>
      </c>
      <c r="J224" s="464"/>
      <c r="K224" s="462"/>
      <c r="L224" s="462" t="s">
        <v>229</v>
      </c>
      <c r="M224" s="464"/>
      <c r="N224" s="462" t="s">
        <v>229</v>
      </c>
      <c r="O224" s="464"/>
      <c r="P224" s="462" t="s">
        <v>229</v>
      </c>
      <c r="Q224" s="464"/>
      <c r="R224" s="462" t="s">
        <v>229</v>
      </c>
    </row>
    <row r="225" spans="1:18" ht="6" customHeight="1" x14ac:dyDescent="0.25">
      <c r="A225" s="744"/>
      <c r="B225" s="744"/>
      <c r="C225" s="744"/>
      <c r="D225" s="462"/>
      <c r="E225" s="462"/>
      <c r="F225" s="462"/>
      <c r="G225" s="462"/>
      <c r="H225" s="462"/>
      <c r="I225" s="462"/>
      <c r="J225" s="462"/>
      <c r="K225" s="462"/>
      <c r="L225" s="462"/>
      <c r="M225" s="462"/>
      <c r="N225" s="462"/>
      <c r="O225" s="462"/>
      <c r="P225" s="462"/>
      <c r="Q225" s="462"/>
      <c r="R225" s="462"/>
    </row>
    <row r="226" spans="1:18" x14ac:dyDescent="0.25">
      <c r="A226" s="745">
        <v>34300</v>
      </c>
      <c r="B226" s="747" t="s">
        <v>116</v>
      </c>
      <c r="C226" s="458" t="s">
        <v>452</v>
      </c>
      <c r="D226" s="464"/>
      <c r="E226" s="462" t="s">
        <v>229</v>
      </c>
      <c r="F226" s="464"/>
      <c r="G226" s="462" t="s">
        <v>229</v>
      </c>
      <c r="H226" s="462" t="s">
        <v>229</v>
      </c>
      <c r="I226" s="464"/>
      <c r="J226" s="464"/>
      <c r="K226" s="464"/>
      <c r="L226" s="464"/>
      <c r="M226" s="464"/>
      <c r="N226" s="462" t="s">
        <v>229</v>
      </c>
      <c r="O226" s="464"/>
      <c r="P226" s="464"/>
      <c r="Q226" s="464"/>
      <c r="R226" s="462" t="s">
        <v>229</v>
      </c>
    </row>
    <row r="227" spans="1:18" x14ac:dyDescent="0.25">
      <c r="A227" s="745"/>
      <c r="B227" s="747"/>
      <c r="C227" s="458" t="s">
        <v>453</v>
      </c>
      <c r="D227" s="464"/>
      <c r="E227" s="462" t="s">
        <v>229</v>
      </c>
      <c r="F227" s="464"/>
      <c r="G227" s="462" t="s">
        <v>229</v>
      </c>
      <c r="H227" s="462" t="s">
        <v>229</v>
      </c>
      <c r="I227" s="464"/>
      <c r="J227" s="464"/>
      <c r="K227" s="464"/>
      <c r="L227" s="464"/>
      <c r="M227" s="464"/>
      <c r="N227" s="462" t="s">
        <v>229</v>
      </c>
      <c r="O227" s="464"/>
      <c r="P227" s="464"/>
      <c r="Q227" s="464"/>
      <c r="R227" s="462" t="s">
        <v>229</v>
      </c>
    </row>
    <row r="228" spans="1:18" x14ac:dyDescent="0.25">
      <c r="A228" s="745"/>
      <c r="B228" s="747"/>
      <c r="C228" s="458" t="s">
        <v>454</v>
      </c>
      <c r="D228" s="464"/>
      <c r="E228" s="462" t="s">
        <v>229</v>
      </c>
      <c r="F228" s="464"/>
      <c r="G228" s="462" t="s">
        <v>229</v>
      </c>
      <c r="H228" s="462" t="s">
        <v>229</v>
      </c>
      <c r="I228" s="464"/>
      <c r="J228" s="464"/>
      <c r="K228" s="464"/>
      <c r="L228" s="464"/>
      <c r="M228" s="464"/>
      <c r="N228" s="462" t="s">
        <v>229</v>
      </c>
      <c r="O228" s="464"/>
      <c r="P228" s="464"/>
      <c r="Q228" s="464"/>
      <c r="R228" s="462" t="s">
        <v>229</v>
      </c>
    </row>
    <row r="229" spans="1:18" x14ac:dyDescent="0.25">
      <c r="A229" s="745"/>
      <c r="B229" s="747"/>
      <c r="C229" s="458" t="s">
        <v>455</v>
      </c>
      <c r="D229" s="464"/>
      <c r="E229" s="464"/>
      <c r="F229" s="464"/>
      <c r="G229" s="464"/>
      <c r="H229" s="464"/>
      <c r="I229" s="464"/>
      <c r="J229" s="462" t="s">
        <v>229</v>
      </c>
      <c r="K229" s="464"/>
      <c r="L229" s="464"/>
      <c r="M229" s="464"/>
      <c r="N229" s="464"/>
      <c r="O229" s="464"/>
      <c r="P229" s="464"/>
      <c r="Q229" s="464"/>
      <c r="R229" s="464"/>
    </row>
    <row r="230" spans="1:18" ht="6" customHeight="1" x14ac:dyDescent="0.25">
      <c r="A230" s="744"/>
      <c r="B230" s="744"/>
      <c r="C230" s="744"/>
      <c r="D230" s="462"/>
      <c r="E230" s="462"/>
      <c r="F230" s="462"/>
      <c r="G230" s="462"/>
      <c r="H230" s="462"/>
      <c r="I230" s="462"/>
      <c r="J230" s="462"/>
      <c r="K230" s="462"/>
      <c r="L230" s="462"/>
      <c r="M230" s="462"/>
      <c r="N230" s="462"/>
      <c r="O230" s="462"/>
      <c r="P230" s="462"/>
      <c r="Q230" s="462"/>
      <c r="R230" s="462"/>
    </row>
    <row r="231" spans="1:18" x14ac:dyDescent="0.25">
      <c r="A231" s="745">
        <v>34400</v>
      </c>
      <c r="B231" s="747" t="s">
        <v>117</v>
      </c>
      <c r="C231" s="458" t="s">
        <v>264</v>
      </c>
      <c r="D231" s="462" t="s">
        <v>229</v>
      </c>
      <c r="E231" s="462" t="s">
        <v>229</v>
      </c>
      <c r="F231" s="462" t="s">
        <v>229</v>
      </c>
      <c r="G231" s="462" t="s">
        <v>229</v>
      </c>
      <c r="H231" s="462" t="s">
        <v>229</v>
      </c>
      <c r="I231" s="462" t="s">
        <v>229</v>
      </c>
      <c r="J231" s="462"/>
      <c r="K231" s="462" t="s">
        <v>229</v>
      </c>
      <c r="L231" s="462" t="s">
        <v>229</v>
      </c>
      <c r="M231" s="462" t="s">
        <v>229</v>
      </c>
      <c r="N231" s="462" t="s">
        <v>229</v>
      </c>
      <c r="O231" s="462" t="s">
        <v>229</v>
      </c>
      <c r="P231" s="462" t="s">
        <v>229</v>
      </c>
      <c r="Q231" s="462" t="s">
        <v>229</v>
      </c>
      <c r="R231" s="462" t="s">
        <v>229</v>
      </c>
    </row>
    <row r="232" spans="1:18" x14ac:dyDescent="0.25">
      <c r="A232" s="745"/>
      <c r="B232" s="747"/>
      <c r="C232" s="458" t="s">
        <v>378</v>
      </c>
      <c r="D232" s="462" t="s">
        <v>229</v>
      </c>
      <c r="E232" s="462" t="s">
        <v>229</v>
      </c>
      <c r="F232" s="462" t="s">
        <v>229</v>
      </c>
      <c r="G232" s="462" t="s">
        <v>229</v>
      </c>
      <c r="H232" s="462" t="s">
        <v>229</v>
      </c>
      <c r="I232" s="462" t="s">
        <v>229</v>
      </c>
      <c r="J232" s="462"/>
      <c r="K232" s="462" t="s">
        <v>229</v>
      </c>
      <c r="L232" s="462" t="s">
        <v>229</v>
      </c>
      <c r="M232" s="462" t="s">
        <v>229</v>
      </c>
      <c r="N232" s="462" t="s">
        <v>229</v>
      </c>
      <c r="O232" s="462" t="s">
        <v>229</v>
      </c>
      <c r="P232" s="462" t="s">
        <v>229</v>
      </c>
      <c r="Q232" s="462" t="s">
        <v>229</v>
      </c>
      <c r="R232" s="462" t="s">
        <v>229</v>
      </c>
    </row>
    <row r="233" spans="1:18" ht="6" customHeight="1" x14ac:dyDescent="0.25">
      <c r="A233" s="744"/>
      <c r="B233" s="744"/>
      <c r="C233" s="744"/>
      <c r="D233" s="462"/>
      <c r="E233" s="462"/>
      <c r="F233" s="462"/>
      <c r="G233" s="462"/>
      <c r="H233" s="462"/>
      <c r="I233" s="462"/>
      <c r="J233" s="462"/>
      <c r="K233" s="462"/>
      <c r="L233" s="462"/>
      <c r="M233" s="462"/>
      <c r="N233" s="462"/>
      <c r="O233" s="462"/>
      <c r="P233" s="462"/>
      <c r="Q233" s="462"/>
      <c r="R233" s="462"/>
    </row>
    <row r="234" spans="1:18" ht="33" customHeight="1" x14ac:dyDescent="0.25">
      <c r="A234" s="745">
        <v>34500</v>
      </c>
      <c r="B234" s="747" t="s">
        <v>265</v>
      </c>
      <c r="C234" s="465" t="s">
        <v>374</v>
      </c>
      <c r="D234" s="462"/>
      <c r="E234" s="462"/>
      <c r="F234" s="462" t="s">
        <v>229</v>
      </c>
      <c r="G234" s="462"/>
      <c r="H234" s="462"/>
      <c r="I234" s="462"/>
      <c r="J234" s="464"/>
      <c r="K234" s="464"/>
      <c r="L234" s="464"/>
      <c r="M234" s="462" t="s">
        <v>229</v>
      </c>
      <c r="N234" s="464"/>
      <c r="O234" s="464"/>
      <c r="P234" s="464"/>
      <c r="Q234" s="462" t="s">
        <v>229</v>
      </c>
      <c r="R234" s="464"/>
    </row>
    <row r="235" spans="1:18" ht="22.5" customHeight="1" x14ac:dyDescent="0.25">
      <c r="A235" s="745"/>
      <c r="B235" s="747"/>
      <c r="C235" s="465" t="s">
        <v>376</v>
      </c>
      <c r="D235" s="462"/>
      <c r="E235" s="462"/>
      <c r="F235" s="462"/>
      <c r="G235" s="462"/>
      <c r="H235" s="462"/>
      <c r="I235" s="462"/>
      <c r="J235" s="464"/>
      <c r="K235" s="464"/>
      <c r="L235" s="464"/>
      <c r="M235" s="462"/>
      <c r="N235" s="464"/>
      <c r="O235" s="464"/>
      <c r="P235" s="464"/>
      <c r="Q235" s="462"/>
      <c r="R235" s="464"/>
    </row>
    <row r="236" spans="1:18" x14ac:dyDescent="0.25">
      <c r="A236" s="745"/>
      <c r="B236" s="747"/>
      <c r="C236" s="465" t="s">
        <v>375</v>
      </c>
      <c r="D236" s="462"/>
      <c r="E236" s="462"/>
      <c r="F236" s="462"/>
      <c r="G236" s="462"/>
      <c r="H236" s="462"/>
      <c r="I236" s="462"/>
      <c r="J236" s="462"/>
      <c r="K236" s="464"/>
      <c r="L236" s="464"/>
      <c r="M236" s="464"/>
      <c r="N236" s="464"/>
      <c r="O236" s="464"/>
      <c r="P236" s="464"/>
      <c r="Q236" s="464"/>
      <c r="R236" s="464"/>
    </row>
    <row r="237" spans="1:18" ht="75" x14ac:dyDescent="0.25">
      <c r="A237" s="745"/>
      <c r="B237" s="747"/>
      <c r="C237" s="465" t="s">
        <v>459</v>
      </c>
      <c r="D237" s="462"/>
      <c r="E237" s="462"/>
      <c r="F237" s="462"/>
      <c r="G237" s="462"/>
      <c r="H237" s="462"/>
      <c r="I237" s="462"/>
      <c r="J237" s="462"/>
      <c r="K237" s="464"/>
      <c r="L237" s="464"/>
      <c r="M237" s="464"/>
      <c r="N237" s="464"/>
      <c r="O237" s="464"/>
      <c r="P237" s="464"/>
      <c r="Q237" s="464"/>
      <c r="R237" s="464"/>
    </row>
    <row r="238" spans="1:18" ht="6" customHeight="1" x14ac:dyDescent="0.25">
      <c r="A238" s="744"/>
      <c r="B238" s="744"/>
      <c r="C238" s="744"/>
      <c r="D238" s="462"/>
      <c r="E238" s="462"/>
      <c r="F238" s="462"/>
      <c r="G238" s="462"/>
      <c r="H238" s="462"/>
      <c r="I238" s="462"/>
      <c r="J238" s="462"/>
      <c r="K238" s="462"/>
      <c r="L238" s="462"/>
      <c r="M238" s="462"/>
      <c r="N238" s="462"/>
      <c r="O238" s="462"/>
      <c r="P238" s="462"/>
      <c r="Q238" s="462"/>
      <c r="R238" s="462"/>
    </row>
    <row r="239" spans="1:18" ht="90" x14ac:dyDescent="0.25">
      <c r="A239" s="745">
        <v>34600</v>
      </c>
      <c r="B239" s="747" t="s">
        <v>266</v>
      </c>
      <c r="C239" s="465" t="s">
        <v>377</v>
      </c>
      <c r="D239" s="462" t="s">
        <v>229</v>
      </c>
      <c r="E239" s="462" t="s">
        <v>229</v>
      </c>
      <c r="F239" s="462" t="s">
        <v>229</v>
      </c>
      <c r="G239" s="462" t="s">
        <v>229</v>
      </c>
      <c r="H239" s="462" t="s">
        <v>229</v>
      </c>
      <c r="I239" s="462" t="s">
        <v>229</v>
      </c>
      <c r="J239" s="464"/>
      <c r="K239" s="462" t="s">
        <v>229</v>
      </c>
      <c r="L239" s="464"/>
      <c r="M239" s="464"/>
      <c r="N239" s="464"/>
      <c r="O239" s="464"/>
      <c r="P239" s="462" t="s">
        <v>229</v>
      </c>
      <c r="Q239" s="464"/>
      <c r="R239" s="464"/>
    </row>
    <row r="240" spans="1:18" x14ac:dyDescent="0.25">
      <c r="A240" s="745"/>
      <c r="B240" s="747"/>
      <c r="C240" s="465" t="s">
        <v>379</v>
      </c>
      <c r="D240" s="462" t="s">
        <v>229</v>
      </c>
      <c r="E240" s="462" t="s">
        <v>229</v>
      </c>
      <c r="F240" s="462" t="s">
        <v>229</v>
      </c>
      <c r="G240" s="462" t="s">
        <v>229</v>
      </c>
      <c r="H240" s="462" t="s">
        <v>229</v>
      </c>
      <c r="I240" s="462" t="s">
        <v>229</v>
      </c>
      <c r="J240" s="464"/>
      <c r="K240" s="462" t="s">
        <v>229</v>
      </c>
      <c r="L240" s="464"/>
      <c r="M240" s="464"/>
      <c r="N240" s="464"/>
      <c r="O240" s="464"/>
      <c r="P240" s="462" t="s">
        <v>229</v>
      </c>
      <c r="Q240" s="464"/>
      <c r="R240" s="464"/>
    </row>
    <row r="241" spans="1:18" ht="6" customHeight="1" x14ac:dyDescent="0.25">
      <c r="A241" s="744"/>
      <c r="B241" s="744"/>
      <c r="C241" s="744"/>
      <c r="D241" s="462"/>
      <c r="E241" s="462"/>
      <c r="F241" s="462"/>
      <c r="G241" s="462"/>
      <c r="H241" s="462"/>
      <c r="I241" s="462"/>
      <c r="J241" s="462"/>
      <c r="K241" s="462"/>
      <c r="L241" s="462"/>
      <c r="M241" s="462"/>
      <c r="N241" s="462"/>
      <c r="O241" s="462"/>
      <c r="P241" s="462"/>
      <c r="Q241" s="462"/>
      <c r="R241" s="462"/>
    </row>
    <row r="242" spans="1:18" x14ac:dyDescent="0.25">
      <c r="A242" s="456">
        <v>34700</v>
      </c>
      <c r="B242" s="476" t="s">
        <v>120</v>
      </c>
      <c r="C242" s="458" t="s">
        <v>380</v>
      </c>
      <c r="D242" s="462"/>
      <c r="E242" s="462" t="s">
        <v>229</v>
      </c>
      <c r="F242" s="462"/>
      <c r="G242" s="462"/>
      <c r="H242" s="462"/>
      <c r="I242" s="462"/>
      <c r="J242" s="464"/>
      <c r="K242" s="462" t="s">
        <v>229</v>
      </c>
      <c r="L242" s="464"/>
      <c r="M242" s="464"/>
      <c r="N242" s="464"/>
      <c r="O242" s="464"/>
      <c r="P242" s="462" t="s">
        <v>229</v>
      </c>
      <c r="Q242" s="464"/>
      <c r="R242" s="464"/>
    </row>
    <row r="243" spans="1:18" ht="6" customHeight="1" x14ac:dyDescent="0.25">
      <c r="A243" s="744"/>
      <c r="B243" s="744"/>
      <c r="C243" s="744"/>
      <c r="D243" s="462"/>
      <c r="E243" s="462"/>
      <c r="F243" s="462"/>
      <c r="G243" s="462"/>
      <c r="H243" s="462"/>
      <c r="I243" s="462"/>
      <c r="J243" s="462"/>
      <c r="K243" s="462"/>
      <c r="L243" s="462"/>
      <c r="M243" s="462"/>
      <c r="N243" s="462"/>
      <c r="O243" s="462"/>
      <c r="P243" s="462"/>
      <c r="Q243" s="462"/>
      <c r="R243" s="462"/>
    </row>
    <row r="244" spans="1:18" ht="60" x14ac:dyDescent="0.25">
      <c r="A244" s="745">
        <v>34800</v>
      </c>
      <c r="B244" s="747" t="s">
        <v>121</v>
      </c>
      <c r="C244" s="465" t="s">
        <v>408</v>
      </c>
      <c r="D244" s="464"/>
      <c r="E244" s="464"/>
      <c r="F244" s="464"/>
      <c r="G244" s="462" t="s">
        <v>229</v>
      </c>
      <c r="H244" s="464"/>
      <c r="I244" s="462" t="s">
        <v>229</v>
      </c>
      <c r="J244" s="464"/>
      <c r="K244" s="464"/>
      <c r="L244" s="464"/>
      <c r="M244" s="462"/>
      <c r="N244" s="462" t="s">
        <v>229</v>
      </c>
      <c r="O244" s="464"/>
      <c r="P244" s="464"/>
      <c r="Q244" s="464"/>
      <c r="R244" s="462" t="s">
        <v>229</v>
      </c>
    </row>
    <row r="245" spans="1:18" ht="45" x14ac:dyDescent="0.25">
      <c r="A245" s="745"/>
      <c r="B245" s="747"/>
      <c r="C245" s="465" t="s">
        <v>381</v>
      </c>
      <c r="D245" s="464"/>
      <c r="E245" s="464"/>
      <c r="F245" s="464"/>
      <c r="G245" s="462" t="s">
        <v>229</v>
      </c>
      <c r="H245" s="464"/>
      <c r="I245" s="462" t="s">
        <v>229</v>
      </c>
      <c r="J245" s="464"/>
      <c r="K245" s="464"/>
      <c r="L245" s="464"/>
      <c r="M245" s="462"/>
      <c r="N245" s="462" t="s">
        <v>229</v>
      </c>
      <c r="O245" s="464"/>
      <c r="P245" s="464"/>
      <c r="Q245" s="464"/>
      <c r="R245" s="462" t="s">
        <v>229</v>
      </c>
    </row>
    <row r="246" spans="1:18" ht="6" customHeight="1" x14ac:dyDescent="0.25">
      <c r="A246" s="744"/>
      <c r="B246" s="744"/>
      <c r="C246" s="744"/>
      <c r="D246" s="462"/>
      <c r="E246" s="462"/>
      <c r="F246" s="462"/>
      <c r="G246" s="462"/>
      <c r="H246" s="462"/>
      <c r="I246" s="462"/>
      <c r="J246" s="462"/>
      <c r="K246" s="462"/>
      <c r="L246" s="462"/>
      <c r="M246" s="462"/>
      <c r="N246" s="462"/>
      <c r="O246" s="462"/>
      <c r="P246" s="462"/>
      <c r="Q246" s="462"/>
      <c r="R246" s="462"/>
    </row>
    <row r="247" spans="1:18" ht="30" x14ac:dyDescent="0.25">
      <c r="A247" s="745">
        <v>39100</v>
      </c>
      <c r="B247" s="747" t="s">
        <v>123</v>
      </c>
      <c r="C247" s="470" t="s">
        <v>382</v>
      </c>
      <c r="D247" s="464"/>
      <c r="E247" s="464"/>
      <c r="F247" s="464"/>
      <c r="G247" s="464"/>
      <c r="H247" s="464"/>
      <c r="I247" s="464"/>
      <c r="J247" s="464"/>
      <c r="K247" s="464"/>
      <c r="L247" s="464"/>
      <c r="M247" s="464"/>
      <c r="N247" s="464"/>
      <c r="O247" s="464"/>
      <c r="P247" s="464"/>
      <c r="Q247" s="464"/>
      <c r="R247" s="464"/>
    </row>
    <row r="248" spans="1:18" ht="45" x14ac:dyDescent="0.25">
      <c r="A248" s="745"/>
      <c r="B248" s="747"/>
      <c r="C248" s="465" t="s">
        <v>383</v>
      </c>
      <c r="D248" s="464"/>
      <c r="E248" s="462" t="s">
        <v>229</v>
      </c>
      <c r="F248" s="464"/>
      <c r="G248" s="464"/>
      <c r="H248" s="464"/>
      <c r="I248" s="464"/>
      <c r="J248" s="464"/>
      <c r="K248" s="464"/>
      <c r="L248" s="462" t="s">
        <v>229</v>
      </c>
      <c r="M248" s="464"/>
      <c r="N248" s="464"/>
      <c r="O248" s="464"/>
      <c r="P248" s="462" t="s">
        <v>229</v>
      </c>
      <c r="Q248" s="464"/>
      <c r="R248" s="464"/>
    </row>
    <row r="249" spans="1:18" ht="6" customHeight="1" x14ac:dyDescent="0.25">
      <c r="A249" s="744"/>
      <c r="B249" s="744"/>
      <c r="C249" s="744"/>
      <c r="D249" s="462"/>
      <c r="E249" s="462"/>
      <c r="F249" s="462"/>
      <c r="G249" s="462"/>
      <c r="H249" s="462"/>
      <c r="I249" s="462"/>
      <c r="J249" s="462"/>
      <c r="K249" s="462"/>
      <c r="L249" s="462"/>
      <c r="M249" s="462"/>
      <c r="N249" s="462"/>
      <c r="O249" s="462"/>
      <c r="P249" s="462"/>
      <c r="Q249" s="462"/>
      <c r="R249" s="462"/>
    </row>
    <row r="250" spans="1:18" ht="30" x14ac:dyDescent="0.25">
      <c r="A250" s="456">
        <v>39300</v>
      </c>
      <c r="B250" s="476" t="s">
        <v>483</v>
      </c>
      <c r="C250" s="465" t="s">
        <v>384</v>
      </c>
      <c r="D250" s="462" t="s">
        <v>229</v>
      </c>
      <c r="E250" s="462" t="s">
        <v>229</v>
      </c>
      <c r="F250" s="462" t="s">
        <v>229</v>
      </c>
      <c r="G250" s="462" t="s">
        <v>229</v>
      </c>
      <c r="H250" s="462" t="s">
        <v>229</v>
      </c>
      <c r="I250" s="462" t="s">
        <v>229</v>
      </c>
      <c r="J250" s="464"/>
      <c r="K250" s="462"/>
      <c r="L250" s="462" t="s">
        <v>229</v>
      </c>
      <c r="M250" s="464"/>
      <c r="N250" s="462" t="s">
        <v>229</v>
      </c>
      <c r="O250" s="464"/>
      <c r="P250" s="462" t="s">
        <v>229</v>
      </c>
      <c r="Q250" s="464"/>
      <c r="R250" s="462" t="s">
        <v>229</v>
      </c>
    </row>
    <row r="251" spans="1:18" ht="6" customHeight="1" x14ac:dyDescent="0.25">
      <c r="A251" s="744"/>
      <c r="B251" s="744"/>
      <c r="C251" s="744"/>
      <c r="D251" s="462"/>
      <c r="E251" s="462"/>
      <c r="F251" s="462"/>
      <c r="G251" s="462"/>
      <c r="H251" s="462"/>
      <c r="I251" s="462"/>
      <c r="J251" s="462"/>
      <c r="K251" s="462"/>
      <c r="L251" s="462"/>
      <c r="M251" s="462"/>
      <c r="N251" s="462"/>
      <c r="O251" s="462"/>
      <c r="P251" s="462"/>
      <c r="Q251" s="462"/>
      <c r="R251" s="462"/>
    </row>
    <row r="252" spans="1:18" x14ac:dyDescent="0.25">
      <c r="A252" s="456">
        <v>39400</v>
      </c>
      <c r="B252" s="476" t="s">
        <v>267</v>
      </c>
      <c r="C252" s="458" t="s">
        <v>268</v>
      </c>
      <c r="D252" s="462" t="s">
        <v>229</v>
      </c>
      <c r="E252" s="462" t="s">
        <v>229</v>
      </c>
      <c r="F252" s="462" t="s">
        <v>229</v>
      </c>
      <c r="G252" s="462" t="s">
        <v>229</v>
      </c>
      <c r="H252" s="462" t="s">
        <v>229</v>
      </c>
      <c r="I252" s="462" t="s">
        <v>229</v>
      </c>
      <c r="J252" s="464"/>
      <c r="K252" s="462"/>
      <c r="L252" s="462" t="s">
        <v>229</v>
      </c>
      <c r="M252" s="462"/>
      <c r="N252" s="462"/>
      <c r="O252" s="462"/>
      <c r="P252" s="462" t="s">
        <v>229</v>
      </c>
      <c r="Q252" s="462"/>
      <c r="R252" s="462" t="s">
        <v>229</v>
      </c>
    </row>
    <row r="253" spans="1:18" ht="6" customHeight="1" x14ac:dyDescent="0.25">
      <c r="A253" s="744"/>
      <c r="B253" s="744"/>
      <c r="C253" s="744"/>
      <c r="D253" s="462"/>
      <c r="E253" s="462"/>
      <c r="F253" s="462"/>
      <c r="G253" s="462"/>
      <c r="H253" s="462"/>
      <c r="I253" s="462"/>
      <c r="J253" s="462"/>
      <c r="K253" s="462"/>
      <c r="L253" s="462"/>
      <c r="M253" s="462"/>
      <c r="N253" s="462"/>
      <c r="O253" s="462"/>
      <c r="P253" s="462"/>
      <c r="Q253" s="462"/>
      <c r="R253" s="462"/>
    </row>
    <row r="254" spans="1:18" ht="150" x14ac:dyDescent="0.25">
      <c r="A254" s="456">
        <v>39500</v>
      </c>
      <c r="B254" s="476" t="s">
        <v>125</v>
      </c>
      <c r="C254" s="465" t="s">
        <v>385</v>
      </c>
      <c r="D254" s="462" t="s">
        <v>229</v>
      </c>
      <c r="E254" s="462" t="s">
        <v>229</v>
      </c>
      <c r="F254" s="462" t="s">
        <v>229</v>
      </c>
      <c r="G254" s="462" t="s">
        <v>229</v>
      </c>
      <c r="H254" s="462" t="s">
        <v>229</v>
      </c>
      <c r="I254" s="462" t="s">
        <v>229</v>
      </c>
      <c r="J254" s="464"/>
      <c r="K254" s="462"/>
      <c r="L254" s="462" t="s">
        <v>229</v>
      </c>
      <c r="M254" s="462"/>
      <c r="N254" s="462"/>
      <c r="O254" s="462"/>
      <c r="P254" s="462" t="s">
        <v>229</v>
      </c>
      <c r="Q254" s="462"/>
      <c r="R254" s="462" t="s">
        <v>229</v>
      </c>
    </row>
    <row r="255" spans="1:18" ht="6" customHeight="1" x14ac:dyDescent="0.25">
      <c r="A255" s="744"/>
      <c r="B255" s="744"/>
      <c r="C255" s="744"/>
      <c r="D255" s="462"/>
      <c r="E255" s="462"/>
      <c r="F255" s="462"/>
      <c r="G255" s="462"/>
      <c r="H255" s="462"/>
      <c r="I255" s="462"/>
      <c r="J255" s="462"/>
      <c r="K255" s="462"/>
      <c r="L255" s="462"/>
      <c r="M255" s="462"/>
      <c r="N255" s="462"/>
      <c r="O255" s="462"/>
      <c r="P255" s="462"/>
      <c r="Q255" s="462"/>
      <c r="R255" s="462"/>
    </row>
    <row r="256" spans="1:18" x14ac:dyDescent="0.25">
      <c r="A256" s="745">
        <v>39600</v>
      </c>
      <c r="B256" s="747" t="s">
        <v>190</v>
      </c>
      <c r="C256" s="458" t="s">
        <v>386</v>
      </c>
      <c r="D256" s="462" t="s">
        <v>229</v>
      </c>
      <c r="E256" s="462" t="s">
        <v>229</v>
      </c>
      <c r="F256" s="462" t="s">
        <v>229</v>
      </c>
      <c r="G256" s="462" t="s">
        <v>229</v>
      </c>
      <c r="H256" s="462" t="s">
        <v>229</v>
      </c>
      <c r="I256" s="462" t="s">
        <v>229</v>
      </c>
      <c r="J256" s="464"/>
      <c r="K256" s="464"/>
      <c r="L256" s="462" t="s">
        <v>229</v>
      </c>
      <c r="M256" s="464"/>
      <c r="N256" s="464"/>
      <c r="O256" s="464"/>
      <c r="P256" s="462" t="s">
        <v>229</v>
      </c>
      <c r="Q256" s="464"/>
      <c r="R256" s="464"/>
    </row>
    <row r="257" spans="1:18" ht="45" x14ac:dyDescent="0.25">
      <c r="A257" s="745"/>
      <c r="B257" s="747"/>
      <c r="C257" s="465" t="s">
        <v>387</v>
      </c>
      <c r="D257" s="464"/>
      <c r="E257" s="464"/>
      <c r="F257" s="464"/>
      <c r="G257" s="464"/>
      <c r="H257" s="462" t="s">
        <v>229</v>
      </c>
      <c r="I257" s="464"/>
      <c r="J257" s="464"/>
      <c r="K257" s="464"/>
      <c r="L257" s="464"/>
      <c r="M257" s="464"/>
      <c r="N257" s="464"/>
      <c r="O257" s="464"/>
      <c r="P257" s="464"/>
      <c r="Q257" s="464"/>
      <c r="R257" s="464"/>
    </row>
    <row r="258" spans="1:18" ht="6" customHeight="1" x14ac:dyDescent="0.25">
      <c r="A258" s="744"/>
      <c r="B258" s="744"/>
      <c r="C258" s="744"/>
      <c r="D258" s="462"/>
      <c r="E258" s="462"/>
      <c r="F258" s="462"/>
      <c r="G258" s="462"/>
      <c r="H258" s="462"/>
      <c r="I258" s="462"/>
      <c r="J258" s="462"/>
      <c r="K258" s="462"/>
      <c r="L258" s="462"/>
      <c r="M258" s="462"/>
      <c r="N258" s="462"/>
      <c r="O258" s="462"/>
      <c r="P258" s="462"/>
      <c r="Q258" s="462"/>
      <c r="R258" s="462"/>
    </row>
    <row r="259" spans="1:18" ht="75" x14ac:dyDescent="0.25">
      <c r="A259" s="456">
        <v>39700</v>
      </c>
      <c r="B259" s="476" t="s">
        <v>126</v>
      </c>
      <c r="C259" s="465" t="s">
        <v>488</v>
      </c>
      <c r="D259" s="464"/>
      <c r="E259" s="462" t="s">
        <v>229</v>
      </c>
      <c r="F259" s="462" t="s">
        <v>229</v>
      </c>
      <c r="G259" s="462" t="s">
        <v>229</v>
      </c>
      <c r="H259" s="464"/>
      <c r="I259" s="462" t="s">
        <v>229</v>
      </c>
      <c r="J259" s="464"/>
      <c r="K259" s="464"/>
      <c r="L259" s="464"/>
      <c r="M259" s="464"/>
      <c r="N259" s="462" t="s">
        <v>229</v>
      </c>
      <c r="O259" s="464"/>
      <c r="P259" s="464"/>
      <c r="Q259" s="464"/>
      <c r="R259" s="462" t="s">
        <v>229</v>
      </c>
    </row>
    <row r="260" spans="1:18" ht="6" customHeight="1" x14ac:dyDescent="0.25">
      <c r="A260" s="744"/>
      <c r="B260" s="744"/>
      <c r="C260" s="744"/>
      <c r="D260" s="462"/>
      <c r="E260" s="462"/>
      <c r="F260" s="462"/>
      <c r="G260" s="462"/>
      <c r="H260" s="462"/>
      <c r="I260" s="462"/>
      <c r="J260" s="462"/>
      <c r="K260" s="462"/>
      <c r="L260" s="462"/>
      <c r="M260" s="462"/>
      <c r="N260" s="462"/>
      <c r="O260" s="462"/>
      <c r="P260" s="462"/>
      <c r="Q260" s="462"/>
      <c r="R260" s="462"/>
    </row>
    <row r="261" spans="1:18" ht="30" x14ac:dyDescent="0.25">
      <c r="A261" s="745">
        <v>39800</v>
      </c>
      <c r="B261" s="747" t="s">
        <v>127</v>
      </c>
      <c r="C261" s="465" t="s">
        <v>388</v>
      </c>
      <c r="D261" s="464"/>
      <c r="E261" s="464"/>
      <c r="F261" s="464"/>
      <c r="G261" s="464"/>
      <c r="H261" s="464"/>
      <c r="I261" s="464"/>
      <c r="J261" s="462" t="s">
        <v>229</v>
      </c>
      <c r="K261" s="464"/>
      <c r="L261" s="464"/>
      <c r="M261" s="464"/>
      <c r="N261" s="464"/>
      <c r="O261" s="464"/>
      <c r="P261" s="464"/>
      <c r="Q261" s="464"/>
      <c r="R261" s="464"/>
    </row>
    <row r="262" spans="1:18" ht="60" x14ac:dyDescent="0.25">
      <c r="A262" s="745"/>
      <c r="B262" s="747"/>
      <c r="C262" s="465" t="s">
        <v>486</v>
      </c>
      <c r="D262" s="464"/>
      <c r="E262" s="462" t="s">
        <v>229</v>
      </c>
      <c r="F262" s="464"/>
      <c r="G262" s="462" t="s">
        <v>229</v>
      </c>
      <c r="H262" s="462" t="s">
        <v>229</v>
      </c>
      <c r="I262" s="462" t="s">
        <v>229</v>
      </c>
      <c r="J262" s="464"/>
      <c r="K262" s="464"/>
      <c r="L262" s="464"/>
      <c r="M262" s="464"/>
      <c r="N262" s="462" t="s">
        <v>229</v>
      </c>
      <c r="O262" s="464"/>
      <c r="P262" s="464"/>
      <c r="Q262" s="464"/>
      <c r="R262" s="462" t="s">
        <v>229</v>
      </c>
    </row>
    <row r="263" spans="1:18" ht="60" x14ac:dyDescent="0.25">
      <c r="A263" s="745"/>
      <c r="B263" s="747"/>
      <c r="C263" s="465" t="s">
        <v>463</v>
      </c>
      <c r="D263" s="464"/>
      <c r="E263" s="462" t="s">
        <v>229</v>
      </c>
      <c r="F263" s="464"/>
      <c r="G263" s="464"/>
      <c r="H263" s="464"/>
      <c r="I263" s="464"/>
      <c r="J263" s="464"/>
      <c r="K263" s="464"/>
      <c r="L263" s="462" t="s">
        <v>229</v>
      </c>
      <c r="M263" s="464"/>
      <c r="N263" s="464"/>
      <c r="O263" s="464"/>
      <c r="P263" s="462" t="s">
        <v>229</v>
      </c>
      <c r="Q263" s="464"/>
      <c r="R263" s="464"/>
    </row>
    <row r="264" spans="1:18" ht="30" x14ac:dyDescent="0.25">
      <c r="A264" s="745"/>
      <c r="B264" s="747"/>
      <c r="C264" s="465" t="s">
        <v>457</v>
      </c>
      <c r="D264" s="464"/>
      <c r="E264" s="462"/>
      <c r="F264" s="464"/>
      <c r="G264" s="464"/>
      <c r="H264" s="464"/>
      <c r="I264" s="464"/>
      <c r="J264" s="464"/>
      <c r="K264" s="464"/>
      <c r="L264" s="462"/>
      <c r="M264" s="464"/>
      <c r="N264" s="464"/>
      <c r="O264" s="464"/>
      <c r="P264" s="462"/>
      <c r="Q264" s="464"/>
      <c r="R264" s="464"/>
    </row>
    <row r="265" spans="1:18" x14ac:dyDescent="0.25">
      <c r="A265" s="745"/>
      <c r="B265" s="747"/>
      <c r="C265" s="458" t="s">
        <v>458</v>
      </c>
      <c r="D265" s="464"/>
      <c r="E265" s="462"/>
      <c r="F265" s="464"/>
      <c r="G265" s="464"/>
      <c r="H265" s="464"/>
      <c r="I265" s="462" t="s">
        <v>229</v>
      </c>
      <c r="J265" s="464"/>
      <c r="K265" s="464"/>
      <c r="L265" s="462"/>
      <c r="M265" s="464"/>
      <c r="N265" s="462" t="s">
        <v>229</v>
      </c>
      <c r="O265" s="464"/>
      <c r="P265" s="462"/>
      <c r="Q265" s="464"/>
      <c r="R265" s="462" t="s">
        <v>229</v>
      </c>
    </row>
    <row r="266" spans="1:18" ht="6" customHeight="1" x14ac:dyDescent="0.25">
      <c r="A266" s="744"/>
      <c r="B266" s="744"/>
      <c r="C266" s="744"/>
      <c r="D266" s="462"/>
      <c r="E266" s="462"/>
      <c r="F266" s="462"/>
      <c r="G266" s="462"/>
      <c r="H266" s="462"/>
      <c r="I266" s="462"/>
      <c r="J266" s="462"/>
      <c r="K266" s="462"/>
      <c r="L266" s="462"/>
      <c r="M266" s="462"/>
      <c r="N266" s="462"/>
      <c r="O266" s="462"/>
      <c r="P266" s="462"/>
      <c r="Q266" s="462"/>
      <c r="R266" s="462"/>
    </row>
    <row r="267" spans="1:18" ht="65.25" customHeight="1" x14ac:dyDescent="0.25">
      <c r="A267" s="456">
        <v>39990</v>
      </c>
      <c r="B267" s="476" t="s">
        <v>128</v>
      </c>
      <c r="C267" s="478" t="s">
        <v>466</v>
      </c>
      <c r="D267" s="462" t="s">
        <v>229</v>
      </c>
      <c r="E267" s="462" t="s">
        <v>229</v>
      </c>
      <c r="F267" s="462" t="s">
        <v>229</v>
      </c>
      <c r="G267" s="462" t="s">
        <v>229</v>
      </c>
      <c r="H267" s="462" t="s">
        <v>229</v>
      </c>
      <c r="I267" s="462" t="s">
        <v>229</v>
      </c>
      <c r="J267" s="464"/>
      <c r="K267" s="464"/>
      <c r="L267" s="462" t="s">
        <v>229</v>
      </c>
      <c r="M267" s="464"/>
      <c r="N267" s="462" t="s">
        <v>229</v>
      </c>
      <c r="O267" s="464"/>
      <c r="P267" s="462" t="s">
        <v>229</v>
      </c>
      <c r="Q267" s="464"/>
      <c r="R267" s="462" t="s">
        <v>229</v>
      </c>
    </row>
    <row r="268" spans="1:18" ht="6" customHeight="1" x14ac:dyDescent="0.25">
      <c r="A268" s="744"/>
      <c r="B268" s="744"/>
      <c r="C268" s="744"/>
      <c r="D268" s="462"/>
      <c r="E268" s="462"/>
      <c r="F268" s="462"/>
      <c r="G268" s="462"/>
      <c r="H268" s="462"/>
      <c r="I268" s="462"/>
      <c r="J268" s="462"/>
      <c r="K268" s="462"/>
      <c r="L268" s="462"/>
      <c r="M268" s="462"/>
      <c r="N268" s="462"/>
      <c r="O268" s="462"/>
      <c r="P268" s="462"/>
      <c r="Q268" s="462"/>
      <c r="R268" s="462"/>
    </row>
    <row r="269" spans="1:18" ht="45" x14ac:dyDescent="0.25">
      <c r="A269" s="456">
        <v>43110</v>
      </c>
      <c r="B269" s="476" t="s">
        <v>131</v>
      </c>
      <c r="C269" s="465" t="s">
        <v>495</v>
      </c>
      <c r="D269" s="462" t="s">
        <v>229</v>
      </c>
      <c r="E269" s="462" t="s">
        <v>229</v>
      </c>
      <c r="F269" s="462" t="s">
        <v>229</v>
      </c>
      <c r="G269" s="462" t="s">
        <v>229</v>
      </c>
      <c r="H269" s="462" t="s">
        <v>229</v>
      </c>
      <c r="I269" s="462" t="s">
        <v>229</v>
      </c>
      <c r="J269" s="464"/>
      <c r="K269" s="462" t="s">
        <v>229</v>
      </c>
      <c r="L269" s="462" t="s">
        <v>229</v>
      </c>
      <c r="M269" s="462" t="s">
        <v>229</v>
      </c>
      <c r="N269" s="462" t="s">
        <v>229</v>
      </c>
      <c r="O269" s="462" t="s">
        <v>229</v>
      </c>
      <c r="P269" s="462" t="s">
        <v>229</v>
      </c>
      <c r="Q269" s="462" t="s">
        <v>229</v>
      </c>
      <c r="R269" s="462" t="s">
        <v>229</v>
      </c>
    </row>
    <row r="270" spans="1:18" ht="6" customHeight="1" x14ac:dyDescent="0.25">
      <c r="A270" s="744"/>
      <c r="B270" s="744"/>
      <c r="C270" s="744"/>
      <c r="D270" s="462"/>
      <c r="E270" s="462"/>
      <c r="F270" s="462"/>
      <c r="G270" s="462"/>
      <c r="H270" s="462"/>
      <c r="I270" s="462"/>
      <c r="J270" s="462"/>
      <c r="K270" s="462"/>
      <c r="L270" s="462"/>
      <c r="M270" s="462"/>
      <c r="N270" s="462"/>
      <c r="O270" s="462"/>
      <c r="P270" s="462"/>
      <c r="Q270" s="462"/>
      <c r="R270" s="462"/>
    </row>
    <row r="271" spans="1:18" ht="45" x14ac:dyDescent="0.25">
      <c r="A271" s="456">
        <v>43120</v>
      </c>
      <c r="B271" s="476" t="s">
        <v>132</v>
      </c>
      <c r="C271" s="465" t="s">
        <v>461</v>
      </c>
      <c r="D271" s="462" t="s">
        <v>229</v>
      </c>
      <c r="E271" s="462" t="s">
        <v>229</v>
      </c>
      <c r="F271" s="462" t="s">
        <v>229</v>
      </c>
      <c r="G271" s="462" t="s">
        <v>229</v>
      </c>
      <c r="H271" s="462" t="s">
        <v>229</v>
      </c>
      <c r="I271" s="462" t="s">
        <v>229</v>
      </c>
      <c r="J271" s="464"/>
      <c r="K271" s="462" t="s">
        <v>229</v>
      </c>
      <c r="L271" s="462" t="s">
        <v>229</v>
      </c>
      <c r="M271" s="462" t="s">
        <v>229</v>
      </c>
      <c r="N271" s="462" t="s">
        <v>229</v>
      </c>
      <c r="O271" s="462" t="s">
        <v>229</v>
      </c>
      <c r="P271" s="462" t="s">
        <v>229</v>
      </c>
      <c r="Q271" s="462" t="s">
        <v>229</v>
      </c>
      <c r="R271" s="462" t="s">
        <v>229</v>
      </c>
    </row>
    <row r="272" spans="1:18" ht="6" customHeight="1" x14ac:dyDescent="0.25">
      <c r="A272" s="744"/>
      <c r="B272" s="744"/>
      <c r="C272" s="744"/>
      <c r="D272" s="462"/>
      <c r="E272" s="462"/>
      <c r="F272" s="462"/>
      <c r="G272" s="462"/>
      <c r="H272" s="462"/>
      <c r="I272" s="462"/>
      <c r="J272" s="462"/>
      <c r="K272" s="462"/>
      <c r="L272" s="462"/>
      <c r="M272" s="462"/>
      <c r="N272" s="462"/>
      <c r="O272" s="462"/>
      <c r="P272" s="462"/>
      <c r="Q272" s="462"/>
      <c r="R272" s="462"/>
    </row>
    <row r="273" spans="1:18" ht="30" x14ac:dyDescent="0.25">
      <c r="A273" s="456">
        <v>43310</v>
      </c>
      <c r="B273" s="476" t="s">
        <v>269</v>
      </c>
      <c r="C273" s="465" t="s">
        <v>389</v>
      </c>
      <c r="D273" s="462"/>
      <c r="E273" s="462"/>
      <c r="F273" s="462"/>
      <c r="G273" s="462"/>
      <c r="H273" s="462"/>
      <c r="I273" s="462" t="s">
        <v>229</v>
      </c>
      <c r="J273" s="464"/>
      <c r="K273" s="462"/>
      <c r="L273" s="462"/>
      <c r="M273" s="462"/>
      <c r="N273" s="462" t="s">
        <v>229</v>
      </c>
      <c r="O273" s="462"/>
      <c r="P273" s="462"/>
      <c r="Q273" s="462"/>
      <c r="R273" s="462" t="s">
        <v>229</v>
      </c>
    </row>
    <row r="274" spans="1:18" ht="6" customHeight="1" x14ac:dyDescent="0.25">
      <c r="A274" s="744"/>
      <c r="B274" s="744"/>
      <c r="C274" s="744"/>
      <c r="D274" s="462"/>
      <c r="E274" s="462"/>
      <c r="F274" s="462"/>
      <c r="G274" s="462"/>
      <c r="H274" s="462"/>
      <c r="I274" s="462"/>
      <c r="J274" s="462"/>
      <c r="K274" s="462"/>
      <c r="L274" s="462"/>
      <c r="M274" s="462"/>
      <c r="N274" s="462"/>
      <c r="O274" s="462"/>
      <c r="P274" s="462"/>
      <c r="Q274" s="462"/>
      <c r="R274" s="462"/>
    </row>
    <row r="275" spans="1:18" ht="30" x14ac:dyDescent="0.25">
      <c r="A275" s="456">
        <v>43330</v>
      </c>
      <c r="B275" s="476" t="s">
        <v>234</v>
      </c>
      <c r="C275" s="465" t="s">
        <v>391</v>
      </c>
      <c r="D275" s="462"/>
      <c r="E275" s="462"/>
      <c r="F275" s="462"/>
      <c r="G275" s="462"/>
      <c r="H275" s="462"/>
      <c r="I275" s="462" t="s">
        <v>229</v>
      </c>
      <c r="J275" s="464"/>
      <c r="K275" s="462"/>
      <c r="L275" s="462"/>
      <c r="M275" s="462"/>
      <c r="N275" s="462" t="s">
        <v>229</v>
      </c>
      <c r="O275" s="462"/>
      <c r="P275" s="462"/>
      <c r="Q275" s="462"/>
      <c r="R275" s="462" t="s">
        <v>229</v>
      </c>
    </row>
    <row r="276" spans="1:18" ht="6" customHeight="1" x14ac:dyDescent="0.25">
      <c r="A276" s="744"/>
      <c r="B276" s="744"/>
      <c r="C276" s="744"/>
      <c r="D276" s="462"/>
      <c r="E276" s="462"/>
      <c r="F276" s="462"/>
      <c r="G276" s="462"/>
      <c r="H276" s="462"/>
      <c r="I276" s="462"/>
      <c r="J276" s="462"/>
      <c r="K276" s="462"/>
      <c r="L276" s="462"/>
      <c r="M276" s="462"/>
      <c r="N276" s="462"/>
      <c r="O276" s="462"/>
      <c r="P276" s="462"/>
      <c r="Q276" s="462"/>
      <c r="R276" s="462"/>
    </row>
    <row r="277" spans="1:18" ht="23.25" customHeight="1" x14ac:dyDescent="0.25">
      <c r="A277" s="456">
        <v>43400</v>
      </c>
      <c r="B277" s="476" t="s">
        <v>270</v>
      </c>
      <c r="C277" s="465" t="s">
        <v>271</v>
      </c>
      <c r="D277" s="462" t="s">
        <v>229</v>
      </c>
      <c r="E277" s="462" t="s">
        <v>229</v>
      </c>
      <c r="F277" s="462" t="s">
        <v>229</v>
      </c>
      <c r="G277" s="462" t="s">
        <v>229</v>
      </c>
      <c r="H277" s="462" t="s">
        <v>229</v>
      </c>
      <c r="I277" s="462" t="s">
        <v>229</v>
      </c>
      <c r="J277" s="464"/>
      <c r="K277" s="462" t="s">
        <v>229</v>
      </c>
      <c r="L277" s="462" t="s">
        <v>229</v>
      </c>
      <c r="M277" s="462" t="s">
        <v>229</v>
      </c>
      <c r="N277" s="462" t="s">
        <v>229</v>
      </c>
      <c r="O277" s="462" t="s">
        <v>229</v>
      </c>
      <c r="P277" s="462" t="s">
        <v>229</v>
      </c>
      <c r="Q277" s="462" t="s">
        <v>229</v>
      </c>
      <c r="R277" s="462" t="s">
        <v>229</v>
      </c>
    </row>
    <row r="278" spans="1:18" ht="6" customHeight="1" x14ac:dyDescent="0.25">
      <c r="A278" s="744"/>
      <c r="B278" s="744"/>
      <c r="C278" s="744"/>
      <c r="D278" s="462"/>
      <c r="E278" s="462"/>
      <c r="F278" s="462"/>
      <c r="G278" s="462"/>
      <c r="H278" s="462"/>
      <c r="I278" s="462"/>
      <c r="J278" s="462"/>
      <c r="K278" s="462"/>
      <c r="L278" s="462"/>
      <c r="M278" s="462"/>
      <c r="N278" s="462"/>
      <c r="O278" s="462"/>
      <c r="P278" s="462"/>
      <c r="Q278" s="462"/>
      <c r="R278" s="462"/>
    </row>
    <row r="279" spans="1:18" ht="55.5" customHeight="1" x14ac:dyDescent="0.25">
      <c r="A279" s="456">
        <v>43500</v>
      </c>
      <c r="B279" s="476" t="s">
        <v>133</v>
      </c>
      <c r="C279" s="465" t="s">
        <v>462</v>
      </c>
      <c r="D279" s="462" t="s">
        <v>229</v>
      </c>
      <c r="E279" s="462" t="s">
        <v>229</v>
      </c>
      <c r="F279" s="462" t="s">
        <v>229</v>
      </c>
      <c r="G279" s="462" t="s">
        <v>229</v>
      </c>
      <c r="H279" s="462" t="s">
        <v>229</v>
      </c>
      <c r="I279" s="462" t="s">
        <v>229</v>
      </c>
      <c r="J279" s="464"/>
      <c r="K279" s="462" t="s">
        <v>229</v>
      </c>
      <c r="L279" s="462" t="s">
        <v>229</v>
      </c>
      <c r="M279" s="462" t="s">
        <v>229</v>
      </c>
      <c r="N279" s="462" t="s">
        <v>229</v>
      </c>
      <c r="O279" s="462" t="s">
        <v>229</v>
      </c>
      <c r="P279" s="462" t="s">
        <v>229</v>
      </c>
      <c r="Q279" s="462" t="s">
        <v>229</v>
      </c>
      <c r="R279" s="462" t="s">
        <v>229</v>
      </c>
    </row>
    <row r="280" spans="1:18" ht="6" customHeight="1" x14ac:dyDescent="0.25">
      <c r="A280" s="744"/>
      <c r="B280" s="744"/>
      <c r="C280" s="744"/>
      <c r="D280" s="462"/>
      <c r="E280" s="462"/>
      <c r="F280" s="462"/>
      <c r="G280" s="462"/>
      <c r="H280" s="462"/>
      <c r="I280" s="462"/>
      <c r="J280" s="462"/>
      <c r="K280" s="462"/>
      <c r="L280" s="462"/>
      <c r="M280" s="462"/>
      <c r="N280" s="462"/>
      <c r="O280" s="462"/>
      <c r="P280" s="462"/>
      <c r="Q280" s="462"/>
      <c r="R280" s="462"/>
    </row>
    <row r="281" spans="1:18" ht="45" x14ac:dyDescent="0.25">
      <c r="A281" s="456">
        <v>43600</v>
      </c>
      <c r="B281" s="476" t="s">
        <v>134</v>
      </c>
      <c r="C281" s="465" t="s">
        <v>390</v>
      </c>
      <c r="D281" s="462" t="s">
        <v>229</v>
      </c>
      <c r="E281" s="462" t="s">
        <v>229</v>
      </c>
      <c r="F281" s="462" t="s">
        <v>229</v>
      </c>
      <c r="G281" s="462" t="s">
        <v>229</v>
      </c>
      <c r="H281" s="462" t="s">
        <v>229</v>
      </c>
      <c r="I281" s="462" t="s">
        <v>229</v>
      </c>
      <c r="J281" s="464"/>
      <c r="K281" s="462" t="s">
        <v>229</v>
      </c>
      <c r="L281" s="462" t="s">
        <v>229</v>
      </c>
      <c r="M281" s="462" t="s">
        <v>229</v>
      </c>
      <c r="N281" s="462" t="s">
        <v>229</v>
      </c>
      <c r="O281" s="462" t="s">
        <v>229</v>
      </c>
      <c r="P281" s="462" t="s">
        <v>229</v>
      </c>
      <c r="Q281" s="462" t="s">
        <v>229</v>
      </c>
      <c r="R281" s="462" t="s">
        <v>229</v>
      </c>
    </row>
    <row r="282" spans="1:18" ht="6" customHeight="1" x14ac:dyDescent="0.25">
      <c r="A282" s="744"/>
      <c r="B282" s="744"/>
      <c r="C282" s="744"/>
      <c r="D282" s="462"/>
      <c r="E282" s="462"/>
      <c r="F282" s="462"/>
      <c r="G282" s="462"/>
      <c r="H282" s="462"/>
      <c r="I282" s="462"/>
      <c r="J282" s="462"/>
      <c r="K282" s="462"/>
      <c r="L282" s="462"/>
      <c r="M282" s="462"/>
      <c r="N282" s="462"/>
      <c r="O282" s="462"/>
      <c r="P282" s="462"/>
      <c r="Q282" s="462"/>
      <c r="R282" s="462"/>
    </row>
    <row r="283" spans="1:18" ht="90" x14ac:dyDescent="0.25">
      <c r="A283" s="456">
        <v>43700</v>
      </c>
      <c r="B283" s="476" t="s">
        <v>135</v>
      </c>
      <c r="C283" s="465" t="s">
        <v>494</v>
      </c>
      <c r="D283" s="464"/>
      <c r="E283" s="464"/>
      <c r="F283" s="464"/>
      <c r="G283" s="462" t="s">
        <v>229</v>
      </c>
      <c r="H283" s="464"/>
      <c r="I283" s="462" t="s">
        <v>229</v>
      </c>
      <c r="J283" s="464"/>
      <c r="K283" s="464"/>
      <c r="L283" s="464"/>
      <c r="M283" s="464"/>
      <c r="N283" s="462" t="s">
        <v>229</v>
      </c>
      <c r="O283" s="464"/>
      <c r="P283" s="464"/>
      <c r="Q283" s="464"/>
      <c r="R283" s="462" t="s">
        <v>229</v>
      </c>
    </row>
    <row r="284" spans="1:18" ht="6" customHeight="1" x14ac:dyDescent="0.25">
      <c r="A284" s="744"/>
      <c r="B284" s="744"/>
      <c r="C284" s="744"/>
      <c r="D284" s="462"/>
      <c r="E284" s="462"/>
      <c r="F284" s="462"/>
      <c r="G284" s="462"/>
      <c r="H284" s="462"/>
      <c r="I284" s="462"/>
      <c r="J284" s="462"/>
      <c r="K284" s="462"/>
      <c r="L284" s="462"/>
      <c r="M284" s="462"/>
      <c r="N284" s="462"/>
      <c r="O284" s="462"/>
      <c r="P284" s="462"/>
      <c r="Q284" s="462"/>
      <c r="R284" s="462"/>
    </row>
    <row r="285" spans="1:18" ht="19.5" customHeight="1" x14ac:dyDescent="0.25">
      <c r="A285" s="456">
        <v>49100</v>
      </c>
      <c r="B285" s="476" t="s">
        <v>137</v>
      </c>
      <c r="C285" s="465" t="s">
        <v>272</v>
      </c>
      <c r="D285" s="464"/>
      <c r="E285" s="462" t="s">
        <v>229</v>
      </c>
      <c r="F285" s="464"/>
      <c r="G285" s="464"/>
      <c r="H285" s="464"/>
      <c r="I285" s="464"/>
      <c r="J285" s="464"/>
      <c r="K285" s="464"/>
      <c r="L285" s="462" t="s">
        <v>229</v>
      </c>
      <c r="M285" s="464"/>
      <c r="N285" s="464"/>
      <c r="O285" s="464"/>
      <c r="P285" s="462" t="s">
        <v>229</v>
      </c>
      <c r="Q285" s="462"/>
      <c r="R285" s="464"/>
    </row>
    <row r="286" spans="1:18" ht="6" customHeight="1" x14ac:dyDescent="0.25">
      <c r="A286" s="744"/>
      <c r="B286" s="744"/>
      <c r="C286" s="744"/>
      <c r="D286" s="462"/>
      <c r="E286" s="462"/>
      <c r="F286" s="462"/>
      <c r="G286" s="462"/>
      <c r="H286" s="462"/>
      <c r="I286" s="462"/>
      <c r="J286" s="462"/>
      <c r="K286" s="462"/>
      <c r="L286" s="462"/>
      <c r="M286" s="462"/>
      <c r="N286" s="462"/>
      <c r="O286" s="462"/>
      <c r="P286" s="462"/>
      <c r="Q286" s="462"/>
      <c r="R286" s="462"/>
    </row>
    <row r="287" spans="1:18" ht="30.75" customHeight="1" x14ac:dyDescent="0.25">
      <c r="A287" s="456">
        <v>51100</v>
      </c>
      <c r="B287" s="476" t="s">
        <v>193</v>
      </c>
      <c r="C287" s="465" t="s">
        <v>392</v>
      </c>
      <c r="D287" s="464"/>
      <c r="E287" s="464"/>
      <c r="F287" s="464"/>
      <c r="G287" s="464"/>
      <c r="H287" s="464"/>
      <c r="I287" s="464"/>
      <c r="J287" s="464"/>
      <c r="K287" s="464"/>
      <c r="L287" s="456" t="s">
        <v>229</v>
      </c>
      <c r="M287" s="464"/>
      <c r="N287" s="464"/>
      <c r="O287" s="464"/>
      <c r="P287" s="464"/>
      <c r="Q287" s="464"/>
      <c r="R287" s="464"/>
    </row>
    <row r="288" spans="1:18" ht="6" customHeight="1" x14ac:dyDescent="0.25">
      <c r="A288" s="744"/>
      <c r="B288" s="744"/>
      <c r="C288" s="744"/>
      <c r="D288" s="462"/>
      <c r="E288" s="462"/>
      <c r="F288" s="462"/>
      <c r="G288" s="462"/>
      <c r="H288" s="462"/>
      <c r="I288" s="462"/>
      <c r="J288" s="462"/>
      <c r="K288" s="462"/>
      <c r="L288" s="462"/>
      <c r="M288" s="462"/>
      <c r="N288" s="462"/>
      <c r="O288" s="462"/>
      <c r="P288" s="462"/>
      <c r="Q288" s="462"/>
      <c r="R288" s="462"/>
    </row>
    <row r="289" spans="1:18" ht="30" x14ac:dyDescent="0.25">
      <c r="A289" s="456">
        <v>81100</v>
      </c>
      <c r="B289" s="476" t="s">
        <v>273</v>
      </c>
      <c r="C289" s="465" t="s">
        <v>274</v>
      </c>
      <c r="D289" s="464"/>
      <c r="E289" s="456" t="s">
        <v>229</v>
      </c>
      <c r="F289" s="464"/>
      <c r="G289" s="464"/>
      <c r="H289" s="464"/>
      <c r="I289" s="464"/>
      <c r="J289" s="464"/>
      <c r="K289" s="464"/>
      <c r="L289" s="464"/>
      <c r="M289" s="464"/>
      <c r="N289" s="464"/>
      <c r="O289" s="464"/>
      <c r="P289" s="464"/>
      <c r="Q289" s="464"/>
      <c r="R289" s="464"/>
    </row>
    <row r="290" spans="1:18" ht="6" customHeight="1" x14ac:dyDescent="0.25">
      <c r="A290" s="744"/>
      <c r="B290" s="744"/>
      <c r="C290" s="744"/>
      <c r="D290" s="462"/>
      <c r="E290" s="462"/>
      <c r="F290" s="462"/>
      <c r="G290" s="462"/>
      <c r="H290" s="462"/>
      <c r="I290" s="462"/>
      <c r="J290" s="462"/>
      <c r="K290" s="462"/>
      <c r="L290" s="462"/>
      <c r="M290" s="462"/>
      <c r="N290" s="462"/>
      <c r="O290" s="462"/>
      <c r="P290" s="462"/>
      <c r="Q290" s="462"/>
      <c r="R290" s="462"/>
    </row>
    <row r="291" spans="1:18" ht="21" customHeight="1" x14ac:dyDescent="0.25">
      <c r="A291" s="456">
        <v>81200</v>
      </c>
      <c r="B291" s="476" t="s">
        <v>143</v>
      </c>
      <c r="C291" s="465" t="s">
        <v>275</v>
      </c>
      <c r="D291" s="464"/>
      <c r="E291" s="456" t="s">
        <v>229</v>
      </c>
      <c r="F291" s="464"/>
      <c r="G291" s="464"/>
      <c r="H291" s="464"/>
      <c r="I291" s="464"/>
      <c r="J291" s="464"/>
      <c r="K291" s="464"/>
      <c r="L291" s="464"/>
      <c r="M291" s="464"/>
      <c r="N291" s="464"/>
      <c r="O291" s="464"/>
      <c r="P291" s="464"/>
      <c r="Q291" s="464"/>
      <c r="R291" s="464"/>
    </row>
    <row r="292" spans="1:18" ht="6" customHeight="1" x14ac:dyDescent="0.25">
      <c r="A292" s="744"/>
      <c r="B292" s="744"/>
      <c r="C292" s="744"/>
      <c r="D292" s="462"/>
      <c r="E292" s="462"/>
      <c r="F292" s="462"/>
      <c r="G292" s="462"/>
      <c r="H292" s="462"/>
      <c r="I292" s="462"/>
      <c r="J292" s="462"/>
      <c r="K292" s="462"/>
      <c r="L292" s="462"/>
      <c r="M292" s="462"/>
      <c r="N292" s="462"/>
      <c r="O292" s="462"/>
      <c r="P292" s="462"/>
      <c r="Q292" s="462"/>
      <c r="R292" s="462"/>
    </row>
    <row r="293" spans="1:18" ht="30" x14ac:dyDescent="0.25">
      <c r="A293" s="456">
        <v>81300</v>
      </c>
      <c r="B293" s="476" t="s">
        <v>144</v>
      </c>
      <c r="C293" s="465" t="s">
        <v>276</v>
      </c>
      <c r="D293" s="464"/>
      <c r="E293" s="456" t="s">
        <v>229</v>
      </c>
      <c r="F293" s="464"/>
      <c r="G293" s="464"/>
      <c r="H293" s="464"/>
      <c r="I293" s="464"/>
      <c r="J293" s="464"/>
      <c r="K293" s="464"/>
      <c r="L293" s="464"/>
      <c r="M293" s="464"/>
      <c r="N293" s="464"/>
      <c r="O293" s="464"/>
      <c r="P293" s="464"/>
      <c r="Q293" s="464"/>
      <c r="R293" s="464"/>
    </row>
    <row r="294" spans="1:18" ht="6" customHeight="1" x14ac:dyDescent="0.25">
      <c r="A294" s="744"/>
      <c r="B294" s="744"/>
      <c r="C294" s="744"/>
      <c r="D294" s="462"/>
      <c r="E294" s="462"/>
      <c r="F294" s="462"/>
      <c r="G294" s="462"/>
      <c r="H294" s="462"/>
      <c r="I294" s="462"/>
      <c r="J294" s="462"/>
      <c r="K294" s="462"/>
      <c r="L294" s="462"/>
      <c r="M294" s="462"/>
      <c r="N294" s="462"/>
      <c r="O294" s="462"/>
      <c r="P294" s="462"/>
      <c r="Q294" s="462"/>
      <c r="R294" s="462"/>
    </row>
    <row r="295" spans="1:18" ht="30" x14ac:dyDescent="0.25">
      <c r="A295" s="456">
        <v>81400</v>
      </c>
      <c r="B295" s="476" t="s">
        <v>194</v>
      </c>
      <c r="C295" s="465" t="s">
        <v>277</v>
      </c>
      <c r="D295" s="464"/>
      <c r="E295" s="456"/>
      <c r="F295" s="464"/>
      <c r="G295" s="456" t="s">
        <v>229</v>
      </c>
      <c r="H295" s="456" t="s">
        <v>229</v>
      </c>
      <c r="I295" s="464"/>
      <c r="J295" s="464"/>
      <c r="K295" s="464"/>
      <c r="L295" s="464"/>
      <c r="M295" s="464"/>
      <c r="N295" s="464"/>
      <c r="O295" s="464"/>
      <c r="P295" s="464"/>
      <c r="Q295" s="464"/>
      <c r="R295" s="464"/>
    </row>
    <row r="296" spans="1:18" ht="6" customHeight="1" x14ac:dyDescent="0.25">
      <c r="A296" s="744"/>
      <c r="B296" s="744"/>
      <c r="C296" s="744"/>
      <c r="D296" s="462"/>
      <c r="E296" s="462"/>
      <c r="F296" s="462"/>
      <c r="G296" s="462"/>
      <c r="H296" s="462"/>
      <c r="I296" s="462"/>
      <c r="J296" s="462"/>
      <c r="K296" s="462"/>
      <c r="L296" s="462"/>
      <c r="M296" s="462"/>
      <c r="N296" s="462"/>
      <c r="O296" s="462"/>
      <c r="P296" s="462"/>
      <c r="Q296" s="462"/>
      <c r="R296" s="462"/>
    </row>
    <row r="297" spans="1:18" ht="21.75" customHeight="1" x14ac:dyDescent="0.25">
      <c r="A297" s="456">
        <v>81910</v>
      </c>
      <c r="B297" s="476" t="s">
        <v>146</v>
      </c>
      <c r="C297" s="465" t="s">
        <v>394</v>
      </c>
      <c r="D297" s="456" t="s">
        <v>229</v>
      </c>
      <c r="E297" s="456" t="s">
        <v>229</v>
      </c>
      <c r="F297" s="456" t="s">
        <v>229</v>
      </c>
      <c r="G297" s="456" t="s">
        <v>229</v>
      </c>
      <c r="H297" s="456" t="s">
        <v>229</v>
      </c>
      <c r="I297" s="456" t="s">
        <v>229</v>
      </c>
      <c r="J297" s="464"/>
      <c r="K297" s="456" t="s">
        <v>229</v>
      </c>
      <c r="L297" s="456" t="s">
        <v>229</v>
      </c>
      <c r="M297" s="456" t="s">
        <v>229</v>
      </c>
      <c r="N297" s="456" t="s">
        <v>229</v>
      </c>
      <c r="O297" s="456" t="s">
        <v>229</v>
      </c>
      <c r="P297" s="456" t="s">
        <v>229</v>
      </c>
      <c r="Q297" s="456" t="s">
        <v>229</v>
      </c>
      <c r="R297" s="456" t="s">
        <v>229</v>
      </c>
    </row>
    <row r="298" spans="1:18" ht="6" customHeight="1" x14ac:dyDescent="0.25">
      <c r="A298" s="744"/>
      <c r="B298" s="744"/>
      <c r="C298" s="744"/>
      <c r="D298" s="462"/>
      <c r="E298" s="462"/>
      <c r="F298" s="462"/>
      <c r="G298" s="462"/>
      <c r="H298" s="462"/>
      <c r="I298" s="462"/>
      <c r="J298" s="462"/>
      <c r="K298" s="462"/>
      <c r="L298" s="462"/>
      <c r="M298" s="462"/>
      <c r="N298" s="462"/>
      <c r="O298" s="462"/>
      <c r="P298" s="462"/>
      <c r="Q298" s="462"/>
      <c r="R298" s="462"/>
    </row>
    <row r="299" spans="1:18" ht="22.5" customHeight="1" x14ac:dyDescent="0.25">
      <c r="A299" s="456">
        <v>81960</v>
      </c>
      <c r="B299" s="476" t="s">
        <v>278</v>
      </c>
      <c r="C299" s="465" t="s">
        <v>393</v>
      </c>
      <c r="D299" s="456" t="s">
        <v>229</v>
      </c>
      <c r="E299" s="456" t="s">
        <v>229</v>
      </c>
      <c r="F299" s="456" t="s">
        <v>229</v>
      </c>
      <c r="G299" s="456" t="s">
        <v>229</v>
      </c>
      <c r="H299" s="456" t="s">
        <v>229</v>
      </c>
      <c r="I299" s="456" t="s">
        <v>229</v>
      </c>
      <c r="J299" s="464"/>
      <c r="K299" s="456" t="s">
        <v>229</v>
      </c>
      <c r="L299" s="456" t="s">
        <v>229</v>
      </c>
      <c r="M299" s="456" t="s">
        <v>229</v>
      </c>
      <c r="N299" s="456" t="s">
        <v>229</v>
      </c>
      <c r="O299" s="456" t="s">
        <v>229</v>
      </c>
      <c r="P299" s="456" t="s">
        <v>229</v>
      </c>
      <c r="Q299" s="456" t="s">
        <v>229</v>
      </c>
      <c r="R299" s="456" t="s">
        <v>229</v>
      </c>
    </row>
    <row r="300" spans="1:18" ht="6" customHeight="1" x14ac:dyDescent="0.25">
      <c r="A300" s="744"/>
      <c r="B300" s="744"/>
      <c r="C300" s="744"/>
      <c r="D300" s="462"/>
      <c r="E300" s="462"/>
      <c r="F300" s="462"/>
      <c r="G300" s="462"/>
      <c r="H300" s="462"/>
      <c r="I300" s="462"/>
      <c r="J300" s="462"/>
      <c r="K300" s="462"/>
      <c r="L300" s="462"/>
      <c r="M300" s="462"/>
      <c r="N300" s="462"/>
      <c r="O300" s="462"/>
      <c r="P300" s="462"/>
      <c r="Q300" s="462"/>
      <c r="R300" s="462"/>
    </row>
    <row r="301" spans="1:18" ht="45" x14ac:dyDescent="0.25">
      <c r="A301" s="456">
        <v>81990</v>
      </c>
      <c r="B301" s="476" t="s">
        <v>155</v>
      </c>
      <c r="C301" s="465" t="s">
        <v>395</v>
      </c>
      <c r="D301" s="464"/>
      <c r="E301" s="456" t="s">
        <v>229</v>
      </c>
      <c r="F301" s="464"/>
      <c r="G301" s="464"/>
      <c r="H301" s="464"/>
      <c r="I301" s="464"/>
      <c r="J301" s="464"/>
      <c r="K301" s="464"/>
      <c r="L301" s="464"/>
      <c r="M301" s="464"/>
      <c r="N301" s="464"/>
      <c r="O301" s="464"/>
      <c r="P301" s="464"/>
      <c r="Q301" s="464"/>
      <c r="R301" s="464"/>
    </row>
    <row r="302" spans="1:18" ht="6" customHeight="1" x14ac:dyDescent="0.25">
      <c r="A302" s="744"/>
      <c r="B302" s="744"/>
      <c r="C302" s="744"/>
      <c r="D302" s="462"/>
      <c r="E302" s="462"/>
      <c r="F302" s="462"/>
      <c r="G302" s="462"/>
      <c r="H302" s="462"/>
      <c r="I302" s="462"/>
      <c r="J302" s="462"/>
      <c r="K302" s="462"/>
      <c r="L302" s="462"/>
      <c r="M302" s="462"/>
      <c r="N302" s="462"/>
      <c r="O302" s="462"/>
      <c r="P302" s="462"/>
      <c r="Q302" s="462"/>
      <c r="R302" s="462"/>
    </row>
    <row r="303" spans="1:18" ht="30" x14ac:dyDescent="0.25">
      <c r="A303" s="456">
        <v>82100</v>
      </c>
      <c r="B303" s="476" t="s">
        <v>148</v>
      </c>
      <c r="C303" s="465" t="s">
        <v>249</v>
      </c>
      <c r="D303" s="464"/>
      <c r="E303" s="456" t="s">
        <v>229</v>
      </c>
      <c r="F303" s="464"/>
      <c r="G303" s="456" t="s">
        <v>229</v>
      </c>
      <c r="H303" s="456" t="s">
        <v>229</v>
      </c>
      <c r="I303" s="464"/>
      <c r="J303" s="464"/>
      <c r="K303" s="464"/>
      <c r="L303" s="464"/>
      <c r="M303" s="464"/>
      <c r="N303" s="464"/>
      <c r="O303" s="464"/>
      <c r="P303" s="464"/>
      <c r="Q303" s="464"/>
      <c r="R303" s="464"/>
    </row>
    <row r="304" spans="1:18" ht="6" customHeight="1" x14ac:dyDescent="0.25">
      <c r="A304" s="744"/>
      <c r="B304" s="744"/>
      <c r="C304" s="744"/>
      <c r="D304" s="462"/>
      <c r="E304" s="462"/>
      <c r="F304" s="462"/>
      <c r="G304" s="462"/>
      <c r="H304" s="462"/>
      <c r="I304" s="462"/>
      <c r="J304" s="462"/>
      <c r="K304" s="462"/>
      <c r="L304" s="462"/>
      <c r="M304" s="462"/>
      <c r="N304" s="462"/>
      <c r="O304" s="462"/>
      <c r="P304" s="462"/>
      <c r="Q304" s="462"/>
      <c r="R304" s="462"/>
    </row>
    <row r="305" spans="1:18" ht="30" x14ac:dyDescent="0.25">
      <c r="A305" s="456">
        <v>83120</v>
      </c>
      <c r="B305" s="482" t="s">
        <v>151</v>
      </c>
      <c r="C305" s="465" t="s">
        <v>396</v>
      </c>
      <c r="D305" s="464"/>
      <c r="E305" s="456" t="s">
        <v>229</v>
      </c>
      <c r="F305" s="464"/>
      <c r="G305" s="464"/>
      <c r="H305" s="464"/>
      <c r="I305" s="464"/>
      <c r="J305" s="464"/>
      <c r="K305" s="464"/>
      <c r="L305" s="464"/>
      <c r="M305" s="464"/>
      <c r="N305" s="464"/>
      <c r="O305" s="464"/>
      <c r="P305" s="464"/>
      <c r="Q305" s="464"/>
      <c r="R305" s="464"/>
    </row>
    <row r="306" spans="1:18" ht="6" customHeight="1" x14ac:dyDescent="0.25">
      <c r="A306" s="744"/>
      <c r="B306" s="744"/>
      <c r="C306" s="744"/>
      <c r="D306" s="462"/>
      <c r="E306" s="462"/>
      <c r="F306" s="462"/>
      <c r="G306" s="462"/>
      <c r="H306" s="462"/>
      <c r="I306" s="462"/>
      <c r="J306" s="462"/>
      <c r="K306" s="462"/>
      <c r="L306" s="462"/>
      <c r="M306" s="462"/>
      <c r="N306" s="462"/>
      <c r="O306" s="462"/>
      <c r="P306" s="462"/>
      <c r="Q306" s="462"/>
      <c r="R306" s="462"/>
    </row>
    <row r="307" spans="1:18" ht="45" x14ac:dyDescent="0.25">
      <c r="A307" s="456">
        <v>85100</v>
      </c>
      <c r="B307" s="476" t="s">
        <v>153</v>
      </c>
      <c r="C307" s="478" t="s">
        <v>398</v>
      </c>
      <c r="D307" s="456" t="s">
        <v>229</v>
      </c>
      <c r="E307" s="456" t="s">
        <v>229</v>
      </c>
      <c r="F307" s="456" t="s">
        <v>229</v>
      </c>
      <c r="G307" s="456" t="s">
        <v>229</v>
      </c>
      <c r="H307" s="456" t="s">
        <v>229</v>
      </c>
      <c r="I307" s="456" t="s">
        <v>229</v>
      </c>
      <c r="J307" s="464"/>
      <c r="K307" s="456" t="s">
        <v>229</v>
      </c>
      <c r="L307" s="456" t="s">
        <v>229</v>
      </c>
      <c r="M307" s="456" t="s">
        <v>229</v>
      </c>
      <c r="N307" s="456" t="s">
        <v>229</v>
      </c>
      <c r="O307" s="456" t="s">
        <v>229</v>
      </c>
      <c r="P307" s="456" t="s">
        <v>229</v>
      </c>
      <c r="Q307" s="456" t="s">
        <v>229</v>
      </c>
      <c r="R307" s="456" t="s">
        <v>229</v>
      </c>
    </row>
    <row r="308" spans="1:18" ht="6" customHeight="1" x14ac:dyDescent="0.25">
      <c r="A308" s="744"/>
      <c r="B308" s="744"/>
      <c r="C308" s="744"/>
      <c r="D308" s="462"/>
      <c r="E308" s="462"/>
      <c r="F308" s="462"/>
      <c r="G308" s="462"/>
      <c r="H308" s="462"/>
      <c r="I308" s="462"/>
      <c r="J308" s="462"/>
      <c r="K308" s="462"/>
      <c r="L308" s="462"/>
      <c r="M308" s="462"/>
      <c r="N308" s="462"/>
      <c r="O308" s="462"/>
      <c r="P308" s="462"/>
      <c r="Q308" s="462"/>
      <c r="R308" s="462"/>
    </row>
    <row r="309" spans="1:18" ht="60" customHeight="1" x14ac:dyDescent="0.25">
      <c r="A309" s="456">
        <v>85200</v>
      </c>
      <c r="B309" s="476" t="s">
        <v>154</v>
      </c>
      <c r="C309" s="478" t="s">
        <v>399</v>
      </c>
      <c r="D309" s="456" t="s">
        <v>229</v>
      </c>
      <c r="E309" s="456" t="s">
        <v>229</v>
      </c>
      <c r="F309" s="456" t="s">
        <v>229</v>
      </c>
      <c r="G309" s="456" t="s">
        <v>229</v>
      </c>
      <c r="H309" s="456" t="s">
        <v>229</v>
      </c>
      <c r="I309" s="464"/>
      <c r="J309" s="464"/>
      <c r="K309" s="464"/>
      <c r="L309" s="464"/>
      <c r="M309" s="464"/>
      <c r="N309" s="464"/>
      <c r="O309" s="464"/>
      <c r="P309" s="464"/>
      <c r="Q309" s="464"/>
      <c r="R309" s="464"/>
    </row>
    <row r="310" spans="1:18" ht="6" customHeight="1" x14ac:dyDescent="0.25">
      <c r="A310" s="744"/>
      <c r="B310" s="744"/>
      <c r="C310" s="744"/>
      <c r="D310" s="462"/>
      <c r="E310" s="462"/>
      <c r="F310" s="462"/>
      <c r="G310" s="462"/>
      <c r="H310" s="462"/>
      <c r="I310" s="462"/>
      <c r="J310" s="462"/>
      <c r="K310" s="462"/>
      <c r="L310" s="462"/>
      <c r="M310" s="462"/>
      <c r="N310" s="462"/>
      <c r="O310" s="462"/>
      <c r="P310" s="462"/>
      <c r="Q310" s="462"/>
      <c r="R310" s="462"/>
    </row>
    <row r="311" spans="1:18" ht="24" customHeight="1" x14ac:dyDescent="0.25">
      <c r="A311" s="456">
        <v>86100</v>
      </c>
      <c r="B311" s="476" t="s">
        <v>156</v>
      </c>
      <c r="C311" s="458" t="s">
        <v>400</v>
      </c>
      <c r="D311" s="464"/>
      <c r="E311" s="464"/>
      <c r="F311" s="464"/>
      <c r="G311" s="464"/>
      <c r="H311" s="456" t="s">
        <v>229</v>
      </c>
      <c r="I311" s="464"/>
      <c r="J311" s="464"/>
      <c r="K311" s="464"/>
      <c r="L311" s="456" t="s">
        <v>229</v>
      </c>
      <c r="M311" s="464"/>
      <c r="N311" s="464"/>
      <c r="O311" s="464"/>
      <c r="P311" s="456" t="s">
        <v>229</v>
      </c>
      <c r="Q311" s="464"/>
      <c r="R311" s="464"/>
    </row>
    <row r="312" spans="1:18" ht="6" customHeight="1" x14ac:dyDescent="0.25">
      <c r="A312" s="744"/>
      <c r="B312" s="744"/>
      <c r="C312" s="744"/>
      <c r="D312" s="462"/>
      <c r="E312" s="462"/>
      <c r="F312" s="462"/>
      <c r="G312" s="462"/>
      <c r="H312" s="462"/>
      <c r="I312" s="462"/>
      <c r="J312" s="462"/>
      <c r="K312" s="462"/>
      <c r="L312" s="462"/>
      <c r="M312" s="462"/>
      <c r="N312" s="462"/>
      <c r="O312" s="462"/>
      <c r="P312" s="462"/>
      <c r="Q312" s="462"/>
      <c r="R312" s="462"/>
    </row>
    <row r="313" spans="1:18" ht="24" customHeight="1" x14ac:dyDescent="0.25">
      <c r="A313" s="456">
        <v>96100</v>
      </c>
      <c r="B313" s="482" t="s">
        <v>195</v>
      </c>
      <c r="C313" s="458" t="s">
        <v>401</v>
      </c>
      <c r="D313" s="464"/>
      <c r="E313" s="456" t="s">
        <v>229</v>
      </c>
      <c r="F313" s="464"/>
      <c r="G313" s="464"/>
      <c r="H313" s="464"/>
      <c r="I313" s="464"/>
      <c r="J313" s="464"/>
      <c r="K313" s="464"/>
      <c r="L313" s="464"/>
      <c r="M313" s="464"/>
      <c r="N313" s="464"/>
      <c r="O313" s="464"/>
      <c r="P313" s="464"/>
      <c r="Q313" s="464"/>
      <c r="R313" s="464"/>
    </row>
    <row r="314" spans="1:18" ht="6" customHeight="1" x14ac:dyDescent="0.25">
      <c r="A314" s="744"/>
      <c r="B314" s="744"/>
      <c r="C314" s="744"/>
      <c r="D314" s="462"/>
      <c r="E314" s="462"/>
      <c r="F314" s="462"/>
      <c r="G314" s="462"/>
      <c r="H314" s="462"/>
      <c r="I314" s="462"/>
      <c r="J314" s="462"/>
      <c r="K314" s="462"/>
      <c r="L314" s="462"/>
      <c r="M314" s="462"/>
      <c r="N314" s="462"/>
      <c r="O314" s="462"/>
      <c r="P314" s="462"/>
      <c r="Q314" s="462"/>
      <c r="R314" s="462"/>
    </row>
    <row r="315" spans="1:18" ht="24" customHeight="1" x14ac:dyDescent="0.25">
      <c r="A315" s="456">
        <v>97100</v>
      </c>
      <c r="B315" s="482" t="s">
        <v>160</v>
      </c>
      <c r="C315" s="458" t="s">
        <v>402</v>
      </c>
      <c r="D315" s="464"/>
      <c r="E315" s="456"/>
      <c r="F315" s="464"/>
      <c r="G315" s="464"/>
      <c r="H315" s="464"/>
      <c r="I315" s="464"/>
      <c r="J315" s="456" t="s">
        <v>229</v>
      </c>
      <c r="K315" s="464"/>
      <c r="L315" s="464"/>
      <c r="M315" s="464"/>
      <c r="N315" s="464"/>
      <c r="O315" s="464"/>
      <c r="P315" s="464"/>
      <c r="Q315" s="464"/>
      <c r="R315" s="464"/>
    </row>
    <row r="319" spans="1:18" x14ac:dyDescent="0.25">
      <c r="A319" s="483">
        <v>33100</v>
      </c>
      <c r="B319" s="481" t="s">
        <v>471</v>
      </c>
    </row>
    <row r="320" spans="1:18" x14ac:dyDescent="0.25">
      <c r="B320" s="457" t="s">
        <v>472</v>
      </c>
      <c r="C320" s="458" t="s">
        <v>473</v>
      </c>
    </row>
    <row r="321" spans="1:3" x14ac:dyDescent="0.25">
      <c r="B321" s="457" t="s">
        <v>474</v>
      </c>
      <c r="C321" s="458" t="s">
        <v>475</v>
      </c>
    </row>
    <row r="322" spans="1:3" x14ac:dyDescent="0.25">
      <c r="B322" s="457" t="s">
        <v>476</v>
      </c>
      <c r="C322" s="458" t="s">
        <v>477</v>
      </c>
    </row>
    <row r="323" spans="1:3" x14ac:dyDescent="0.25">
      <c r="B323" s="457" t="s">
        <v>479</v>
      </c>
      <c r="C323" s="458" t="s">
        <v>478</v>
      </c>
    </row>
    <row r="324" spans="1:3" x14ac:dyDescent="0.25">
      <c r="C324" s="458" t="s">
        <v>480</v>
      </c>
    </row>
    <row r="325" spans="1:3" x14ac:dyDescent="0.25">
      <c r="B325" s="457" t="s">
        <v>489</v>
      </c>
      <c r="C325" s="458" t="s">
        <v>490</v>
      </c>
    </row>
    <row r="328" spans="1:3" x14ac:dyDescent="0.25">
      <c r="A328" s="456">
        <v>34200</v>
      </c>
      <c r="B328" s="457" t="s">
        <v>497</v>
      </c>
    </row>
    <row r="329" spans="1:3" x14ac:dyDescent="0.25">
      <c r="A329" s="456">
        <v>34110</v>
      </c>
      <c r="B329" s="457" t="s">
        <v>496</v>
      </c>
    </row>
    <row r="331" spans="1:3" x14ac:dyDescent="0.25">
      <c r="A331" s="456">
        <v>43700</v>
      </c>
      <c r="B331" s="457" t="s">
        <v>498</v>
      </c>
    </row>
    <row r="332" spans="1:3" x14ac:dyDescent="0.25">
      <c r="A332" s="456">
        <v>43700</v>
      </c>
      <c r="B332" s="457" t="s">
        <v>499</v>
      </c>
    </row>
    <row r="333" spans="1:3" x14ac:dyDescent="0.25">
      <c r="B333" s="457" t="s">
        <v>500</v>
      </c>
    </row>
    <row r="335" spans="1:3" x14ac:dyDescent="0.25">
      <c r="A335" s="456">
        <v>39990</v>
      </c>
      <c r="B335" s="457" t="s">
        <v>501</v>
      </c>
    </row>
    <row r="336" spans="1:3" x14ac:dyDescent="0.25">
      <c r="A336" s="456">
        <v>43700</v>
      </c>
      <c r="B336" s="457" t="s">
        <v>502</v>
      </c>
    </row>
    <row r="339" spans="1:2" x14ac:dyDescent="0.25">
      <c r="A339" s="456">
        <v>24300</v>
      </c>
      <c r="B339" s="457" t="s">
        <v>503</v>
      </c>
    </row>
  </sheetData>
  <mergeCells count="183">
    <mergeCell ref="A312:C312"/>
    <mergeCell ref="A314:C314"/>
    <mergeCell ref="A294:C294"/>
    <mergeCell ref="A296:C296"/>
    <mergeCell ref="A298:C298"/>
    <mergeCell ref="A300:C300"/>
    <mergeCell ref="A302:C302"/>
    <mergeCell ref="A304:C304"/>
    <mergeCell ref="A306:C306"/>
    <mergeCell ref="A308:C308"/>
    <mergeCell ref="A310:C310"/>
    <mergeCell ref="A276:C276"/>
    <mergeCell ref="A278:C278"/>
    <mergeCell ref="A280:C280"/>
    <mergeCell ref="A282:C282"/>
    <mergeCell ref="A284:C284"/>
    <mergeCell ref="A286:C286"/>
    <mergeCell ref="A288:C288"/>
    <mergeCell ref="A290:C290"/>
    <mergeCell ref="A292:C292"/>
    <mergeCell ref="A253:C253"/>
    <mergeCell ref="A255:C255"/>
    <mergeCell ref="A258:C258"/>
    <mergeCell ref="A260:C260"/>
    <mergeCell ref="A266:C266"/>
    <mergeCell ref="A268:C268"/>
    <mergeCell ref="A270:C270"/>
    <mergeCell ref="A272:C272"/>
    <mergeCell ref="A274:C274"/>
    <mergeCell ref="B261:B265"/>
    <mergeCell ref="A261:A265"/>
    <mergeCell ref="B256:B257"/>
    <mergeCell ref="A256:A257"/>
    <mergeCell ref="A249:C249"/>
    <mergeCell ref="A251:C251"/>
    <mergeCell ref="A244:A245"/>
    <mergeCell ref="B244:B245"/>
    <mergeCell ref="A231:A232"/>
    <mergeCell ref="B231:B232"/>
    <mergeCell ref="A234:A237"/>
    <mergeCell ref="B234:B237"/>
    <mergeCell ref="A239:A240"/>
    <mergeCell ref="A241:C241"/>
    <mergeCell ref="B247:B248"/>
    <mergeCell ref="A247:A248"/>
    <mergeCell ref="A214:C214"/>
    <mergeCell ref="A216:C216"/>
    <mergeCell ref="A220:C220"/>
    <mergeCell ref="A225:C225"/>
    <mergeCell ref="A230:C230"/>
    <mergeCell ref="A233:C233"/>
    <mergeCell ref="A238:C238"/>
    <mergeCell ref="A246:C246"/>
    <mergeCell ref="B226:B229"/>
    <mergeCell ref="A226:A229"/>
    <mergeCell ref="A221:A224"/>
    <mergeCell ref="B221:B224"/>
    <mergeCell ref="B239:B240"/>
    <mergeCell ref="A243:C243"/>
    <mergeCell ref="A217:A219"/>
    <mergeCell ref="B217:B219"/>
    <mergeCell ref="A159:C159"/>
    <mergeCell ref="A161:C161"/>
    <mergeCell ref="A163:C163"/>
    <mergeCell ref="A182:C182"/>
    <mergeCell ref="A186:C186"/>
    <mergeCell ref="A164:A181"/>
    <mergeCell ref="B164:B181"/>
    <mergeCell ref="A192:C192"/>
    <mergeCell ref="A117:C117"/>
    <mergeCell ref="A123:C123"/>
    <mergeCell ref="A130:C130"/>
    <mergeCell ref="A134:C134"/>
    <mergeCell ref="A138:C138"/>
    <mergeCell ref="A141:C141"/>
    <mergeCell ref="B135:B137"/>
    <mergeCell ref="A135:A137"/>
    <mergeCell ref="A145:C145"/>
    <mergeCell ref="A146:A148"/>
    <mergeCell ref="A157:C157"/>
    <mergeCell ref="B118:B122"/>
    <mergeCell ref="B131:B133"/>
    <mergeCell ref="A131:A133"/>
    <mergeCell ref="A124:A129"/>
    <mergeCell ref="B146:B148"/>
    <mergeCell ref="A142:A144"/>
    <mergeCell ref="B142:B144"/>
    <mergeCell ref="A211:A213"/>
    <mergeCell ref="B211:B213"/>
    <mergeCell ref="A197:A198"/>
    <mergeCell ref="B197:B198"/>
    <mergeCell ref="A190:A191"/>
    <mergeCell ref="B190:B191"/>
    <mergeCell ref="A194:C194"/>
    <mergeCell ref="A199:C199"/>
    <mergeCell ref="A203:C203"/>
    <mergeCell ref="A205:C205"/>
    <mergeCell ref="A207:C207"/>
    <mergeCell ref="A139:A140"/>
    <mergeCell ref="A208:A209"/>
    <mergeCell ref="A183:A185"/>
    <mergeCell ref="B183:B185"/>
    <mergeCell ref="A149:C149"/>
    <mergeCell ref="A155:C155"/>
    <mergeCell ref="A150:A154"/>
    <mergeCell ref="B150:B154"/>
    <mergeCell ref="A189:C189"/>
    <mergeCell ref="A210:C210"/>
    <mergeCell ref="A187:A188"/>
    <mergeCell ref="B187:B188"/>
    <mergeCell ref="A105:C105"/>
    <mergeCell ref="A111:C111"/>
    <mergeCell ref="A113:C113"/>
    <mergeCell ref="B208:B209"/>
    <mergeCell ref="B200:B202"/>
    <mergeCell ref="A200:A202"/>
    <mergeCell ref="A196:C196"/>
    <mergeCell ref="A2:C2"/>
    <mergeCell ref="A47:A55"/>
    <mergeCell ref="B57:B58"/>
    <mergeCell ref="A57:A58"/>
    <mergeCell ref="C6:C7"/>
    <mergeCell ref="B6:B7"/>
    <mergeCell ref="A6:A7"/>
    <mergeCell ref="B8:B11"/>
    <mergeCell ref="B47:B55"/>
    <mergeCell ref="A8:A11"/>
    <mergeCell ref="A3:C3"/>
    <mergeCell ref="A4:C4"/>
    <mergeCell ref="A56:C56"/>
    <mergeCell ref="A25:C25"/>
    <mergeCell ref="A28:C28"/>
    <mergeCell ref="A31:C31"/>
    <mergeCell ref="A41:C41"/>
    <mergeCell ref="A46:C46"/>
    <mergeCell ref="B32:B35"/>
    <mergeCell ref="A37:A40"/>
    <mergeCell ref="A61:C61"/>
    <mergeCell ref="A103:A104"/>
    <mergeCell ref="A82:C82"/>
    <mergeCell ref="A85:C85"/>
    <mergeCell ref="A91:C91"/>
    <mergeCell ref="A93:C93"/>
    <mergeCell ref="A102:C102"/>
    <mergeCell ref="B103:B104"/>
    <mergeCell ref="A68:C68"/>
    <mergeCell ref="B83:B84"/>
    <mergeCell ref="A83:A84"/>
    <mergeCell ref="A106:A110"/>
    <mergeCell ref="B106:B110"/>
    <mergeCell ref="B139:B140"/>
    <mergeCell ref="A114:A116"/>
    <mergeCell ref="B114:B116"/>
    <mergeCell ref="B94:B101"/>
    <mergeCell ref="A94:A101"/>
    <mergeCell ref="B124:B129"/>
    <mergeCell ref="A118:A122"/>
    <mergeCell ref="O6:R6"/>
    <mergeCell ref="B86:B90"/>
    <mergeCell ref="A86:A90"/>
    <mergeCell ref="D6:I6"/>
    <mergeCell ref="A22:A24"/>
    <mergeCell ref="B22:B24"/>
    <mergeCell ref="A42:A45"/>
    <mergeCell ref="B42:B45"/>
    <mergeCell ref="B62:B67"/>
    <mergeCell ref="A32:A35"/>
    <mergeCell ref="B37:B40"/>
    <mergeCell ref="A12:C12"/>
    <mergeCell ref="B69:B81"/>
    <mergeCell ref="A69:A81"/>
    <mergeCell ref="A26:A27"/>
    <mergeCell ref="B26:B27"/>
    <mergeCell ref="A29:A30"/>
    <mergeCell ref="B29:B30"/>
    <mergeCell ref="A59:C59"/>
    <mergeCell ref="A62:A67"/>
    <mergeCell ref="K6:N6"/>
    <mergeCell ref="A14:C14"/>
    <mergeCell ref="A16:C16"/>
    <mergeCell ref="A21:C21"/>
    <mergeCell ref="A17:A20"/>
    <mergeCell ref="B17:B20"/>
  </mergeCells>
  <pageMargins left="0.23622047244094491" right="0.19685039370078741" top="0.31496062992125984" bottom="0.27559055118110237" header="0.23622047244094491" footer="0.19685039370078741"/>
  <pageSetup scale="60" orientation="portrait" r:id="rId1"/>
  <rowBreaks count="3" manualBreakCount="3">
    <brk id="61" max="16383" man="1"/>
    <brk id="130" max="16383" man="1"/>
    <brk id="18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M12"/>
  <sheetViews>
    <sheetView workbookViewId="0">
      <selection activeCell="M8" sqref="M8"/>
    </sheetView>
  </sheetViews>
  <sheetFormatPr defaultRowHeight="14.25" x14ac:dyDescent="0.2"/>
  <cols>
    <col min="1" max="5" width="9.140625" style="600"/>
    <col min="6" max="6" width="9.5703125" style="600" customWidth="1"/>
    <col min="7" max="7" width="10.85546875" style="600" customWidth="1"/>
    <col min="8" max="8" width="13.85546875" style="600" bestFit="1" customWidth="1"/>
    <col min="9" max="9" width="12" style="600" bestFit="1" customWidth="1"/>
    <col min="10" max="10" width="10.85546875" style="600" bestFit="1" customWidth="1"/>
    <col min="11" max="11" width="15.7109375" style="600" customWidth="1"/>
    <col min="12" max="12" width="16" style="600" customWidth="1"/>
    <col min="13" max="13" width="10.85546875" style="600" bestFit="1" customWidth="1"/>
    <col min="14" max="15" width="13.85546875" style="600" bestFit="1" customWidth="1"/>
    <col min="16" max="16384" width="9.140625" style="600"/>
  </cols>
  <sheetData>
    <row r="5" spans="5:13" ht="15" x14ac:dyDescent="0.25">
      <c r="E5" s="616"/>
      <c r="F5" s="615" t="s">
        <v>1359</v>
      </c>
      <c r="G5" s="615" t="s">
        <v>1334</v>
      </c>
      <c r="H5" s="615" t="s">
        <v>1362</v>
      </c>
      <c r="I5" s="615" t="s">
        <v>1361</v>
      </c>
      <c r="J5" s="615" t="s">
        <v>1365</v>
      </c>
      <c r="K5" s="615" t="s">
        <v>1367</v>
      </c>
      <c r="L5" s="615" t="s">
        <v>1366</v>
      </c>
    </row>
    <row r="6" spans="5:13" ht="8.25" customHeight="1" x14ac:dyDescent="0.2">
      <c r="E6" s="616"/>
      <c r="F6" s="751"/>
      <c r="G6" s="751"/>
      <c r="H6" s="751"/>
      <c r="I6" s="751"/>
      <c r="J6" s="751"/>
      <c r="K6" s="616"/>
      <c r="L6" s="616"/>
    </row>
    <row r="7" spans="5:13" x14ac:dyDescent="0.2">
      <c r="E7" s="616"/>
      <c r="F7" s="616" t="s">
        <v>1363</v>
      </c>
      <c r="G7" s="616">
        <v>2000</v>
      </c>
      <c r="H7" s="617">
        <v>1870</v>
      </c>
      <c r="I7" s="617">
        <v>760</v>
      </c>
      <c r="J7" s="618">
        <v>0</v>
      </c>
      <c r="K7" s="754" t="s">
        <v>1368</v>
      </c>
      <c r="L7" s="752">
        <v>43686</v>
      </c>
    </row>
    <row r="8" spans="5:13" x14ac:dyDescent="0.2">
      <c r="E8" s="616"/>
      <c r="F8" s="616" t="s">
        <v>1363</v>
      </c>
      <c r="G8" s="616">
        <v>3000</v>
      </c>
      <c r="H8" s="617">
        <v>2200</v>
      </c>
      <c r="I8" s="617">
        <v>870</v>
      </c>
      <c r="J8" s="618">
        <v>0</v>
      </c>
      <c r="K8" s="755"/>
      <c r="L8" s="753"/>
    </row>
    <row r="9" spans="5:13" ht="8.25" customHeight="1" x14ac:dyDescent="0.2">
      <c r="E9" s="616"/>
      <c r="F9" s="751"/>
      <c r="G9" s="751"/>
      <c r="H9" s="751"/>
      <c r="I9" s="751"/>
      <c r="J9" s="751"/>
      <c r="K9" s="616"/>
    </row>
    <row r="10" spans="5:13" ht="15" x14ac:dyDescent="0.25">
      <c r="E10" s="616"/>
      <c r="F10" s="615" t="s">
        <v>1360</v>
      </c>
      <c r="G10" s="615" t="s">
        <v>1334</v>
      </c>
      <c r="H10" s="615" t="s">
        <v>1362</v>
      </c>
      <c r="I10" s="741" t="s">
        <v>1365</v>
      </c>
      <c r="J10" s="756"/>
      <c r="K10" s="615" t="s">
        <v>1383</v>
      </c>
      <c r="L10" s="615" t="s">
        <v>1367</v>
      </c>
      <c r="M10" s="615"/>
    </row>
    <row r="11" spans="5:13" x14ac:dyDescent="0.2">
      <c r="E11" s="616"/>
      <c r="F11" s="616" t="s">
        <v>1364</v>
      </c>
      <c r="G11" s="616">
        <v>2000</v>
      </c>
      <c r="H11" s="619">
        <v>1240</v>
      </c>
      <c r="I11" s="618">
        <v>0.05</v>
      </c>
      <c r="J11" s="619">
        <f>H11*I11</f>
        <v>62</v>
      </c>
      <c r="K11" s="619">
        <f>H11-J11</f>
        <v>1178</v>
      </c>
      <c r="L11" s="622" t="s">
        <v>1369</v>
      </c>
      <c r="M11" s="620"/>
    </row>
    <row r="12" spans="5:13" x14ac:dyDescent="0.2">
      <c r="E12" s="616"/>
      <c r="F12" s="616"/>
      <c r="G12" s="616"/>
      <c r="H12" s="619"/>
      <c r="I12" s="618"/>
      <c r="L12" s="621"/>
      <c r="M12" s="621"/>
    </row>
  </sheetData>
  <mergeCells count="5">
    <mergeCell ref="F9:J9"/>
    <mergeCell ref="F6:J6"/>
    <mergeCell ref="L7:L8"/>
    <mergeCell ref="K7:K8"/>
    <mergeCell ref="I10:J10"/>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363"/>
  <sheetViews>
    <sheetView topLeftCell="B82" workbookViewId="0">
      <selection activeCell="B93" sqref="B93"/>
    </sheetView>
  </sheetViews>
  <sheetFormatPr defaultColWidth="11.42578125" defaultRowHeight="15" x14ac:dyDescent="0.25"/>
  <cols>
    <col min="1" max="1" width="11.42578125" customWidth="1"/>
    <col min="2" max="2" width="52.7109375" bestFit="1" customWidth="1"/>
    <col min="3" max="3" width="8.28515625" customWidth="1"/>
    <col min="4" max="4" width="6.5703125" customWidth="1"/>
    <col min="5" max="5" width="8" customWidth="1"/>
    <col min="6" max="6" width="9" customWidth="1"/>
    <col min="7" max="7" width="9.140625" customWidth="1"/>
    <col min="8" max="8" width="8.140625" customWidth="1"/>
    <col min="9" max="9" width="9.85546875" customWidth="1"/>
    <col min="10" max="10" width="9.5703125" customWidth="1"/>
    <col min="11" max="11" width="9" customWidth="1"/>
    <col min="12" max="13" width="8.7109375" customWidth="1"/>
    <col min="14" max="14" width="8.140625" customWidth="1"/>
    <col min="15" max="15" width="8.5703125" customWidth="1"/>
    <col min="16" max="16" width="8.85546875" customWidth="1"/>
    <col min="17" max="17" width="9" customWidth="1"/>
  </cols>
  <sheetData>
    <row r="3" spans="1:18" x14ac:dyDescent="0.25">
      <c r="A3" s="2"/>
      <c r="B3" s="3"/>
      <c r="C3" s="4"/>
      <c r="D3" s="3"/>
      <c r="E3" s="3"/>
      <c r="F3" s="3"/>
      <c r="G3" s="5"/>
      <c r="H3" s="3"/>
      <c r="I3" s="3"/>
      <c r="J3" s="3"/>
      <c r="K3" s="3"/>
      <c r="L3" s="5"/>
      <c r="M3" s="3"/>
      <c r="N3" s="3"/>
      <c r="O3" s="3"/>
      <c r="P3" s="3"/>
      <c r="Q3" s="3"/>
      <c r="R3" s="5"/>
    </row>
    <row r="4" spans="1:18" ht="15.75" thickBot="1" x14ac:dyDescent="0.3">
      <c r="A4" s="6"/>
      <c r="B4" s="3"/>
      <c r="C4" s="4"/>
      <c r="D4" s="4"/>
      <c r="E4" s="4"/>
      <c r="F4" s="4"/>
      <c r="G4" s="4"/>
      <c r="H4" s="4"/>
      <c r="I4" s="4"/>
      <c r="J4" s="4"/>
      <c r="K4" s="4"/>
      <c r="L4" s="4"/>
      <c r="M4" s="4"/>
      <c r="N4" s="4"/>
      <c r="O4" s="7"/>
      <c r="P4" s="4"/>
      <c r="Q4" s="4"/>
      <c r="R4" s="7"/>
    </row>
    <row r="5" spans="1:18" ht="15.75" thickTop="1" x14ac:dyDescent="0.25">
      <c r="A5" s="8" t="s">
        <v>0</v>
      </c>
      <c r="B5" s="9" t="s">
        <v>1</v>
      </c>
      <c r="C5" s="10" t="s">
        <v>2</v>
      </c>
      <c r="D5" s="10" t="s">
        <v>3</v>
      </c>
      <c r="E5" s="10" t="s">
        <v>4</v>
      </c>
      <c r="F5" s="648" t="s">
        <v>5</v>
      </c>
      <c r="G5" s="649"/>
      <c r="H5" s="649"/>
      <c r="I5" s="649"/>
      <c r="J5" s="649"/>
      <c r="K5" s="649"/>
      <c r="L5" s="649"/>
      <c r="M5" s="649"/>
      <c r="N5" s="649"/>
      <c r="O5" s="649"/>
      <c r="P5" s="649"/>
      <c r="Q5" s="650"/>
      <c r="R5" s="11" t="s">
        <v>6</v>
      </c>
    </row>
    <row r="6" spans="1:18" x14ac:dyDescent="0.25">
      <c r="A6" s="12" t="s">
        <v>7</v>
      </c>
      <c r="B6" s="13" t="s">
        <v>8</v>
      </c>
      <c r="C6" s="14" t="s">
        <v>9</v>
      </c>
      <c r="D6" s="14" t="s">
        <v>10</v>
      </c>
      <c r="E6" s="14" t="s">
        <v>11</v>
      </c>
      <c r="F6" s="640" t="s">
        <v>12</v>
      </c>
      <c r="G6" s="640" t="s">
        <v>13</v>
      </c>
      <c r="H6" s="640" t="s">
        <v>14</v>
      </c>
      <c r="I6" s="640" t="s">
        <v>15</v>
      </c>
      <c r="J6" s="640" t="s">
        <v>16</v>
      </c>
      <c r="K6" s="640" t="s">
        <v>17</v>
      </c>
      <c r="L6" s="640" t="s">
        <v>18</v>
      </c>
      <c r="M6" s="640" t="s">
        <v>19</v>
      </c>
      <c r="N6" s="640" t="s">
        <v>20</v>
      </c>
      <c r="O6" s="640" t="s">
        <v>21</v>
      </c>
      <c r="P6" s="640" t="s">
        <v>22</v>
      </c>
      <c r="Q6" s="640" t="s">
        <v>23</v>
      </c>
      <c r="R6" s="15" t="s">
        <v>24</v>
      </c>
    </row>
    <row r="7" spans="1:18" ht="15.75" thickBot="1" x14ac:dyDescent="0.3">
      <c r="A7" s="16"/>
      <c r="B7" s="17" t="s">
        <v>25</v>
      </c>
      <c r="C7" s="14"/>
      <c r="D7" s="14" t="s">
        <v>26</v>
      </c>
      <c r="E7" s="14"/>
      <c r="F7" s="641"/>
      <c r="G7" s="641"/>
      <c r="H7" s="641"/>
      <c r="I7" s="641"/>
      <c r="J7" s="641"/>
      <c r="K7" s="641"/>
      <c r="L7" s="641"/>
      <c r="M7" s="641"/>
      <c r="N7" s="641"/>
      <c r="O7" s="641"/>
      <c r="P7" s="641"/>
      <c r="Q7" s="641"/>
      <c r="R7" s="15" t="s">
        <v>26</v>
      </c>
    </row>
    <row r="8" spans="1:18" ht="15.75" thickTop="1" x14ac:dyDescent="0.25">
      <c r="A8" s="18">
        <v>10000</v>
      </c>
      <c r="B8" s="19" t="s">
        <v>27</v>
      </c>
      <c r="C8" s="20"/>
      <c r="D8" s="21"/>
      <c r="E8" s="21"/>
      <c r="F8" s="22">
        <f>F9+F19+F21+F26</f>
        <v>0</v>
      </c>
      <c r="G8" s="22">
        <f t="shared" ref="G8:R8" si="0">G9+G19+G21+G26</f>
        <v>0</v>
      </c>
      <c r="H8" s="22">
        <f t="shared" si="0"/>
        <v>0</v>
      </c>
      <c r="I8" s="22">
        <f t="shared" si="0"/>
        <v>0</v>
      </c>
      <c r="J8" s="22">
        <f t="shared" si="0"/>
        <v>0</v>
      </c>
      <c r="K8" s="22">
        <f t="shared" si="0"/>
        <v>0</v>
      </c>
      <c r="L8" s="22">
        <f t="shared" si="0"/>
        <v>0</v>
      </c>
      <c r="M8" s="22">
        <f t="shared" si="0"/>
        <v>0</v>
      </c>
      <c r="N8" s="22">
        <f t="shared" si="0"/>
        <v>0</v>
      </c>
      <c r="O8" s="22">
        <f t="shared" si="0"/>
        <v>0</v>
      </c>
      <c r="P8" s="22">
        <f t="shared" si="0"/>
        <v>0</v>
      </c>
      <c r="Q8" s="22">
        <f t="shared" si="0"/>
        <v>0</v>
      </c>
      <c r="R8" s="357">
        <f t="shared" si="0"/>
        <v>0</v>
      </c>
    </row>
    <row r="9" spans="1:18" x14ac:dyDescent="0.25">
      <c r="A9" s="23">
        <v>11000</v>
      </c>
      <c r="B9" s="24" t="s">
        <v>28</v>
      </c>
      <c r="C9" s="25"/>
      <c r="D9" s="26"/>
      <c r="E9" s="26"/>
      <c r="F9" s="413">
        <f>F10+F12+F14+F15+F16+F17</f>
        <v>0</v>
      </c>
      <c r="G9" s="413">
        <f t="shared" ref="G9:R9" si="1">G10+G12+G14+G15+G16+G17</f>
        <v>0</v>
      </c>
      <c r="H9" s="413">
        <f t="shared" si="1"/>
        <v>0</v>
      </c>
      <c r="I9" s="413">
        <f t="shared" si="1"/>
        <v>0</v>
      </c>
      <c r="J9" s="413">
        <f t="shared" si="1"/>
        <v>0</v>
      </c>
      <c r="K9" s="413">
        <f t="shared" si="1"/>
        <v>0</v>
      </c>
      <c r="L9" s="413">
        <f t="shared" si="1"/>
        <v>0</v>
      </c>
      <c r="M9" s="413">
        <f t="shared" si="1"/>
        <v>0</v>
      </c>
      <c r="N9" s="413">
        <f t="shared" si="1"/>
        <v>0</v>
      </c>
      <c r="O9" s="413">
        <f t="shared" si="1"/>
        <v>0</v>
      </c>
      <c r="P9" s="413">
        <f t="shared" si="1"/>
        <v>0</v>
      </c>
      <c r="Q9" s="413">
        <f t="shared" si="1"/>
        <v>0</v>
      </c>
      <c r="R9" s="414">
        <f t="shared" si="1"/>
        <v>0</v>
      </c>
    </row>
    <row r="10" spans="1:18" x14ac:dyDescent="0.25">
      <c r="A10" s="28">
        <v>11200</v>
      </c>
      <c r="B10" s="29" t="s">
        <v>29</v>
      </c>
      <c r="C10" s="30"/>
      <c r="D10" s="31"/>
      <c r="E10" s="31"/>
      <c r="F10" s="31">
        <f>F11</f>
        <v>0</v>
      </c>
      <c r="G10" s="31">
        <f t="shared" ref="G10:R10" si="2">G11</f>
        <v>0</v>
      </c>
      <c r="H10" s="31">
        <f t="shared" si="2"/>
        <v>0</v>
      </c>
      <c r="I10" s="31">
        <f t="shared" si="2"/>
        <v>0</v>
      </c>
      <c r="J10" s="31">
        <f t="shared" si="2"/>
        <v>0</v>
      </c>
      <c r="K10" s="31">
        <f t="shared" si="2"/>
        <v>0</v>
      </c>
      <c r="L10" s="31">
        <f t="shared" si="2"/>
        <v>0</v>
      </c>
      <c r="M10" s="31">
        <f t="shared" si="2"/>
        <v>0</v>
      </c>
      <c r="N10" s="31">
        <f t="shared" si="2"/>
        <v>0</v>
      </c>
      <c r="O10" s="31">
        <f t="shared" si="2"/>
        <v>0</v>
      </c>
      <c r="P10" s="31">
        <f t="shared" si="2"/>
        <v>0</v>
      </c>
      <c r="Q10" s="31">
        <f t="shared" si="2"/>
        <v>0</v>
      </c>
      <c r="R10" s="415">
        <f t="shared" si="2"/>
        <v>0</v>
      </c>
    </row>
    <row r="11" spans="1:18" x14ac:dyDescent="0.25">
      <c r="A11" s="32">
        <v>11220</v>
      </c>
      <c r="B11" s="33" t="s">
        <v>30</v>
      </c>
      <c r="C11" s="34"/>
      <c r="D11" s="35"/>
      <c r="E11" s="35"/>
      <c r="F11" s="35"/>
      <c r="G11" s="35"/>
      <c r="H11" s="35"/>
      <c r="I11" s="35"/>
      <c r="J11" s="35"/>
      <c r="K11" s="35"/>
      <c r="L11" s="35"/>
      <c r="M11" s="35"/>
      <c r="N11" s="35"/>
      <c r="O11" s="35"/>
      <c r="P11" s="35"/>
      <c r="Q11" s="35"/>
      <c r="R11" s="36">
        <f>SUM(F11:Q11)</f>
        <v>0</v>
      </c>
    </row>
    <row r="12" spans="1:18" x14ac:dyDescent="0.25">
      <c r="A12" s="28">
        <v>11300</v>
      </c>
      <c r="B12" s="29" t="s">
        <v>31</v>
      </c>
      <c r="C12" s="30"/>
      <c r="D12" s="31"/>
      <c r="E12" s="31"/>
      <c r="F12" s="31">
        <f>SUM(F13)</f>
        <v>0</v>
      </c>
      <c r="G12" s="31">
        <f t="shared" ref="G12:R12" si="3">SUM(G13)</f>
        <v>0</v>
      </c>
      <c r="H12" s="31">
        <f t="shared" si="3"/>
        <v>0</v>
      </c>
      <c r="I12" s="31">
        <f t="shared" si="3"/>
        <v>0</v>
      </c>
      <c r="J12" s="31">
        <f t="shared" si="3"/>
        <v>0</v>
      </c>
      <c r="K12" s="31">
        <f t="shared" si="3"/>
        <v>0</v>
      </c>
      <c r="L12" s="31">
        <f t="shared" si="3"/>
        <v>0</v>
      </c>
      <c r="M12" s="31">
        <f t="shared" si="3"/>
        <v>0</v>
      </c>
      <c r="N12" s="31">
        <f t="shared" si="3"/>
        <v>0</v>
      </c>
      <c r="O12" s="31">
        <f t="shared" si="3"/>
        <v>0</v>
      </c>
      <c r="P12" s="31">
        <f t="shared" si="3"/>
        <v>0</v>
      </c>
      <c r="Q12" s="31">
        <f t="shared" si="3"/>
        <v>0</v>
      </c>
      <c r="R12" s="415">
        <f t="shared" si="3"/>
        <v>0</v>
      </c>
    </row>
    <row r="13" spans="1:18" x14ac:dyDescent="0.25">
      <c r="A13" s="32">
        <v>11310</v>
      </c>
      <c r="B13" s="33" t="s">
        <v>32</v>
      </c>
      <c r="C13" s="34"/>
      <c r="D13" s="37"/>
      <c r="E13" s="38"/>
      <c r="F13" s="35"/>
      <c r="G13" s="35"/>
      <c r="H13" s="35"/>
      <c r="I13" s="35"/>
      <c r="J13" s="35"/>
      <c r="K13" s="35"/>
      <c r="L13" s="35"/>
      <c r="M13" s="35"/>
      <c r="N13" s="35"/>
      <c r="O13" s="35"/>
      <c r="P13" s="35"/>
      <c r="Q13" s="35"/>
      <c r="R13" s="36">
        <f t="shared" ref="R13:R18" si="4">SUM(F13:Q13)</f>
        <v>0</v>
      </c>
    </row>
    <row r="14" spans="1:18" x14ac:dyDescent="0.25">
      <c r="A14" s="39">
        <v>11400</v>
      </c>
      <c r="B14" s="40" t="s">
        <v>33</v>
      </c>
      <c r="C14" s="41"/>
      <c r="D14" s="42"/>
      <c r="E14" s="42"/>
      <c r="F14" s="31">
        <v>0</v>
      </c>
      <c r="G14" s="31">
        <v>0</v>
      </c>
      <c r="H14" s="31">
        <v>0</v>
      </c>
      <c r="I14" s="31">
        <v>0</v>
      </c>
      <c r="J14" s="31">
        <v>0</v>
      </c>
      <c r="K14" s="31">
        <v>0</v>
      </c>
      <c r="L14" s="31">
        <v>0</v>
      </c>
      <c r="M14" s="31">
        <v>0</v>
      </c>
      <c r="N14" s="31">
        <v>0</v>
      </c>
      <c r="O14" s="31">
        <v>0</v>
      </c>
      <c r="P14" s="31">
        <v>0</v>
      </c>
      <c r="Q14" s="31">
        <v>0</v>
      </c>
      <c r="R14" s="415">
        <f t="shared" si="4"/>
        <v>0</v>
      </c>
    </row>
    <row r="15" spans="1:18" x14ac:dyDescent="0.25">
      <c r="A15" s="28">
        <v>11600</v>
      </c>
      <c r="B15" s="29" t="s">
        <v>34</v>
      </c>
      <c r="C15" s="43"/>
      <c r="D15" s="42"/>
      <c r="E15" s="42"/>
      <c r="F15" s="31">
        <v>0</v>
      </c>
      <c r="G15" s="31">
        <v>0</v>
      </c>
      <c r="H15" s="31">
        <v>0</v>
      </c>
      <c r="I15" s="31">
        <v>0</v>
      </c>
      <c r="J15" s="31">
        <v>0</v>
      </c>
      <c r="K15" s="31">
        <v>0</v>
      </c>
      <c r="L15" s="31">
        <v>0</v>
      </c>
      <c r="M15" s="31">
        <v>0</v>
      </c>
      <c r="N15" s="31">
        <v>0</v>
      </c>
      <c r="O15" s="31">
        <v>0</v>
      </c>
      <c r="P15" s="31">
        <v>0</v>
      </c>
      <c r="Q15" s="31">
        <v>0</v>
      </c>
      <c r="R15" s="415">
        <f t="shared" si="4"/>
        <v>0</v>
      </c>
    </row>
    <row r="16" spans="1:18" x14ac:dyDescent="0.25">
      <c r="A16" s="28">
        <v>11700</v>
      </c>
      <c r="B16" s="29" t="s">
        <v>35</v>
      </c>
      <c r="C16" s="43"/>
      <c r="D16" s="42"/>
      <c r="E16" s="42"/>
      <c r="F16" s="31">
        <v>0</v>
      </c>
      <c r="G16" s="31">
        <v>0</v>
      </c>
      <c r="H16" s="31">
        <v>0</v>
      </c>
      <c r="I16" s="31">
        <v>0</v>
      </c>
      <c r="J16" s="31">
        <v>0</v>
      </c>
      <c r="K16" s="31">
        <v>0</v>
      </c>
      <c r="L16" s="31">
        <v>0</v>
      </c>
      <c r="M16" s="31">
        <v>0</v>
      </c>
      <c r="N16" s="31">
        <v>0</v>
      </c>
      <c r="O16" s="31">
        <v>0</v>
      </c>
      <c r="P16" s="31">
        <v>0</v>
      </c>
      <c r="Q16" s="31">
        <v>0</v>
      </c>
      <c r="R16" s="415">
        <f t="shared" si="4"/>
        <v>0</v>
      </c>
    </row>
    <row r="17" spans="1:18" x14ac:dyDescent="0.25">
      <c r="A17" s="44">
        <v>11900</v>
      </c>
      <c r="B17" s="45" t="s">
        <v>36</v>
      </c>
      <c r="C17" s="43"/>
      <c r="D17" s="46"/>
      <c r="E17" s="46"/>
      <c r="F17" s="31">
        <f>SUM(F18)</f>
        <v>0</v>
      </c>
      <c r="G17" s="31">
        <f t="shared" ref="G17:Q17" si="5">SUM(G18)</f>
        <v>0</v>
      </c>
      <c r="H17" s="31">
        <f t="shared" si="5"/>
        <v>0</v>
      </c>
      <c r="I17" s="31">
        <f t="shared" si="5"/>
        <v>0</v>
      </c>
      <c r="J17" s="31">
        <f t="shared" si="5"/>
        <v>0</v>
      </c>
      <c r="K17" s="31">
        <f t="shared" si="5"/>
        <v>0</v>
      </c>
      <c r="L17" s="31">
        <f t="shared" si="5"/>
        <v>0</v>
      </c>
      <c r="M17" s="31">
        <f t="shared" si="5"/>
        <v>0</v>
      </c>
      <c r="N17" s="31">
        <f t="shared" si="5"/>
        <v>0</v>
      </c>
      <c r="O17" s="31">
        <f t="shared" si="5"/>
        <v>0</v>
      </c>
      <c r="P17" s="31">
        <f t="shared" si="5"/>
        <v>0</v>
      </c>
      <c r="Q17" s="31">
        <f t="shared" si="5"/>
        <v>0</v>
      </c>
      <c r="R17" s="415">
        <f t="shared" si="4"/>
        <v>0</v>
      </c>
    </row>
    <row r="18" spans="1:18" x14ac:dyDescent="0.25">
      <c r="A18" s="32">
        <v>11910</v>
      </c>
      <c r="B18" s="47" t="s">
        <v>37</v>
      </c>
      <c r="C18" s="34"/>
      <c r="D18" s="37"/>
      <c r="E18" s="38"/>
      <c r="F18" s="35"/>
      <c r="G18" s="35"/>
      <c r="H18" s="35"/>
      <c r="I18" s="35"/>
      <c r="J18" s="35"/>
      <c r="K18" s="35"/>
      <c r="L18" s="35"/>
      <c r="M18" s="35"/>
      <c r="N18" s="35"/>
      <c r="O18" s="35"/>
      <c r="P18" s="35"/>
      <c r="Q18" s="35"/>
      <c r="R18" s="36">
        <f t="shared" si="4"/>
        <v>0</v>
      </c>
    </row>
    <row r="19" spans="1:18" x14ac:dyDescent="0.25">
      <c r="A19" s="23">
        <v>12000</v>
      </c>
      <c r="B19" s="24" t="s">
        <v>38</v>
      </c>
      <c r="C19" s="25"/>
      <c r="D19" s="26"/>
      <c r="E19" s="26"/>
      <c r="F19" s="413">
        <f>SUM(F20)</f>
        <v>0</v>
      </c>
      <c r="G19" s="413">
        <f t="shared" ref="G19:R19" si="6">SUM(G20)</f>
        <v>0</v>
      </c>
      <c r="H19" s="413">
        <f t="shared" si="6"/>
        <v>0</v>
      </c>
      <c r="I19" s="413">
        <f t="shared" si="6"/>
        <v>0</v>
      </c>
      <c r="J19" s="413">
        <f t="shared" si="6"/>
        <v>0</v>
      </c>
      <c r="K19" s="413">
        <f t="shared" si="6"/>
        <v>0</v>
      </c>
      <c r="L19" s="413">
        <f t="shared" si="6"/>
        <v>0</v>
      </c>
      <c r="M19" s="413">
        <f t="shared" si="6"/>
        <v>0</v>
      </c>
      <c r="N19" s="413">
        <f t="shared" si="6"/>
        <v>0</v>
      </c>
      <c r="O19" s="413">
        <f t="shared" si="6"/>
        <v>0</v>
      </c>
      <c r="P19" s="413">
        <f t="shared" si="6"/>
        <v>0</v>
      </c>
      <c r="Q19" s="413">
        <f t="shared" si="6"/>
        <v>0</v>
      </c>
      <c r="R19" s="414">
        <f t="shared" si="6"/>
        <v>0</v>
      </c>
    </row>
    <row r="20" spans="1:18" x14ac:dyDescent="0.25">
      <c r="A20" s="49">
        <v>12100</v>
      </c>
      <c r="B20" s="50" t="s">
        <v>38</v>
      </c>
      <c r="C20" s="34"/>
      <c r="D20" s="37"/>
      <c r="E20" s="38"/>
      <c r="F20" s="35"/>
      <c r="G20" s="35"/>
      <c r="H20" s="35"/>
      <c r="I20" s="35"/>
      <c r="J20" s="35"/>
      <c r="K20" s="35"/>
      <c r="L20" s="35"/>
      <c r="M20" s="35"/>
      <c r="N20" s="35"/>
      <c r="O20" s="35"/>
      <c r="P20" s="35"/>
      <c r="Q20" s="35"/>
      <c r="R20" s="36">
        <f>SUM(F20:Q20)</f>
        <v>0</v>
      </c>
    </row>
    <row r="21" spans="1:18" x14ac:dyDescent="0.25">
      <c r="A21" s="23">
        <v>13000</v>
      </c>
      <c r="B21" s="24" t="s">
        <v>39</v>
      </c>
      <c r="C21" s="25"/>
      <c r="D21" s="26"/>
      <c r="E21" s="26"/>
      <c r="F21" s="413">
        <f>F22+F25</f>
        <v>0</v>
      </c>
      <c r="G21" s="413">
        <f t="shared" ref="G21:R21" si="7">G22+G25</f>
        <v>0</v>
      </c>
      <c r="H21" s="413">
        <f t="shared" si="7"/>
        <v>0</v>
      </c>
      <c r="I21" s="413">
        <f t="shared" si="7"/>
        <v>0</v>
      </c>
      <c r="J21" s="413">
        <f t="shared" si="7"/>
        <v>0</v>
      </c>
      <c r="K21" s="413">
        <f t="shared" si="7"/>
        <v>0</v>
      </c>
      <c r="L21" s="413">
        <f t="shared" si="7"/>
        <v>0</v>
      </c>
      <c r="M21" s="413">
        <f t="shared" si="7"/>
        <v>0</v>
      </c>
      <c r="N21" s="413">
        <f t="shared" si="7"/>
        <v>0</v>
      </c>
      <c r="O21" s="413">
        <f t="shared" si="7"/>
        <v>0</v>
      </c>
      <c r="P21" s="413">
        <f t="shared" si="7"/>
        <v>0</v>
      </c>
      <c r="Q21" s="413">
        <f t="shared" si="7"/>
        <v>0</v>
      </c>
      <c r="R21" s="414">
        <f t="shared" si="7"/>
        <v>0</v>
      </c>
    </row>
    <row r="22" spans="1:18" x14ac:dyDescent="0.25">
      <c r="A22" s="28">
        <v>13100</v>
      </c>
      <c r="B22" s="29" t="s">
        <v>40</v>
      </c>
      <c r="C22" s="30"/>
      <c r="D22" s="31"/>
      <c r="E22" s="31"/>
      <c r="F22" s="31">
        <f>SUM(F23:F24)</f>
        <v>0</v>
      </c>
      <c r="G22" s="31">
        <f t="shared" ref="G22:R22" si="8">SUM(G23:G24)</f>
        <v>0</v>
      </c>
      <c r="H22" s="31">
        <f t="shared" si="8"/>
        <v>0</v>
      </c>
      <c r="I22" s="31">
        <f t="shared" si="8"/>
        <v>0</v>
      </c>
      <c r="J22" s="31">
        <f t="shared" si="8"/>
        <v>0</v>
      </c>
      <c r="K22" s="31">
        <f t="shared" si="8"/>
        <v>0</v>
      </c>
      <c r="L22" s="31">
        <f t="shared" si="8"/>
        <v>0</v>
      </c>
      <c r="M22" s="31">
        <f t="shared" si="8"/>
        <v>0</v>
      </c>
      <c r="N22" s="31">
        <f t="shared" si="8"/>
        <v>0</v>
      </c>
      <c r="O22" s="31">
        <f t="shared" si="8"/>
        <v>0</v>
      </c>
      <c r="P22" s="31">
        <f t="shared" si="8"/>
        <v>0</v>
      </c>
      <c r="Q22" s="31">
        <f t="shared" si="8"/>
        <v>0</v>
      </c>
      <c r="R22" s="415">
        <f t="shared" si="8"/>
        <v>0</v>
      </c>
    </row>
    <row r="23" spans="1:18" x14ac:dyDescent="0.25">
      <c r="A23" s="32">
        <v>13110</v>
      </c>
      <c r="B23" s="33" t="s">
        <v>41</v>
      </c>
      <c r="C23" s="34"/>
      <c r="D23" s="37"/>
      <c r="E23" s="38"/>
      <c r="F23" s="416"/>
      <c r="G23" s="416"/>
      <c r="H23" s="416"/>
      <c r="I23" s="416"/>
      <c r="J23" s="416"/>
      <c r="K23" s="416"/>
      <c r="L23" s="416"/>
      <c r="M23" s="416"/>
      <c r="N23" s="416"/>
      <c r="O23" s="416"/>
      <c r="P23" s="416"/>
      <c r="Q23" s="416"/>
      <c r="R23" s="36">
        <f>SUM(F23:Q23)</f>
        <v>0</v>
      </c>
    </row>
    <row r="24" spans="1:18" x14ac:dyDescent="0.25">
      <c r="A24" s="32">
        <v>13120</v>
      </c>
      <c r="B24" s="33" t="s">
        <v>42</v>
      </c>
      <c r="C24" s="34"/>
      <c r="D24" s="37"/>
      <c r="E24" s="38"/>
      <c r="F24" s="416"/>
      <c r="G24" s="416"/>
      <c r="H24" s="416"/>
      <c r="I24" s="416"/>
      <c r="J24" s="416"/>
      <c r="K24" s="416"/>
      <c r="L24" s="416"/>
      <c r="M24" s="416"/>
      <c r="N24" s="416"/>
      <c r="O24" s="416"/>
      <c r="P24" s="416"/>
      <c r="Q24" s="416"/>
      <c r="R24" s="36">
        <f>SUM(F24:Q24)</f>
        <v>0</v>
      </c>
    </row>
    <row r="25" spans="1:18" x14ac:dyDescent="0.25">
      <c r="A25" s="28">
        <v>13200</v>
      </c>
      <c r="B25" s="29" t="s">
        <v>43</v>
      </c>
      <c r="C25" s="30"/>
      <c r="D25" s="31"/>
      <c r="E25" s="31"/>
      <c r="F25" s="31">
        <v>0</v>
      </c>
      <c r="G25" s="31">
        <v>0</v>
      </c>
      <c r="H25" s="31">
        <v>0</v>
      </c>
      <c r="I25" s="31">
        <v>0</v>
      </c>
      <c r="J25" s="31">
        <v>0</v>
      </c>
      <c r="K25" s="31">
        <v>0</v>
      </c>
      <c r="L25" s="31">
        <v>0</v>
      </c>
      <c r="M25" s="31">
        <v>0</v>
      </c>
      <c r="N25" s="31">
        <v>0</v>
      </c>
      <c r="O25" s="31">
        <v>0</v>
      </c>
      <c r="P25" s="31">
        <v>0</v>
      </c>
      <c r="Q25" s="31">
        <v>0</v>
      </c>
      <c r="R25" s="415">
        <v>0</v>
      </c>
    </row>
    <row r="26" spans="1:18" ht="14.25" customHeight="1" x14ac:dyDescent="0.25">
      <c r="A26" s="23">
        <v>15000</v>
      </c>
      <c r="B26" s="51" t="s">
        <v>44</v>
      </c>
      <c r="C26" s="25"/>
      <c r="D26" s="26"/>
      <c r="E26" s="26"/>
      <c r="F26" s="413">
        <f>SUM(F27)</f>
        <v>0</v>
      </c>
      <c r="G26" s="413">
        <f t="shared" ref="G26:R26" si="9">SUM(G27)</f>
        <v>0</v>
      </c>
      <c r="H26" s="413">
        <f t="shared" si="9"/>
        <v>0</v>
      </c>
      <c r="I26" s="413">
        <f t="shared" si="9"/>
        <v>0</v>
      </c>
      <c r="J26" s="413">
        <f t="shared" si="9"/>
        <v>0</v>
      </c>
      <c r="K26" s="413">
        <f t="shared" si="9"/>
        <v>0</v>
      </c>
      <c r="L26" s="413">
        <f t="shared" si="9"/>
        <v>0</v>
      </c>
      <c r="M26" s="413">
        <f t="shared" si="9"/>
        <v>0</v>
      </c>
      <c r="N26" s="413">
        <f t="shared" si="9"/>
        <v>0</v>
      </c>
      <c r="O26" s="413">
        <f t="shared" si="9"/>
        <v>0</v>
      </c>
      <c r="P26" s="413">
        <f t="shared" si="9"/>
        <v>0</v>
      </c>
      <c r="Q26" s="413">
        <f t="shared" si="9"/>
        <v>0</v>
      </c>
      <c r="R26" s="414">
        <f t="shared" si="9"/>
        <v>0</v>
      </c>
    </row>
    <row r="27" spans="1:18" ht="15.75" thickBot="1" x14ac:dyDescent="0.3">
      <c r="A27" s="32">
        <v>15300</v>
      </c>
      <c r="B27" s="33" t="s">
        <v>45</v>
      </c>
      <c r="C27" s="34"/>
      <c r="D27" s="37"/>
      <c r="E27" s="38"/>
      <c r="F27" s="416"/>
      <c r="G27" s="416"/>
      <c r="H27" s="416"/>
      <c r="I27" s="416"/>
      <c r="J27" s="416"/>
      <c r="K27" s="416"/>
      <c r="L27" s="416"/>
      <c r="M27" s="416"/>
      <c r="N27" s="416"/>
      <c r="O27" s="416"/>
      <c r="P27" s="416"/>
      <c r="Q27" s="416"/>
      <c r="R27" s="36">
        <f>SUM(F27:Q27)</f>
        <v>0</v>
      </c>
    </row>
    <row r="28" spans="1:18" ht="15.75" thickTop="1" x14ac:dyDescent="0.25">
      <c r="A28" s="52">
        <v>20000</v>
      </c>
      <c r="B28" s="53" t="s">
        <v>46</v>
      </c>
      <c r="C28" s="54"/>
      <c r="D28" s="54"/>
      <c r="E28" s="55"/>
      <c r="F28" s="380">
        <f>F29+F45+F69+F82+F96+F129</f>
        <v>0</v>
      </c>
      <c r="G28" s="380">
        <f t="shared" ref="G28:R28" si="10">G29+G45+G69+G82+G96+G129</f>
        <v>0</v>
      </c>
      <c r="H28" s="380">
        <f t="shared" si="10"/>
        <v>0</v>
      </c>
      <c r="I28" s="380">
        <f t="shared" si="10"/>
        <v>0</v>
      </c>
      <c r="J28" s="380">
        <f t="shared" si="10"/>
        <v>0</v>
      </c>
      <c r="K28" s="380">
        <f t="shared" si="10"/>
        <v>0</v>
      </c>
      <c r="L28" s="380">
        <f t="shared" si="10"/>
        <v>0</v>
      </c>
      <c r="M28" s="380">
        <f t="shared" si="10"/>
        <v>0</v>
      </c>
      <c r="N28" s="380">
        <f t="shared" si="10"/>
        <v>0</v>
      </c>
      <c r="O28" s="380">
        <f t="shared" si="10"/>
        <v>0</v>
      </c>
      <c r="P28" s="380">
        <f t="shared" si="10"/>
        <v>0</v>
      </c>
      <c r="Q28" s="380">
        <f t="shared" si="10"/>
        <v>0</v>
      </c>
      <c r="R28" s="392">
        <f t="shared" si="10"/>
        <v>0</v>
      </c>
    </row>
    <row r="29" spans="1:18" x14ac:dyDescent="0.25">
      <c r="A29" s="57">
        <v>21000</v>
      </c>
      <c r="B29" s="58" t="s">
        <v>47</v>
      </c>
      <c r="C29" s="59"/>
      <c r="D29" s="60"/>
      <c r="E29" s="61"/>
      <c r="F29" s="417">
        <f>F30+F33+F36+F39+F42</f>
        <v>0</v>
      </c>
      <c r="G29" s="417">
        <f t="shared" ref="G29:R29" si="11">G30+G33+G36+G39+G42</f>
        <v>0</v>
      </c>
      <c r="H29" s="417">
        <f t="shared" si="11"/>
        <v>0</v>
      </c>
      <c r="I29" s="417">
        <f t="shared" si="11"/>
        <v>0</v>
      </c>
      <c r="J29" s="417">
        <f t="shared" si="11"/>
        <v>0</v>
      </c>
      <c r="K29" s="417">
        <f t="shared" si="11"/>
        <v>0</v>
      </c>
      <c r="L29" s="417">
        <f t="shared" si="11"/>
        <v>0</v>
      </c>
      <c r="M29" s="417">
        <f t="shared" si="11"/>
        <v>0</v>
      </c>
      <c r="N29" s="417">
        <f t="shared" si="11"/>
        <v>0</v>
      </c>
      <c r="O29" s="417">
        <f t="shared" si="11"/>
        <v>0</v>
      </c>
      <c r="P29" s="417">
        <f t="shared" si="11"/>
        <v>0</v>
      </c>
      <c r="Q29" s="417">
        <f t="shared" si="11"/>
        <v>0</v>
      </c>
      <c r="R29" s="418">
        <f t="shared" si="11"/>
        <v>0</v>
      </c>
    </row>
    <row r="30" spans="1:18" x14ac:dyDescent="0.25">
      <c r="A30" s="62">
        <v>21100</v>
      </c>
      <c r="B30" s="63" t="s">
        <v>48</v>
      </c>
      <c r="C30" s="64"/>
      <c r="D30" s="65"/>
      <c r="E30" s="66"/>
      <c r="F30" s="364">
        <f>SUM(F31:F32)</f>
        <v>0</v>
      </c>
      <c r="G30" s="364">
        <f t="shared" ref="G30:R30" si="12">SUM(G31:G32)</f>
        <v>0</v>
      </c>
      <c r="H30" s="364">
        <f t="shared" si="12"/>
        <v>0</v>
      </c>
      <c r="I30" s="364">
        <f t="shared" si="12"/>
        <v>0</v>
      </c>
      <c r="J30" s="364">
        <f t="shared" si="12"/>
        <v>0</v>
      </c>
      <c r="K30" s="364">
        <f t="shared" si="12"/>
        <v>0</v>
      </c>
      <c r="L30" s="364">
        <f t="shared" si="12"/>
        <v>0</v>
      </c>
      <c r="M30" s="364">
        <f t="shared" si="12"/>
        <v>0</v>
      </c>
      <c r="N30" s="364">
        <f t="shared" si="12"/>
        <v>0</v>
      </c>
      <c r="O30" s="364">
        <f t="shared" si="12"/>
        <v>0</v>
      </c>
      <c r="P30" s="364">
        <f t="shared" si="12"/>
        <v>0</v>
      </c>
      <c r="Q30" s="364">
        <f t="shared" si="12"/>
        <v>0</v>
      </c>
      <c r="R30" s="419">
        <f t="shared" si="12"/>
        <v>0</v>
      </c>
    </row>
    <row r="31" spans="1:18" x14ac:dyDescent="0.25">
      <c r="A31" s="67"/>
      <c r="B31" s="68"/>
      <c r="C31" s="69"/>
      <c r="D31" s="70"/>
      <c r="E31" s="71"/>
      <c r="F31" s="420"/>
      <c r="G31" s="420"/>
      <c r="H31" s="420"/>
      <c r="I31" s="420"/>
      <c r="J31" s="420"/>
      <c r="K31" s="420"/>
      <c r="L31" s="420"/>
      <c r="M31" s="420"/>
      <c r="N31" s="420"/>
      <c r="O31" s="420"/>
      <c r="P31" s="420"/>
      <c r="Q31" s="420"/>
      <c r="R31" s="36">
        <f>SUM(F31:Q31)</f>
        <v>0</v>
      </c>
    </row>
    <row r="32" spans="1:18" x14ac:dyDescent="0.25">
      <c r="A32" s="72"/>
      <c r="B32" s="73"/>
      <c r="C32" s="69"/>
      <c r="D32" s="37"/>
      <c r="E32" s="38"/>
      <c r="F32" s="35"/>
      <c r="G32" s="35"/>
      <c r="H32" s="35"/>
      <c r="I32" s="35"/>
      <c r="J32" s="35"/>
      <c r="K32" s="35"/>
      <c r="L32" s="35"/>
      <c r="M32" s="35"/>
      <c r="N32" s="35"/>
      <c r="O32" s="35"/>
      <c r="P32" s="35"/>
      <c r="Q32" s="35"/>
      <c r="R32" s="36">
        <f>SUM(F32:Q32)</f>
        <v>0</v>
      </c>
    </row>
    <row r="33" spans="1:18" x14ac:dyDescent="0.25">
      <c r="A33" s="62">
        <v>21200</v>
      </c>
      <c r="B33" s="63" t="s">
        <v>49</v>
      </c>
      <c r="C33" s="64"/>
      <c r="D33" s="65"/>
      <c r="E33" s="66"/>
      <c r="F33" s="364">
        <f>SUM(F34:F35)</f>
        <v>0</v>
      </c>
      <c r="G33" s="364">
        <f t="shared" ref="G33:R33" si="13">SUM(G34:G35)</f>
        <v>0</v>
      </c>
      <c r="H33" s="364">
        <f t="shared" si="13"/>
        <v>0</v>
      </c>
      <c r="I33" s="364">
        <f t="shared" si="13"/>
        <v>0</v>
      </c>
      <c r="J33" s="364">
        <f t="shared" si="13"/>
        <v>0</v>
      </c>
      <c r="K33" s="364">
        <f t="shared" si="13"/>
        <v>0</v>
      </c>
      <c r="L33" s="364">
        <f t="shared" si="13"/>
        <v>0</v>
      </c>
      <c r="M33" s="364">
        <f t="shared" si="13"/>
        <v>0</v>
      </c>
      <c r="N33" s="364">
        <f t="shared" si="13"/>
        <v>0</v>
      </c>
      <c r="O33" s="364">
        <f t="shared" si="13"/>
        <v>0</v>
      </c>
      <c r="P33" s="364">
        <f t="shared" si="13"/>
        <v>0</v>
      </c>
      <c r="Q33" s="364">
        <f t="shared" si="13"/>
        <v>0</v>
      </c>
      <c r="R33" s="419">
        <f t="shared" si="13"/>
        <v>0</v>
      </c>
    </row>
    <row r="34" spans="1:18" x14ac:dyDescent="0.25">
      <c r="A34" s="67"/>
      <c r="B34" s="74"/>
      <c r="C34" s="69"/>
      <c r="D34" s="37"/>
      <c r="E34" s="38"/>
      <c r="F34" s="420"/>
      <c r="G34" s="420"/>
      <c r="H34" s="420"/>
      <c r="I34" s="420"/>
      <c r="J34" s="420"/>
      <c r="K34" s="420"/>
      <c r="L34" s="420"/>
      <c r="M34" s="420"/>
      <c r="N34" s="420"/>
      <c r="O34" s="420"/>
      <c r="P34" s="420"/>
      <c r="Q34" s="420"/>
      <c r="R34" s="36">
        <f>SUM(F34:Q34)</f>
        <v>0</v>
      </c>
    </row>
    <row r="35" spans="1:18" x14ac:dyDescent="0.25">
      <c r="A35" s="67"/>
      <c r="B35" s="74"/>
      <c r="C35" s="69"/>
      <c r="D35" s="37"/>
      <c r="E35" s="38"/>
      <c r="F35" s="420"/>
      <c r="G35" s="420"/>
      <c r="H35" s="420"/>
      <c r="I35" s="420"/>
      <c r="J35" s="420"/>
      <c r="K35" s="420"/>
      <c r="L35" s="420"/>
      <c r="M35" s="420"/>
      <c r="N35" s="420"/>
      <c r="O35" s="420"/>
      <c r="P35" s="420"/>
      <c r="Q35" s="420"/>
      <c r="R35" s="36">
        <f>SUM(F35:Q35)</f>
        <v>0</v>
      </c>
    </row>
    <row r="36" spans="1:18" x14ac:dyDescent="0.25">
      <c r="A36" s="62">
        <v>21300</v>
      </c>
      <c r="B36" s="63" t="s">
        <v>50</v>
      </c>
      <c r="C36" s="64"/>
      <c r="D36" s="65"/>
      <c r="E36" s="66"/>
      <c r="F36" s="364">
        <f>SUM(F37:F38)</f>
        <v>0</v>
      </c>
      <c r="G36" s="364">
        <f t="shared" ref="G36:R36" si="14">SUM(G37:G38)</f>
        <v>0</v>
      </c>
      <c r="H36" s="364">
        <f t="shared" si="14"/>
        <v>0</v>
      </c>
      <c r="I36" s="364">
        <f t="shared" si="14"/>
        <v>0</v>
      </c>
      <c r="J36" s="364">
        <f t="shared" si="14"/>
        <v>0</v>
      </c>
      <c r="K36" s="364">
        <f t="shared" si="14"/>
        <v>0</v>
      </c>
      <c r="L36" s="364">
        <f t="shared" si="14"/>
        <v>0</v>
      </c>
      <c r="M36" s="364">
        <f t="shared" si="14"/>
        <v>0</v>
      </c>
      <c r="N36" s="364">
        <f t="shared" si="14"/>
        <v>0</v>
      </c>
      <c r="O36" s="364">
        <f t="shared" si="14"/>
        <v>0</v>
      </c>
      <c r="P36" s="364">
        <f t="shared" si="14"/>
        <v>0</v>
      </c>
      <c r="Q36" s="364">
        <f t="shared" si="14"/>
        <v>0</v>
      </c>
      <c r="R36" s="419">
        <f t="shared" si="14"/>
        <v>0</v>
      </c>
    </row>
    <row r="37" spans="1:18" x14ac:dyDescent="0.25">
      <c r="A37" s="67"/>
      <c r="B37" s="74"/>
      <c r="C37" s="69"/>
      <c r="D37" s="37"/>
      <c r="E37" s="38"/>
      <c r="F37" s="420"/>
      <c r="G37" s="420"/>
      <c r="H37" s="420"/>
      <c r="I37" s="420"/>
      <c r="J37" s="420"/>
      <c r="K37" s="420"/>
      <c r="L37" s="420"/>
      <c r="M37" s="420"/>
      <c r="N37" s="420"/>
      <c r="O37" s="420"/>
      <c r="P37" s="420"/>
      <c r="Q37" s="420"/>
      <c r="R37" s="36">
        <f>SUM(F37:Q37)</f>
        <v>0</v>
      </c>
    </row>
    <row r="38" spans="1:18" x14ac:dyDescent="0.25">
      <c r="A38" s="67"/>
      <c r="B38" s="74"/>
      <c r="C38" s="69"/>
      <c r="D38" s="37"/>
      <c r="E38" s="38"/>
      <c r="F38" s="420"/>
      <c r="G38" s="420"/>
      <c r="H38" s="420"/>
      <c r="I38" s="420"/>
      <c r="J38" s="420"/>
      <c r="K38" s="420"/>
      <c r="L38" s="420"/>
      <c r="M38" s="420"/>
      <c r="N38" s="420"/>
      <c r="O38" s="420"/>
      <c r="P38" s="420"/>
      <c r="Q38" s="420"/>
      <c r="R38" s="36">
        <f>SUM(F38:Q38)</f>
        <v>0</v>
      </c>
    </row>
    <row r="39" spans="1:18" x14ac:dyDescent="0.25">
      <c r="A39" s="62">
        <v>21400</v>
      </c>
      <c r="B39" s="63" t="s">
        <v>51</v>
      </c>
      <c r="C39" s="64"/>
      <c r="D39" s="65"/>
      <c r="E39" s="66"/>
      <c r="F39" s="421">
        <f>SUM(F40:F41)</f>
        <v>0</v>
      </c>
      <c r="G39" s="421">
        <f t="shared" ref="G39:R39" si="15">SUM(G40:G41)</f>
        <v>0</v>
      </c>
      <c r="H39" s="421">
        <f t="shared" si="15"/>
        <v>0</v>
      </c>
      <c r="I39" s="421">
        <f t="shared" si="15"/>
        <v>0</v>
      </c>
      <c r="J39" s="421">
        <f t="shared" si="15"/>
        <v>0</v>
      </c>
      <c r="K39" s="421">
        <f t="shared" si="15"/>
        <v>0</v>
      </c>
      <c r="L39" s="421">
        <f t="shared" si="15"/>
        <v>0</v>
      </c>
      <c r="M39" s="421">
        <f t="shared" si="15"/>
        <v>0</v>
      </c>
      <c r="N39" s="421">
        <f t="shared" si="15"/>
        <v>0</v>
      </c>
      <c r="O39" s="421">
        <f t="shared" si="15"/>
        <v>0</v>
      </c>
      <c r="P39" s="421">
        <f t="shared" si="15"/>
        <v>0</v>
      </c>
      <c r="Q39" s="421">
        <f t="shared" si="15"/>
        <v>0</v>
      </c>
      <c r="R39" s="422">
        <f t="shared" si="15"/>
        <v>0</v>
      </c>
    </row>
    <row r="40" spans="1:18" x14ac:dyDescent="0.25">
      <c r="A40" s="75"/>
      <c r="B40" s="76"/>
      <c r="C40" s="34"/>
      <c r="D40" s="37"/>
      <c r="E40" s="38"/>
      <c r="F40" s="77"/>
      <c r="G40" s="77"/>
      <c r="H40" s="77"/>
      <c r="I40" s="77"/>
      <c r="J40" s="77"/>
      <c r="K40" s="77"/>
      <c r="L40" s="77"/>
      <c r="M40" s="77"/>
      <c r="N40" s="77"/>
      <c r="O40" s="77"/>
      <c r="P40" s="77"/>
      <c r="Q40" s="77"/>
      <c r="R40" s="36">
        <f>SUM(F40:Q40)</f>
        <v>0</v>
      </c>
    </row>
    <row r="41" spans="1:18" x14ac:dyDescent="0.25">
      <c r="A41" s="78"/>
      <c r="B41" s="76"/>
      <c r="C41" s="34"/>
      <c r="D41" s="37"/>
      <c r="E41" s="38"/>
      <c r="F41" s="77"/>
      <c r="G41" s="77"/>
      <c r="H41" s="77"/>
      <c r="I41" s="77"/>
      <c r="J41" s="77"/>
      <c r="K41" s="77"/>
      <c r="L41" s="77"/>
      <c r="M41" s="77"/>
      <c r="N41" s="77"/>
      <c r="O41" s="77"/>
      <c r="P41" s="77"/>
      <c r="Q41" s="77"/>
      <c r="R41" s="36">
        <f>SUM(F41:Q41)</f>
        <v>0</v>
      </c>
    </row>
    <row r="42" spans="1:18" x14ac:dyDescent="0.25">
      <c r="A42" s="62">
        <v>21600</v>
      </c>
      <c r="B42" s="63" t="s">
        <v>52</v>
      </c>
      <c r="C42" s="64"/>
      <c r="D42" s="65"/>
      <c r="E42" s="66"/>
      <c r="F42" s="421">
        <f>SUM(F43:F44)</f>
        <v>0</v>
      </c>
      <c r="G42" s="421">
        <f t="shared" ref="G42:R42" si="16">SUM(G43:G44)</f>
        <v>0</v>
      </c>
      <c r="H42" s="421">
        <f t="shared" si="16"/>
        <v>0</v>
      </c>
      <c r="I42" s="421">
        <f t="shared" si="16"/>
        <v>0</v>
      </c>
      <c r="J42" s="421">
        <f t="shared" si="16"/>
        <v>0</v>
      </c>
      <c r="K42" s="421">
        <f t="shared" si="16"/>
        <v>0</v>
      </c>
      <c r="L42" s="421">
        <f t="shared" si="16"/>
        <v>0</v>
      </c>
      <c r="M42" s="421">
        <f t="shared" si="16"/>
        <v>0</v>
      </c>
      <c r="N42" s="421">
        <f t="shared" si="16"/>
        <v>0</v>
      </c>
      <c r="O42" s="421">
        <f t="shared" si="16"/>
        <v>0</v>
      </c>
      <c r="P42" s="421">
        <f t="shared" si="16"/>
        <v>0</v>
      </c>
      <c r="Q42" s="421">
        <f t="shared" si="16"/>
        <v>0</v>
      </c>
      <c r="R42" s="422">
        <f t="shared" si="16"/>
        <v>0</v>
      </c>
    </row>
    <row r="43" spans="1:18" x14ac:dyDescent="0.25">
      <c r="A43" s="75"/>
      <c r="B43" s="79"/>
      <c r="C43" s="34"/>
      <c r="D43" s="37"/>
      <c r="E43" s="38"/>
      <c r="F43" s="77"/>
      <c r="G43" s="77"/>
      <c r="H43" s="77"/>
      <c r="I43" s="77"/>
      <c r="J43" s="77"/>
      <c r="K43" s="77"/>
      <c r="L43" s="77"/>
      <c r="M43" s="77"/>
      <c r="N43" s="77"/>
      <c r="O43" s="77"/>
      <c r="P43" s="77"/>
      <c r="Q43" s="77"/>
      <c r="R43" s="36">
        <f>SUM(F43:Q43)</f>
        <v>0</v>
      </c>
    </row>
    <row r="44" spans="1:18" x14ac:dyDescent="0.25">
      <c r="A44" s="75"/>
      <c r="B44" s="1"/>
      <c r="C44" s="76"/>
      <c r="D44" s="37"/>
      <c r="E44" s="38"/>
      <c r="F44" s="77"/>
      <c r="G44" s="77"/>
      <c r="H44" s="77"/>
      <c r="I44" s="77"/>
      <c r="J44" s="77"/>
      <c r="K44" s="77"/>
      <c r="L44" s="77"/>
      <c r="M44" s="77"/>
      <c r="N44" s="77"/>
      <c r="O44" s="77"/>
      <c r="P44" s="77"/>
      <c r="Q44" s="77"/>
      <c r="R44" s="36">
        <f>SUM(F44:Q44)</f>
        <v>0</v>
      </c>
    </row>
    <row r="45" spans="1:18" x14ac:dyDescent="0.25">
      <c r="A45" s="57">
        <v>22000</v>
      </c>
      <c r="B45" s="80" t="s">
        <v>53</v>
      </c>
      <c r="C45" s="59"/>
      <c r="D45" s="60"/>
      <c r="E45" s="61"/>
      <c r="F45" s="417">
        <f>F46+F53+F60+F63+F66</f>
        <v>0</v>
      </c>
      <c r="G45" s="417">
        <f t="shared" ref="G45:R45" si="17">G46+G53+G60+G63+G66</f>
        <v>0</v>
      </c>
      <c r="H45" s="417">
        <f t="shared" si="17"/>
        <v>0</v>
      </c>
      <c r="I45" s="417">
        <f t="shared" si="17"/>
        <v>0</v>
      </c>
      <c r="J45" s="417">
        <f t="shared" si="17"/>
        <v>0</v>
      </c>
      <c r="K45" s="417">
        <f t="shared" si="17"/>
        <v>0</v>
      </c>
      <c r="L45" s="417">
        <f t="shared" si="17"/>
        <v>0</v>
      </c>
      <c r="M45" s="417">
        <f t="shared" si="17"/>
        <v>0</v>
      </c>
      <c r="N45" s="417">
        <f t="shared" si="17"/>
        <v>0</v>
      </c>
      <c r="O45" s="417">
        <f t="shared" si="17"/>
        <v>0</v>
      </c>
      <c r="P45" s="417">
        <f t="shared" si="17"/>
        <v>0</v>
      </c>
      <c r="Q45" s="417">
        <f t="shared" si="17"/>
        <v>0</v>
      </c>
      <c r="R45" s="418">
        <f t="shared" si="17"/>
        <v>0</v>
      </c>
    </row>
    <row r="46" spans="1:18" x14ac:dyDescent="0.25">
      <c r="A46" s="62">
        <v>22100</v>
      </c>
      <c r="B46" s="63" t="s">
        <v>54</v>
      </c>
      <c r="C46" s="64"/>
      <c r="D46" s="65"/>
      <c r="E46" s="66"/>
      <c r="F46" s="421">
        <f>F47+F50</f>
        <v>0</v>
      </c>
      <c r="G46" s="421">
        <f t="shared" ref="G46:R46" si="18">G47+G50</f>
        <v>0</v>
      </c>
      <c r="H46" s="421">
        <f t="shared" si="18"/>
        <v>0</v>
      </c>
      <c r="I46" s="421">
        <f t="shared" si="18"/>
        <v>0</v>
      </c>
      <c r="J46" s="421">
        <f t="shared" si="18"/>
        <v>0</v>
      </c>
      <c r="K46" s="421">
        <f t="shared" si="18"/>
        <v>0</v>
      </c>
      <c r="L46" s="421">
        <f t="shared" si="18"/>
        <v>0</v>
      </c>
      <c r="M46" s="421">
        <f t="shared" si="18"/>
        <v>0</v>
      </c>
      <c r="N46" s="421">
        <f t="shared" si="18"/>
        <v>0</v>
      </c>
      <c r="O46" s="421">
        <f t="shared" si="18"/>
        <v>0</v>
      </c>
      <c r="P46" s="421">
        <f t="shared" si="18"/>
        <v>0</v>
      </c>
      <c r="Q46" s="421">
        <f t="shared" si="18"/>
        <v>0</v>
      </c>
      <c r="R46" s="422">
        <f t="shared" si="18"/>
        <v>0</v>
      </c>
    </row>
    <row r="47" spans="1:18" x14ac:dyDescent="0.25">
      <c r="A47" s="81">
        <v>22110</v>
      </c>
      <c r="B47" s="74" t="s">
        <v>55</v>
      </c>
      <c r="C47" s="82"/>
      <c r="D47" s="83"/>
      <c r="E47" s="84"/>
      <c r="F47" s="423">
        <f>SUM(F48:F49)</f>
        <v>0</v>
      </c>
      <c r="G47" s="423">
        <f t="shared" ref="G47:Q47" si="19">SUM(G48:G49)</f>
        <v>0</v>
      </c>
      <c r="H47" s="423">
        <f t="shared" si="19"/>
        <v>0</v>
      </c>
      <c r="I47" s="423">
        <f t="shared" si="19"/>
        <v>0</v>
      </c>
      <c r="J47" s="423">
        <f t="shared" si="19"/>
        <v>0</v>
      </c>
      <c r="K47" s="423">
        <f t="shared" si="19"/>
        <v>0</v>
      </c>
      <c r="L47" s="423">
        <f t="shared" si="19"/>
        <v>0</v>
      </c>
      <c r="M47" s="423">
        <f t="shared" si="19"/>
        <v>0</v>
      </c>
      <c r="N47" s="423">
        <f t="shared" si="19"/>
        <v>0</v>
      </c>
      <c r="O47" s="423">
        <f t="shared" si="19"/>
        <v>0</v>
      </c>
      <c r="P47" s="423">
        <f t="shared" si="19"/>
        <v>0</v>
      </c>
      <c r="Q47" s="423">
        <f t="shared" si="19"/>
        <v>0</v>
      </c>
      <c r="R47" s="424">
        <f>SUM(R48:R49)</f>
        <v>0</v>
      </c>
    </row>
    <row r="48" spans="1:18" x14ac:dyDescent="0.25">
      <c r="A48" s="81"/>
      <c r="B48" s="79"/>
      <c r="C48" s="82"/>
      <c r="D48" s="37"/>
      <c r="E48" s="38"/>
      <c r="F48" s="77"/>
      <c r="G48" s="77"/>
      <c r="H48" s="77"/>
      <c r="I48" s="77"/>
      <c r="J48" s="77"/>
      <c r="K48" s="77"/>
      <c r="L48" s="77"/>
      <c r="M48" s="77"/>
      <c r="N48" s="77"/>
      <c r="O48" s="77"/>
      <c r="P48" s="77"/>
      <c r="Q48" s="77"/>
      <c r="R48" s="292">
        <f>SUM(F48:Q48)</f>
        <v>0</v>
      </c>
    </row>
    <row r="49" spans="1:18" x14ac:dyDescent="0.25">
      <c r="A49" s="81"/>
      <c r="B49" s="76"/>
      <c r="C49" s="82"/>
      <c r="D49" s="37"/>
      <c r="E49" s="38"/>
      <c r="F49" s="84"/>
      <c r="G49" s="84"/>
      <c r="H49" s="84"/>
      <c r="I49" s="84"/>
      <c r="J49" s="84"/>
      <c r="K49" s="84"/>
      <c r="L49" s="84"/>
      <c r="M49" s="84"/>
      <c r="N49" s="84"/>
      <c r="O49" s="84"/>
      <c r="P49" s="84"/>
      <c r="Q49" s="84"/>
      <c r="R49" s="292">
        <f>SUM(F49:Q49)</f>
        <v>0</v>
      </c>
    </row>
    <row r="50" spans="1:18" x14ac:dyDescent="0.25">
      <c r="A50" s="81">
        <v>22120</v>
      </c>
      <c r="B50" s="74" t="s">
        <v>56</v>
      </c>
      <c r="C50" s="82"/>
      <c r="D50" s="83"/>
      <c r="E50" s="84"/>
      <c r="F50" s="85">
        <f>SUM(F51:F52)</f>
        <v>0</v>
      </c>
      <c r="G50" s="85">
        <f t="shared" ref="G50:R50" si="20">SUM(G51:G52)</f>
        <v>0</v>
      </c>
      <c r="H50" s="85">
        <f t="shared" si="20"/>
        <v>0</v>
      </c>
      <c r="I50" s="85">
        <f t="shared" si="20"/>
        <v>0</v>
      </c>
      <c r="J50" s="85">
        <f t="shared" si="20"/>
        <v>0</v>
      </c>
      <c r="K50" s="85">
        <f t="shared" si="20"/>
        <v>0</v>
      </c>
      <c r="L50" s="85">
        <f t="shared" si="20"/>
        <v>0</v>
      </c>
      <c r="M50" s="85">
        <f t="shared" si="20"/>
        <v>0</v>
      </c>
      <c r="N50" s="85">
        <f t="shared" si="20"/>
        <v>0</v>
      </c>
      <c r="O50" s="85">
        <f t="shared" si="20"/>
        <v>0</v>
      </c>
      <c r="P50" s="85">
        <f t="shared" si="20"/>
        <v>0</v>
      </c>
      <c r="Q50" s="85">
        <f t="shared" si="20"/>
        <v>0</v>
      </c>
      <c r="R50" s="293">
        <f t="shared" si="20"/>
        <v>0</v>
      </c>
    </row>
    <row r="51" spans="1:18" x14ac:dyDescent="0.25">
      <c r="A51" s="81"/>
      <c r="B51" s="79"/>
      <c r="C51" s="82"/>
      <c r="D51" s="83"/>
      <c r="E51" s="84"/>
      <c r="F51" s="77"/>
      <c r="G51" s="77"/>
      <c r="H51" s="77"/>
      <c r="I51" s="77"/>
      <c r="J51" s="77"/>
      <c r="K51" s="77"/>
      <c r="L51" s="77"/>
      <c r="M51" s="77"/>
      <c r="N51" s="77"/>
      <c r="O51" s="77"/>
      <c r="P51" s="77"/>
      <c r="Q51" s="77"/>
      <c r="R51" s="87">
        <f>SUM(F51:Q51)</f>
        <v>0</v>
      </c>
    </row>
    <row r="52" spans="1:18" x14ac:dyDescent="0.25">
      <c r="A52" s="81"/>
      <c r="B52" s="76"/>
      <c r="C52" s="82"/>
      <c r="D52" s="37"/>
      <c r="E52" s="38"/>
      <c r="F52" s="89"/>
      <c r="G52" s="89"/>
      <c r="H52" s="89"/>
      <c r="I52" s="89"/>
      <c r="J52" s="89"/>
      <c r="K52" s="89"/>
      <c r="L52" s="89"/>
      <c r="M52" s="89"/>
      <c r="N52" s="89"/>
      <c r="O52" s="89"/>
      <c r="P52" s="89"/>
      <c r="Q52" s="89"/>
      <c r="R52" s="87">
        <f>SUM(F52:Q52)</f>
        <v>0</v>
      </c>
    </row>
    <row r="53" spans="1:18" x14ac:dyDescent="0.25">
      <c r="A53" s="62">
        <v>22200</v>
      </c>
      <c r="B53" s="63" t="s">
        <v>57</v>
      </c>
      <c r="C53" s="64"/>
      <c r="D53" s="65"/>
      <c r="E53" s="66"/>
      <c r="F53" s="421">
        <f>F54+F57</f>
        <v>0</v>
      </c>
      <c r="G53" s="421">
        <f t="shared" ref="G53:Q53" si="21">G54+G57</f>
        <v>0</v>
      </c>
      <c r="H53" s="421">
        <f t="shared" si="21"/>
        <v>0</v>
      </c>
      <c r="I53" s="421">
        <f t="shared" si="21"/>
        <v>0</v>
      </c>
      <c r="J53" s="421">
        <f t="shared" si="21"/>
        <v>0</v>
      </c>
      <c r="K53" s="421">
        <f t="shared" si="21"/>
        <v>0</v>
      </c>
      <c r="L53" s="421">
        <f t="shared" si="21"/>
        <v>0</v>
      </c>
      <c r="M53" s="421">
        <f t="shared" si="21"/>
        <v>0</v>
      </c>
      <c r="N53" s="421">
        <f t="shared" si="21"/>
        <v>0</v>
      </c>
      <c r="O53" s="421">
        <f t="shared" si="21"/>
        <v>0</v>
      </c>
      <c r="P53" s="421">
        <f t="shared" si="21"/>
        <v>0</v>
      </c>
      <c r="Q53" s="421">
        <f t="shared" si="21"/>
        <v>0</v>
      </c>
      <c r="R53" s="422">
        <f>R54+R57</f>
        <v>0</v>
      </c>
    </row>
    <row r="54" spans="1:18" x14ac:dyDescent="0.25">
      <c r="A54" s="67">
        <v>22210</v>
      </c>
      <c r="B54" s="74" t="s">
        <v>58</v>
      </c>
      <c r="C54" s="90"/>
      <c r="D54" s="91"/>
      <c r="E54" s="92"/>
      <c r="F54" s="423">
        <f>SUM(F55:F56)</f>
        <v>0</v>
      </c>
      <c r="G54" s="423">
        <f t="shared" ref="G54:R54" si="22">SUM(G55:G56)</f>
        <v>0</v>
      </c>
      <c r="H54" s="423">
        <f t="shared" si="22"/>
        <v>0</v>
      </c>
      <c r="I54" s="423">
        <f t="shared" si="22"/>
        <v>0</v>
      </c>
      <c r="J54" s="423">
        <f t="shared" si="22"/>
        <v>0</v>
      </c>
      <c r="K54" s="423">
        <f t="shared" si="22"/>
        <v>0</v>
      </c>
      <c r="L54" s="423">
        <f t="shared" si="22"/>
        <v>0</v>
      </c>
      <c r="M54" s="423">
        <f t="shared" si="22"/>
        <v>0</v>
      </c>
      <c r="N54" s="423">
        <f t="shared" si="22"/>
        <v>0</v>
      </c>
      <c r="O54" s="423">
        <f t="shared" si="22"/>
        <v>0</v>
      </c>
      <c r="P54" s="423">
        <f t="shared" si="22"/>
        <v>0</v>
      </c>
      <c r="Q54" s="423">
        <f t="shared" si="22"/>
        <v>0</v>
      </c>
      <c r="R54" s="424">
        <f t="shared" si="22"/>
        <v>0</v>
      </c>
    </row>
    <row r="55" spans="1:18" x14ac:dyDescent="0.25">
      <c r="A55" s="81"/>
      <c r="B55" s="79"/>
      <c r="C55" s="93"/>
      <c r="D55" s="37"/>
      <c r="E55" s="38"/>
      <c r="F55" s="84"/>
      <c r="G55" s="84"/>
      <c r="H55" s="84"/>
      <c r="I55" s="84"/>
      <c r="J55" s="84"/>
      <c r="K55" s="84"/>
      <c r="L55" s="84"/>
      <c r="M55" s="84"/>
      <c r="N55" s="84"/>
      <c r="O55" s="84"/>
      <c r="P55" s="84"/>
      <c r="Q55" s="84"/>
      <c r="R55" s="36">
        <f>SUM(F55:Q55)</f>
        <v>0</v>
      </c>
    </row>
    <row r="56" spans="1:18" x14ac:dyDescent="0.25">
      <c r="A56" s="81"/>
      <c r="B56" s="68"/>
      <c r="C56" s="93"/>
      <c r="D56" s="37"/>
      <c r="E56" s="38"/>
      <c r="F56" s="84"/>
      <c r="G56" s="84"/>
      <c r="H56" s="84"/>
      <c r="I56" s="84"/>
      <c r="J56" s="84"/>
      <c r="K56" s="84"/>
      <c r="L56" s="84"/>
      <c r="M56" s="84"/>
      <c r="N56" s="84"/>
      <c r="O56" s="84"/>
      <c r="P56" s="84"/>
      <c r="Q56" s="84"/>
      <c r="R56" s="36">
        <f>SUM(F56:Q56)</f>
        <v>0</v>
      </c>
    </row>
    <row r="57" spans="1:18" x14ac:dyDescent="0.25">
      <c r="A57" s="67">
        <v>22220</v>
      </c>
      <c r="B57" s="74" t="s">
        <v>59</v>
      </c>
      <c r="C57" s="90"/>
      <c r="D57" s="91"/>
      <c r="E57" s="92"/>
      <c r="F57" s="423">
        <f>SUM(F58:F59)</f>
        <v>0</v>
      </c>
      <c r="G57" s="423">
        <f t="shared" ref="G57:R57" si="23">SUM(G58:G59)</f>
        <v>0</v>
      </c>
      <c r="H57" s="423">
        <f t="shared" si="23"/>
        <v>0</v>
      </c>
      <c r="I57" s="423">
        <f t="shared" si="23"/>
        <v>0</v>
      </c>
      <c r="J57" s="423">
        <f t="shared" si="23"/>
        <v>0</v>
      </c>
      <c r="K57" s="423">
        <f t="shared" si="23"/>
        <v>0</v>
      </c>
      <c r="L57" s="423">
        <f t="shared" si="23"/>
        <v>0</v>
      </c>
      <c r="M57" s="423">
        <f t="shared" si="23"/>
        <v>0</v>
      </c>
      <c r="N57" s="423">
        <f t="shared" si="23"/>
        <v>0</v>
      </c>
      <c r="O57" s="423">
        <f t="shared" si="23"/>
        <v>0</v>
      </c>
      <c r="P57" s="423">
        <f t="shared" si="23"/>
        <v>0</v>
      </c>
      <c r="Q57" s="423">
        <f t="shared" si="23"/>
        <v>0</v>
      </c>
      <c r="R57" s="424">
        <f t="shared" si="23"/>
        <v>0</v>
      </c>
    </row>
    <row r="58" spans="1:18" x14ac:dyDescent="0.25">
      <c r="A58" s="284"/>
      <c r="B58" s="86"/>
      <c r="C58" s="285"/>
      <c r="D58" s="91"/>
      <c r="E58" s="92"/>
      <c r="F58" s="425"/>
      <c r="G58" s="35"/>
      <c r="H58" s="35"/>
      <c r="I58" s="35"/>
      <c r="J58" s="35"/>
      <c r="K58" s="35"/>
      <c r="L58" s="35"/>
      <c r="M58" s="35"/>
      <c r="N58" s="35"/>
      <c r="O58" s="35"/>
      <c r="P58" s="35"/>
      <c r="Q58" s="35"/>
      <c r="R58" s="36">
        <f>SUM(F58:Q58)</f>
        <v>0</v>
      </c>
    </row>
    <row r="59" spans="1:18" x14ac:dyDescent="0.25">
      <c r="A59" s="286"/>
      <c r="B59" s="95"/>
      <c r="C59" s="287"/>
      <c r="D59" s="37"/>
      <c r="E59" s="38"/>
      <c r="F59" s="77"/>
      <c r="G59" s="77"/>
      <c r="H59" s="77"/>
      <c r="I59" s="77"/>
      <c r="J59" s="77"/>
      <c r="K59" s="77"/>
      <c r="L59" s="77"/>
      <c r="M59" s="77"/>
      <c r="N59" s="77"/>
      <c r="O59" s="77"/>
      <c r="P59" s="77"/>
      <c r="Q59" s="77"/>
      <c r="R59" s="36">
        <f>SUM(F59:Q59)</f>
        <v>0</v>
      </c>
    </row>
    <row r="60" spans="1:18" x14ac:dyDescent="0.25">
      <c r="A60" s="62">
        <v>22300</v>
      </c>
      <c r="B60" s="63" t="s">
        <v>60</v>
      </c>
      <c r="C60" s="96"/>
      <c r="D60" s="97"/>
      <c r="E60" s="98"/>
      <c r="F60" s="365">
        <f>SUM(F61:F62)</f>
        <v>0</v>
      </c>
      <c r="G60" s="365">
        <f t="shared" ref="G60:R60" si="24">SUM(G61:G62)</f>
        <v>0</v>
      </c>
      <c r="H60" s="365">
        <f t="shared" si="24"/>
        <v>0</v>
      </c>
      <c r="I60" s="365">
        <f t="shared" si="24"/>
        <v>0</v>
      </c>
      <c r="J60" s="365">
        <f t="shared" si="24"/>
        <v>0</v>
      </c>
      <c r="K60" s="365">
        <f t="shared" si="24"/>
        <v>0</v>
      </c>
      <c r="L60" s="365">
        <f t="shared" si="24"/>
        <v>0</v>
      </c>
      <c r="M60" s="365">
        <f t="shared" si="24"/>
        <v>0</v>
      </c>
      <c r="N60" s="365">
        <f t="shared" si="24"/>
        <v>0</v>
      </c>
      <c r="O60" s="365">
        <f t="shared" si="24"/>
        <v>0</v>
      </c>
      <c r="P60" s="365">
        <f t="shared" si="24"/>
        <v>0</v>
      </c>
      <c r="Q60" s="365">
        <f t="shared" si="24"/>
        <v>0</v>
      </c>
      <c r="R60" s="366">
        <f t="shared" si="24"/>
        <v>0</v>
      </c>
    </row>
    <row r="61" spans="1:18" x14ac:dyDescent="0.25">
      <c r="A61" s="67"/>
      <c r="B61" s="99"/>
      <c r="C61" s="100"/>
      <c r="D61" s="37"/>
      <c r="E61" s="38"/>
      <c r="F61" s="77"/>
      <c r="G61" s="77"/>
      <c r="H61" s="77"/>
      <c r="I61" s="77"/>
      <c r="J61" s="77"/>
      <c r="K61" s="77"/>
      <c r="L61" s="77"/>
      <c r="M61" s="77"/>
      <c r="N61" s="77"/>
      <c r="O61" s="77"/>
      <c r="P61" s="77"/>
      <c r="Q61" s="77"/>
      <c r="R61" s="36">
        <f>SUM(F61:Q61)</f>
        <v>0</v>
      </c>
    </row>
    <row r="62" spans="1:18" x14ac:dyDescent="0.25">
      <c r="A62" s="67"/>
      <c r="B62" s="99"/>
      <c r="C62" s="100"/>
      <c r="D62" s="37"/>
      <c r="E62" s="38"/>
      <c r="F62" s="77"/>
      <c r="G62" s="77"/>
      <c r="H62" s="77"/>
      <c r="I62" s="77"/>
      <c r="J62" s="77"/>
      <c r="K62" s="77"/>
      <c r="L62" s="77"/>
      <c r="M62" s="77"/>
      <c r="N62" s="77"/>
      <c r="O62" s="77"/>
      <c r="P62" s="77"/>
      <c r="Q62" s="77"/>
      <c r="R62" s="36">
        <f>SUM(F62:Q62)</f>
        <v>0</v>
      </c>
    </row>
    <row r="63" spans="1:18" x14ac:dyDescent="0.25">
      <c r="A63" s="62">
        <v>22500</v>
      </c>
      <c r="B63" s="63" t="s">
        <v>61</v>
      </c>
      <c r="C63" s="96"/>
      <c r="D63" s="97"/>
      <c r="E63" s="98"/>
      <c r="F63" s="365">
        <f>SUM(F64:F65)</f>
        <v>0</v>
      </c>
      <c r="G63" s="365">
        <f t="shared" ref="G63:R63" si="25">SUM(G64:G65)</f>
        <v>0</v>
      </c>
      <c r="H63" s="365">
        <f t="shared" si="25"/>
        <v>0</v>
      </c>
      <c r="I63" s="365">
        <f t="shared" si="25"/>
        <v>0</v>
      </c>
      <c r="J63" s="365">
        <f t="shared" si="25"/>
        <v>0</v>
      </c>
      <c r="K63" s="365">
        <f t="shared" si="25"/>
        <v>0</v>
      </c>
      <c r="L63" s="365">
        <f t="shared" si="25"/>
        <v>0</v>
      </c>
      <c r="M63" s="365">
        <f t="shared" si="25"/>
        <v>0</v>
      </c>
      <c r="N63" s="365">
        <f t="shared" si="25"/>
        <v>0</v>
      </c>
      <c r="O63" s="365">
        <f t="shared" si="25"/>
        <v>0</v>
      </c>
      <c r="P63" s="365">
        <f t="shared" si="25"/>
        <v>0</v>
      </c>
      <c r="Q63" s="365">
        <f t="shared" si="25"/>
        <v>0</v>
      </c>
      <c r="R63" s="366">
        <f t="shared" si="25"/>
        <v>0</v>
      </c>
    </row>
    <row r="64" spans="1:18" x14ac:dyDescent="0.25">
      <c r="A64" s="67"/>
      <c r="B64" s="101"/>
      <c r="C64" s="100"/>
      <c r="D64" s="37"/>
      <c r="E64" s="38"/>
      <c r="F64" s="102"/>
      <c r="G64" s="102"/>
      <c r="H64" s="102"/>
      <c r="I64" s="102"/>
      <c r="J64" s="102"/>
      <c r="K64" s="102"/>
      <c r="L64" s="102"/>
      <c r="M64" s="102"/>
      <c r="N64" s="102"/>
      <c r="O64" s="102"/>
      <c r="P64" s="102"/>
      <c r="Q64" s="102"/>
      <c r="R64" s="36">
        <f>SUM(F64:Q64)</f>
        <v>0</v>
      </c>
    </row>
    <row r="65" spans="1:18" x14ac:dyDescent="0.25">
      <c r="A65" s="67"/>
      <c r="B65" s="101"/>
      <c r="C65" s="100"/>
      <c r="D65" s="37"/>
      <c r="E65" s="38"/>
      <c r="F65" s="102"/>
      <c r="G65" s="102"/>
      <c r="H65" s="102"/>
      <c r="I65" s="102"/>
      <c r="J65" s="102"/>
      <c r="K65" s="102"/>
      <c r="L65" s="102"/>
      <c r="M65" s="102"/>
      <c r="N65" s="102"/>
      <c r="O65" s="102"/>
      <c r="P65" s="102"/>
      <c r="Q65" s="102"/>
      <c r="R65" s="36">
        <f>SUM(F65:Q65)</f>
        <v>0</v>
      </c>
    </row>
    <row r="66" spans="1:18" x14ac:dyDescent="0.25">
      <c r="A66" s="62">
        <v>22600</v>
      </c>
      <c r="B66" s="63" t="s">
        <v>62</v>
      </c>
      <c r="C66" s="96"/>
      <c r="D66" s="97"/>
      <c r="E66" s="98"/>
      <c r="F66" s="365">
        <f>SUM(F67:F68)</f>
        <v>0</v>
      </c>
      <c r="G66" s="365">
        <f t="shared" ref="G66:R66" si="26">SUM(G67:G68)</f>
        <v>0</v>
      </c>
      <c r="H66" s="365">
        <f t="shared" si="26"/>
        <v>0</v>
      </c>
      <c r="I66" s="365">
        <f t="shared" si="26"/>
        <v>0</v>
      </c>
      <c r="J66" s="365">
        <f t="shared" si="26"/>
        <v>0</v>
      </c>
      <c r="K66" s="365">
        <f t="shared" si="26"/>
        <v>0</v>
      </c>
      <c r="L66" s="365">
        <f t="shared" si="26"/>
        <v>0</v>
      </c>
      <c r="M66" s="365">
        <f t="shared" si="26"/>
        <v>0</v>
      </c>
      <c r="N66" s="365">
        <f t="shared" si="26"/>
        <v>0</v>
      </c>
      <c r="O66" s="365">
        <f t="shared" si="26"/>
        <v>0</v>
      </c>
      <c r="P66" s="365">
        <f t="shared" si="26"/>
        <v>0</v>
      </c>
      <c r="Q66" s="365">
        <f t="shared" si="26"/>
        <v>0</v>
      </c>
      <c r="R66" s="366">
        <f t="shared" si="26"/>
        <v>0</v>
      </c>
    </row>
    <row r="67" spans="1:18" x14ac:dyDescent="0.25">
      <c r="A67" s="103"/>
      <c r="B67" s="79"/>
      <c r="C67" s="99"/>
      <c r="D67" s="37"/>
      <c r="E67" s="38"/>
      <c r="F67" s="416"/>
      <c r="G67" s="416"/>
      <c r="H67" s="416"/>
      <c r="I67" s="416"/>
      <c r="J67" s="416"/>
      <c r="K67" s="416"/>
      <c r="L67" s="416"/>
      <c r="M67" s="416"/>
      <c r="N67" s="416"/>
      <c r="O67" s="416"/>
      <c r="P67" s="416"/>
      <c r="Q67" s="416"/>
      <c r="R67" s="36">
        <f>SUM(F67:Q67)</f>
        <v>0</v>
      </c>
    </row>
    <row r="68" spans="1:18" x14ac:dyDescent="0.25">
      <c r="A68" s="103"/>
      <c r="B68" s="99"/>
      <c r="C68" s="99"/>
      <c r="D68" s="37"/>
      <c r="E68" s="38"/>
      <c r="F68" s="77"/>
      <c r="G68" s="77"/>
      <c r="H68" s="77"/>
      <c r="I68" s="77"/>
      <c r="J68" s="77"/>
      <c r="K68" s="77"/>
      <c r="L68" s="77"/>
      <c r="M68" s="77"/>
      <c r="N68" s="77"/>
      <c r="O68" s="77"/>
      <c r="P68" s="77"/>
      <c r="Q68" s="77"/>
      <c r="R68" s="36">
        <f>SUM(F68:Q68)</f>
        <v>0</v>
      </c>
    </row>
    <row r="69" spans="1:18" x14ac:dyDescent="0.25">
      <c r="A69" s="57">
        <v>23000</v>
      </c>
      <c r="B69" s="80" t="s">
        <v>63</v>
      </c>
      <c r="C69" s="59"/>
      <c r="D69" s="60"/>
      <c r="E69" s="61"/>
      <c r="F69" s="417">
        <f>F70+F73+F76+F79</f>
        <v>0</v>
      </c>
      <c r="G69" s="417">
        <f t="shared" ref="G69:R69" si="27">G70+G73+G76+G79</f>
        <v>0</v>
      </c>
      <c r="H69" s="417">
        <f t="shared" si="27"/>
        <v>0</v>
      </c>
      <c r="I69" s="417">
        <f t="shared" si="27"/>
        <v>0</v>
      </c>
      <c r="J69" s="417">
        <f t="shared" si="27"/>
        <v>0</v>
      </c>
      <c r="K69" s="417">
        <f t="shared" si="27"/>
        <v>0</v>
      </c>
      <c r="L69" s="417">
        <f t="shared" si="27"/>
        <v>0</v>
      </c>
      <c r="M69" s="417">
        <f t="shared" si="27"/>
        <v>0</v>
      </c>
      <c r="N69" s="417">
        <f t="shared" si="27"/>
        <v>0</v>
      </c>
      <c r="O69" s="417">
        <f t="shared" si="27"/>
        <v>0</v>
      </c>
      <c r="P69" s="417">
        <f t="shared" si="27"/>
        <v>0</v>
      </c>
      <c r="Q69" s="417">
        <f t="shared" si="27"/>
        <v>0</v>
      </c>
      <c r="R69" s="418">
        <f t="shared" si="27"/>
        <v>0</v>
      </c>
    </row>
    <row r="70" spans="1:18" x14ac:dyDescent="0.25">
      <c r="A70" s="62">
        <v>23100</v>
      </c>
      <c r="B70" s="63" t="s">
        <v>64</v>
      </c>
      <c r="C70" s="104"/>
      <c r="D70" s="105"/>
      <c r="E70" s="106"/>
      <c r="F70" s="365">
        <f>SUM(F71:F72)</f>
        <v>0</v>
      </c>
      <c r="G70" s="365">
        <f t="shared" ref="G70:R70" si="28">SUM(G71:G72)</f>
        <v>0</v>
      </c>
      <c r="H70" s="365">
        <f t="shared" si="28"/>
        <v>0</v>
      </c>
      <c r="I70" s="365">
        <f t="shared" si="28"/>
        <v>0</v>
      </c>
      <c r="J70" s="365">
        <f t="shared" si="28"/>
        <v>0</v>
      </c>
      <c r="K70" s="365">
        <f t="shared" si="28"/>
        <v>0</v>
      </c>
      <c r="L70" s="365">
        <f t="shared" si="28"/>
        <v>0</v>
      </c>
      <c r="M70" s="365">
        <f t="shared" si="28"/>
        <v>0</v>
      </c>
      <c r="N70" s="365">
        <f t="shared" si="28"/>
        <v>0</v>
      </c>
      <c r="O70" s="365">
        <f t="shared" si="28"/>
        <v>0</v>
      </c>
      <c r="P70" s="365">
        <f t="shared" si="28"/>
        <v>0</v>
      </c>
      <c r="Q70" s="365">
        <f t="shared" si="28"/>
        <v>0</v>
      </c>
      <c r="R70" s="366">
        <f t="shared" si="28"/>
        <v>0</v>
      </c>
    </row>
    <row r="71" spans="1:18" x14ac:dyDescent="0.25">
      <c r="A71" s="107"/>
      <c r="B71" s="79"/>
      <c r="C71" s="108"/>
      <c r="D71" s="109"/>
      <c r="E71" s="110"/>
      <c r="F71" s="426"/>
      <c r="G71" s="426"/>
      <c r="H71" s="426"/>
      <c r="I71" s="426"/>
      <c r="J71" s="426"/>
      <c r="K71" s="426"/>
      <c r="L71" s="426"/>
      <c r="M71" s="426"/>
      <c r="N71" s="426"/>
      <c r="O71" s="426"/>
      <c r="P71" s="426"/>
      <c r="Q71" s="426"/>
      <c r="R71" s="36">
        <f>SUM(F71:Q71)</f>
        <v>0</v>
      </c>
    </row>
    <row r="72" spans="1:18" x14ac:dyDescent="0.25">
      <c r="A72" s="67"/>
      <c r="B72" s="76"/>
      <c r="C72" s="99"/>
      <c r="D72" s="37"/>
      <c r="E72" s="38"/>
      <c r="F72" s="77"/>
      <c r="G72" s="77"/>
      <c r="H72" s="77"/>
      <c r="I72" s="77"/>
      <c r="J72" s="77"/>
      <c r="K72" s="77"/>
      <c r="L72" s="77"/>
      <c r="M72" s="77"/>
      <c r="N72" s="77"/>
      <c r="O72" s="77"/>
      <c r="P72" s="77"/>
      <c r="Q72" s="77"/>
      <c r="R72" s="36">
        <f>SUM(F72:Q72)</f>
        <v>0</v>
      </c>
    </row>
    <row r="73" spans="1:18" x14ac:dyDescent="0.25">
      <c r="A73" s="62">
        <v>23200</v>
      </c>
      <c r="B73" s="63" t="s">
        <v>65</v>
      </c>
      <c r="C73" s="104"/>
      <c r="D73" s="105"/>
      <c r="E73" s="106"/>
      <c r="F73" s="365">
        <f>SUM(F74:F75)</f>
        <v>0</v>
      </c>
      <c r="G73" s="365">
        <f t="shared" ref="G73:R73" si="29">SUM(G74:G75)</f>
        <v>0</v>
      </c>
      <c r="H73" s="365">
        <f t="shared" si="29"/>
        <v>0</v>
      </c>
      <c r="I73" s="365">
        <f t="shared" si="29"/>
        <v>0</v>
      </c>
      <c r="J73" s="365">
        <f t="shared" si="29"/>
        <v>0</v>
      </c>
      <c r="K73" s="365">
        <f t="shared" si="29"/>
        <v>0</v>
      </c>
      <c r="L73" s="365">
        <f t="shared" si="29"/>
        <v>0</v>
      </c>
      <c r="M73" s="365">
        <f t="shared" si="29"/>
        <v>0</v>
      </c>
      <c r="N73" s="365">
        <f t="shared" si="29"/>
        <v>0</v>
      </c>
      <c r="O73" s="365">
        <f t="shared" si="29"/>
        <v>0</v>
      </c>
      <c r="P73" s="365">
        <f t="shared" si="29"/>
        <v>0</v>
      </c>
      <c r="Q73" s="365">
        <f t="shared" si="29"/>
        <v>0</v>
      </c>
      <c r="R73" s="366">
        <f t="shared" si="29"/>
        <v>0</v>
      </c>
    </row>
    <row r="74" spans="1:18" x14ac:dyDescent="0.25">
      <c r="A74" s="67"/>
      <c r="B74" s="34"/>
      <c r="C74" s="99"/>
      <c r="D74" s="37"/>
      <c r="E74" s="38"/>
      <c r="F74" s="427"/>
      <c r="G74" s="427"/>
      <c r="H74" s="427"/>
      <c r="I74" s="427"/>
      <c r="J74" s="427"/>
      <c r="K74" s="427"/>
      <c r="L74" s="427"/>
      <c r="M74" s="427"/>
      <c r="N74" s="427"/>
      <c r="O74" s="427"/>
      <c r="P74" s="427"/>
      <c r="Q74" s="427"/>
      <c r="R74" s="36">
        <f>SUM(F74:Q74)</f>
        <v>0</v>
      </c>
    </row>
    <row r="75" spans="1:18" x14ac:dyDescent="0.25">
      <c r="A75" s="67"/>
      <c r="B75" s="34"/>
      <c r="C75" s="99"/>
      <c r="D75" s="37"/>
      <c r="E75" s="38"/>
      <c r="F75" s="428"/>
      <c r="G75" s="428"/>
      <c r="H75" s="428"/>
      <c r="I75" s="428"/>
      <c r="J75" s="428"/>
      <c r="K75" s="428"/>
      <c r="L75" s="428"/>
      <c r="M75" s="428"/>
      <c r="N75" s="428"/>
      <c r="O75" s="428"/>
      <c r="P75" s="428"/>
      <c r="Q75" s="428"/>
      <c r="R75" s="36">
        <f>SUM(F75:Q75)</f>
        <v>0</v>
      </c>
    </row>
    <row r="76" spans="1:18" x14ac:dyDescent="0.25">
      <c r="A76" s="62">
        <v>23300</v>
      </c>
      <c r="B76" s="63" t="s">
        <v>66</v>
      </c>
      <c r="C76" s="104"/>
      <c r="D76" s="105"/>
      <c r="E76" s="106"/>
      <c r="F76" s="365">
        <f>SUM(F77:F78)</f>
        <v>0</v>
      </c>
      <c r="G76" s="365">
        <f t="shared" ref="G76:R76" si="30">SUM(G77:G78)</f>
        <v>0</v>
      </c>
      <c r="H76" s="365">
        <f t="shared" si="30"/>
        <v>0</v>
      </c>
      <c r="I76" s="365">
        <f t="shared" si="30"/>
        <v>0</v>
      </c>
      <c r="J76" s="365">
        <f t="shared" si="30"/>
        <v>0</v>
      </c>
      <c r="K76" s="365">
        <f t="shared" si="30"/>
        <v>0</v>
      </c>
      <c r="L76" s="365">
        <f t="shared" si="30"/>
        <v>0</v>
      </c>
      <c r="M76" s="365">
        <f t="shared" si="30"/>
        <v>0</v>
      </c>
      <c r="N76" s="365">
        <f t="shared" si="30"/>
        <v>0</v>
      </c>
      <c r="O76" s="365">
        <f t="shared" si="30"/>
        <v>0</v>
      </c>
      <c r="P76" s="365">
        <f t="shared" si="30"/>
        <v>0</v>
      </c>
      <c r="Q76" s="365">
        <f t="shared" si="30"/>
        <v>0</v>
      </c>
      <c r="R76" s="366">
        <f t="shared" si="30"/>
        <v>0</v>
      </c>
    </row>
    <row r="77" spans="1:18" x14ac:dyDescent="0.25">
      <c r="A77" s="67"/>
      <c r="B77" s="34"/>
      <c r="C77" s="99"/>
      <c r="D77" s="37"/>
      <c r="E77" s="38"/>
      <c r="F77" s="429"/>
      <c r="G77" s="429"/>
      <c r="H77" s="429"/>
      <c r="I77" s="429"/>
      <c r="J77" s="429"/>
      <c r="K77" s="429"/>
      <c r="L77" s="429"/>
      <c r="M77" s="429"/>
      <c r="N77" s="429"/>
      <c r="O77" s="429"/>
      <c r="P77" s="429"/>
      <c r="Q77" s="429"/>
      <c r="R77" s="36">
        <f>SUM(F77:Q77)</f>
        <v>0</v>
      </c>
    </row>
    <row r="78" spans="1:18" x14ac:dyDescent="0.25">
      <c r="A78" s="67"/>
      <c r="B78" s="112"/>
      <c r="C78" s="113"/>
      <c r="D78" s="114"/>
      <c r="E78" s="115"/>
      <c r="F78" s="429"/>
      <c r="G78" s="429"/>
      <c r="H78" s="429"/>
      <c r="I78" s="429"/>
      <c r="J78" s="429"/>
      <c r="K78" s="429"/>
      <c r="L78" s="429"/>
      <c r="M78" s="429"/>
      <c r="N78" s="429"/>
      <c r="O78" s="429"/>
      <c r="P78" s="429"/>
      <c r="Q78" s="429"/>
      <c r="R78" s="36">
        <f>SUM(F78:Q78)</f>
        <v>0</v>
      </c>
    </row>
    <row r="79" spans="1:18" x14ac:dyDescent="0.25">
      <c r="A79" s="62">
        <v>23400</v>
      </c>
      <c r="B79" s="116" t="s">
        <v>67</v>
      </c>
      <c r="C79" s="117"/>
      <c r="D79" s="118"/>
      <c r="E79" s="119"/>
      <c r="F79" s="365">
        <f>SUM(F80:F81)</f>
        <v>0</v>
      </c>
      <c r="G79" s="365">
        <f t="shared" ref="G79:R79" si="31">SUM(G80:G81)</f>
        <v>0</v>
      </c>
      <c r="H79" s="365">
        <f t="shared" si="31"/>
        <v>0</v>
      </c>
      <c r="I79" s="365">
        <f t="shared" si="31"/>
        <v>0</v>
      </c>
      <c r="J79" s="365">
        <f t="shared" si="31"/>
        <v>0</v>
      </c>
      <c r="K79" s="365">
        <f t="shared" si="31"/>
        <v>0</v>
      </c>
      <c r="L79" s="365">
        <f t="shared" si="31"/>
        <v>0</v>
      </c>
      <c r="M79" s="365">
        <f t="shared" si="31"/>
        <v>0</v>
      </c>
      <c r="N79" s="365">
        <f t="shared" si="31"/>
        <v>0</v>
      </c>
      <c r="O79" s="365">
        <f t="shared" si="31"/>
        <v>0</v>
      </c>
      <c r="P79" s="365">
        <f t="shared" si="31"/>
        <v>0</v>
      </c>
      <c r="Q79" s="365">
        <f t="shared" si="31"/>
        <v>0</v>
      </c>
      <c r="R79" s="366">
        <f t="shared" si="31"/>
        <v>0</v>
      </c>
    </row>
    <row r="80" spans="1:18" x14ac:dyDescent="0.25">
      <c r="A80" s="120"/>
      <c r="B80" s="79"/>
      <c r="C80" s="108"/>
      <c r="D80" s="109"/>
      <c r="E80" s="110"/>
      <c r="F80" s="430"/>
      <c r="G80" s="426"/>
      <c r="H80" s="426"/>
      <c r="I80" s="426"/>
      <c r="J80" s="426"/>
      <c r="K80" s="426"/>
      <c r="L80" s="426"/>
      <c r="M80" s="426"/>
      <c r="N80" s="426"/>
      <c r="O80" s="426"/>
      <c r="P80" s="426"/>
      <c r="Q80" s="426"/>
      <c r="R80" s="36">
        <f>SUM(F80:Q80)</f>
        <v>0</v>
      </c>
    </row>
    <row r="81" spans="1:18" x14ac:dyDescent="0.25">
      <c r="A81" s="120"/>
      <c r="B81" s="122"/>
      <c r="C81" s="123"/>
      <c r="D81" s="124"/>
      <c r="E81" s="125"/>
      <c r="F81" s="431"/>
      <c r="G81" s="432"/>
      <c r="H81" s="432"/>
      <c r="I81" s="432"/>
      <c r="J81" s="432"/>
      <c r="K81" s="432"/>
      <c r="L81" s="432"/>
      <c r="M81" s="432"/>
      <c r="N81" s="432"/>
      <c r="O81" s="432"/>
      <c r="P81" s="432"/>
      <c r="Q81" s="432"/>
      <c r="R81" s="36">
        <f>SUM(F81:Q81)</f>
        <v>0</v>
      </c>
    </row>
    <row r="82" spans="1:18" x14ac:dyDescent="0.25">
      <c r="A82" s="57">
        <v>24000</v>
      </c>
      <c r="B82" s="126" t="s">
        <v>68</v>
      </c>
      <c r="C82" s="127"/>
      <c r="D82" s="128"/>
      <c r="E82" s="129"/>
      <c r="F82" s="417">
        <f>F83+F93</f>
        <v>0</v>
      </c>
      <c r="G82" s="417">
        <f t="shared" ref="G82:R82" si="32">G83+G93</f>
        <v>0</v>
      </c>
      <c r="H82" s="417">
        <f t="shared" si="32"/>
        <v>0</v>
      </c>
      <c r="I82" s="417">
        <f t="shared" si="32"/>
        <v>0</v>
      </c>
      <c r="J82" s="417">
        <f t="shared" si="32"/>
        <v>0</v>
      </c>
      <c r="K82" s="417">
        <f t="shared" si="32"/>
        <v>0</v>
      </c>
      <c r="L82" s="417">
        <f t="shared" si="32"/>
        <v>0</v>
      </c>
      <c r="M82" s="417">
        <f t="shared" si="32"/>
        <v>0</v>
      </c>
      <c r="N82" s="417">
        <f t="shared" si="32"/>
        <v>0</v>
      </c>
      <c r="O82" s="417">
        <f t="shared" si="32"/>
        <v>0</v>
      </c>
      <c r="P82" s="417">
        <f t="shared" si="32"/>
        <v>0</v>
      </c>
      <c r="Q82" s="417">
        <f t="shared" si="32"/>
        <v>0</v>
      </c>
      <c r="R82" s="418">
        <f t="shared" si="32"/>
        <v>0</v>
      </c>
    </row>
    <row r="83" spans="1:18" x14ac:dyDescent="0.25">
      <c r="A83" s="62">
        <v>24100</v>
      </c>
      <c r="B83" s="63" t="s">
        <v>69</v>
      </c>
      <c r="C83" s="104"/>
      <c r="D83" s="105"/>
      <c r="E83" s="106"/>
      <c r="F83" s="365">
        <f>F84+F87+F90</f>
        <v>0</v>
      </c>
      <c r="G83" s="365">
        <f t="shared" ref="G83:R83" si="33">G84+G87+G90</f>
        <v>0</v>
      </c>
      <c r="H83" s="365">
        <f t="shared" si="33"/>
        <v>0</v>
      </c>
      <c r="I83" s="365">
        <f t="shared" si="33"/>
        <v>0</v>
      </c>
      <c r="J83" s="365">
        <f t="shared" si="33"/>
        <v>0</v>
      </c>
      <c r="K83" s="365">
        <f t="shared" si="33"/>
        <v>0</v>
      </c>
      <c r="L83" s="365">
        <f t="shared" si="33"/>
        <v>0</v>
      </c>
      <c r="M83" s="365">
        <f t="shared" si="33"/>
        <v>0</v>
      </c>
      <c r="N83" s="365">
        <f t="shared" si="33"/>
        <v>0</v>
      </c>
      <c r="O83" s="365">
        <f t="shared" si="33"/>
        <v>0</v>
      </c>
      <c r="P83" s="365">
        <f t="shared" si="33"/>
        <v>0</v>
      </c>
      <c r="Q83" s="365">
        <f t="shared" si="33"/>
        <v>0</v>
      </c>
      <c r="R83" s="366">
        <f t="shared" si="33"/>
        <v>0</v>
      </c>
    </row>
    <row r="84" spans="1:18" x14ac:dyDescent="0.25">
      <c r="A84" s="67">
        <v>24110</v>
      </c>
      <c r="B84" s="74" t="s">
        <v>70</v>
      </c>
      <c r="C84" s="130"/>
      <c r="D84" s="131"/>
      <c r="E84" s="132"/>
      <c r="F84" s="367">
        <f>SUM(F85:F86)</f>
        <v>0</v>
      </c>
      <c r="G84" s="367">
        <f t="shared" ref="G84:R84" si="34">SUM(G85:G86)</f>
        <v>0</v>
      </c>
      <c r="H84" s="367">
        <f t="shared" si="34"/>
        <v>0</v>
      </c>
      <c r="I84" s="367">
        <f t="shared" si="34"/>
        <v>0</v>
      </c>
      <c r="J84" s="367">
        <f t="shared" si="34"/>
        <v>0</v>
      </c>
      <c r="K84" s="367">
        <f t="shared" si="34"/>
        <v>0</v>
      </c>
      <c r="L84" s="367">
        <f t="shared" si="34"/>
        <v>0</v>
      </c>
      <c r="M84" s="367">
        <f t="shared" si="34"/>
        <v>0</v>
      </c>
      <c r="N84" s="367">
        <f t="shared" si="34"/>
        <v>0</v>
      </c>
      <c r="O84" s="367">
        <f t="shared" si="34"/>
        <v>0</v>
      </c>
      <c r="P84" s="367">
        <f t="shared" si="34"/>
        <v>0</v>
      </c>
      <c r="Q84" s="367">
        <f t="shared" si="34"/>
        <v>0</v>
      </c>
      <c r="R84" s="368">
        <f t="shared" si="34"/>
        <v>0</v>
      </c>
    </row>
    <row r="85" spans="1:18" x14ac:dyDescent="0.25">
      <c r="A85" s="67"/>
      <c r="B85" s="133"/>
      <c r="C85" s="130"/>
      <c r="D85" s="131"/>
      <c r="E85" s="132"/>
      <c r="F85" s="367"/>
      <c r="G85" s="367"/>
      <c r="H85" s="367"/>
      <c r="I85" s="367"/>
      <c r="J85" s="367"/>
      <c r="K85" s="367"/>
      <c r="L85" s="367"/>
      <c r="M85" s="367"/>
      <c r="N85" s="367"/>
      <c r="O85" s="367"/>
      <c r="P85" s="367"/>
      <c r="Q85" s="367"/>
      <c r="R85" s="36">
        <f>SUM(F85:Q85)</f>
        <v>0</v>
      </c>
    </row>
    <row r="86" spans="1:18" x14ac:dyDescent="0.25">
      <c r="A86" s="67"/>
      <c r="B86" s="76"/>
      <c r="C86" s="99"/>
      <c r="D86" s="37"/>
      <c r="E86" s="38"/>
      <c r="F86" s="77"/>
      <c r="G86" s="77"/>
      <c r="H86" s="77"/>
      <c r="I86" s="77"/>
      <c r="J86" s="77"/>
      <c r="K86" s="77"/>
      <c r="L86" s="77"/>
      <c r="M86" s="77"/>
      <c r="N86" s="77"/>
      <c r="O86" s="77"/>
      <c r="P86" s="77"/>
      <c r="Q86" s="77"/>
      <c r="R86" s="36">
        <f>SUM(F86:Q86)</f>
        <v>0</v>
      </c>
    </row>
    <row r="87" spans="1:18" x14ac:dyDescent="0.25">
      <c r="A87" s="67">
        <v>24120</v>
      </c>
      <c r="B87" s="74" t="s">
        <v>71</v>
      </c>
      <c r="C87" s="134"/>
      <c r="D87" s="135"/>
      <c r="E87" s="136"/>
      <c r="F87" s="369">
        <f>SUM(F88:F89)</f>
        <v>0</v>
      </c>
      <c r="G87" s="369">
        <f t="shared" ref="G87:R87" si="35">SUM(G88:G89)</f>
        <v>0</v>
      </c>
      <c r="H87" s="369">
        <f t="shared" si="35"/>
        <v>0</v>
      </c>
      <c r="I87" s="369">
        <f t="shared" si="35"/>
        <v>0</v>
      </c>
      <c r="J87" s="369">
        <f t="shared" si="35"/>
        <v>0</v>
      </c>
      <c r="K87" s="369">
        <f t="shared" si="35"/>
        <v>0</v>
      </c>
      <c r="L87" s="369">
        <f t="shared" si="35"/>
        <v>0</v>
      </c>
      <c r="M87" s="369">
        <f t="shared" si="35"/>
        <v>0</v>
      </c>
      <c r="N87" s="369">
        <f t="shared" si="35"/>
        <v>0</v>
      </c>
      <c r="O87" s="369">
        <f t="shared" si="35"/>
        <v>0</v>
      </c>
      <c r="P87" s="369">
        <f t="shared" si="35"/>
        <v>0</v>
      </c>
      <c r="Q87" s="369">
        <f t="shared" si="35"/>
        <v>0</v>
      </c>
      <c r="R87" s="370">
        <f t="shared" si="35"/>
        <v>0</v>
      </c>
    </row>
    <row r="88" spans="1:18" x14ac:dyDescent="0.25">
      <c r="A88" s="67"/>
      <c r="B88" s="74" t="s">
        <v>72</v>
      </c>
      <c r="C88" s="134"/>
      <c r="D88" s="135"/>
      <c r="E88" s="136"/>
      <c r="F88" s="369"/>
      <c r="G88" s="369"/>
      <c r="H88" s="369"/>
      <c r="I88" s="369"/>
      <c r="J88" s="369"/>
      <c r="K88" s="369"/>
      <c r="L88" s="369"/>
      <c r="M88" s="369"/>
      <c r="N88" s="369"/>
      <c r="O88" s="369"/>
      <c r="P88" s="369"/>
      <c r="Q88" s="369"/>
      <c r="R88" s="36">
        <f>SUM(F88:Q88)</f>
        <v>0</v>
      </c>
    </row>
    <row r="89" spans="1:18" x14ac:dyDescent="0.25">
      <c r="A89" s="72"/>
      <c r="B89" s="137"/>
      <c r="C89" s="99"/>
      <c r="D89" s="138"/>
      <c r="E89" s="139"/>
      <c r="F89" s="433"/>
      <c r="G89" s="433"/>
      <c r="H89" s="433"/>
      <c r="I89" s="433"/>
      <c r="J89" s="433"/>
      <c r="K89" s="433"/>
      <c r="L89" s="433"/>
      <c r="M89" s="433"/>
      <c r="N89" s="433"/>
      <c r="O89" s="433"/>
      <c r="P89" s="433"/>
      <c r="Q89" s="433"/>
      <c r="R89" s="36">
        <f>SUM(F89:Q89)</f>
        <v>0</v>
      </c>
    </row>
    <row r="90" spans="1:18" x14ac:dyDescent="0.25">
      <c r="A90" s="67">
        <v>24130</v>
      </c>
      <c r="B90" s="140" t="s">
        <v>73</v>
      </c>
      <c r="C90" s="141"/>
      <c r="D90" s="135"/>
      <c r="E90" s="136"/>
      <c r="F90" s="369">
        <f>SUM(F91:F92)</f>
        <v>0</v>
      </c>
      <c r="G90" s="369">
        <f t="shared" ref="G90:R90" si="36">SUM(G91:G92)</f>
        <v>0</v>
      </c>
      <c r="H90" s="369">
        <f t="shared" si="36"/>
        <v>0</v>
      </c>
      <c r="I90" s="369">
        <f t="shared" si="36"/>
        <v>0</v>
      </c>
      <c r="J90" s="369">
        <f t="shared" si="36"/>
        <v>0</v>
      </c>
      <c r="K90" s="369">
        <f t="shared" si="36"/>
        <v>0</v>
      </c>
      <c r="L90" s="369">
        <f t="shared" si="36"/>
        <v>0</v>
      </c>
      <c r="M90" s="369">
        <f t="shared" si="36"/>
        <v>0</v>
      </c>
      <c r="N90" s="369">
        <f t="shared" si="36"/>
        <v>0</v>
      </c>
      <c r="O90" s="369">
        <f t="shared" si="36"/>
        <v>0</v>
      </c>
      <c r="P90" s="369">
        <f t="shared" si="36"/>
        <v>0</v>
      </c>
      <c r="Q90" s="369">
        <f t="shared" si="36"/>
        <v>0</v>
      </c>
      <c r="R90" s="370">
        <f t="shared" si="36"/>
        <v>0</v>
      </c>
    </row>
    <row r="91" spans="1:18" x14ac:dyDescent="0.25">
      <c r="A91" s="67"/>
      <c r="B91" s="74"/>
      <c r="C91" s="141"/>
      <c r="D91" s="135"/>
      <c r="E91" s="136"/>
      <c r="F91" s="369"/>
      <c r="G91" s="369"/>
      <c r="H91" s="369"/>
      <c r="I91" s="369"/>
      <c r="J91" s="369"/>
      <c r="K91" s="369"/>
      <c r="L91" s="369"/>
      <c r="M91" s="369"/>
      <c r="N91" s="369"/>
      <c r="O91" s="369"/>
      <c r="P91" s="369"/>
      <c r="Q91" s="369"/>
      <c r="R91" s="36">
        <f>SUM(F91:Q91)</f>
        <v>0</v>
      </c>
    </row>
    <row r="92" spans="1:18" x14ac:dyDescent="0.25">
      <c r="A92" s="72"/>
      <c r="B92" s="137"/>
      <c r="C92" s="99"/>
      <c r="D92" s="138"/>
      <c r="E92" s="139"/>
      <c r="F92" s="433"/>
      <c r="G92" s="433"/>
      <c r="H92" s="433"/>
      <c r="I92" s="433"/>
      <c r="J92" s="433"/>
      <c r="K92" s="433"/>
      <c r="L92" s="433"/>
      <c r="M92" s="433"/>
      <c r="N92" s="433"/>
      <c r="O92" s="433"/>
      <c r="P92" s="433"/>
      <c r="Q92" s="433"/>
      <c r="R92" s="36">
        <f>SUM(F92:Q92)</f>
        <v>0</v>
      </c>
    </row>
    <row r="93" spans="1:18" x14ac:dyDescent="0.25">
      <c r="A93" s="62">
        <v>24300</v>
      </c>
      <c r="B93" s="63" t="s">
        <v>74</v>
      </c>
      <c r="C93" s="142"/>
      <c r="D93" s="143"/>
      <c r="E93" s="144"/>
      <c r="F93" s="371">
        <f>SUM(F94:F95)</f>
        <v>0</v>
      </c>
      <c r="G93" s="371">
        <f t="shared" ref="G93:R93" si="37">SUM(G94:G95)</f>
        <v>0</v>
      </c>
      <c r="H93" s="371">
        <f t="shared" si="37"/>
        <v>0</v>
      </c>
      <c r="I93" s="371">
        <f t="shared" si="37"/>
        <v>0</v>
      </c>
      <c r="J93" s="371">
        <f t="shared" si="37"/>
        <v>0</v>
      </c>
      <c r="K93" s="371">
        <f t="shared" si="37"/>
        <v>0</v>
      </c>
      <c r="L93" s="371">
        <f t="shared" si="37"/>
        <v>0</v>
      </c>
      <c r="M93" s="371">
        <f t="shared" si="37"/>
        <v>0</v>
      </c>
      <c r="N93" s="371">
        <f t="shared" si="37"/>
        <v>0</v>
      </c>
      <c r="O93" s="371">
        <f t="shared" si="37"/>
        <v>0</v>
      </c>
      <c r="P93" s="371">
        <f t="shared" si="37"/>
        <v>0</v>
      </c>
      <c r="Q93" s="371">
        <f t="shared" si="37"/>
        <v>0</v>
      </c>
      <c r="R93" s="372">
        <f t="shared" si="37"/>
        <v>0</v>
      </c>
    </row>
    <row r="94" spans="1:18" x14ac:dyDescent="0.25">
      <c r="A94" s="107"/>
      <c r="B94" s="79"/>
      <c r="C94" s="145"/>
      <c r="D94" s="146"/>
      <c r="E94" s="147"/>
      <c r="F94" s="434"/>
      <c r="G94" s="434"/>
      <c r="H94" s="434"/>
      <c r="I94" s="434"/>
      <c r="J94" s="434"/>
      <c r="K94" s="434"/>
      <c r="L94" s="434"/>
      <c r="M94" s="434"/>
      <c r="N94" s="434"/>
      <c r="O94" s="434"/>
      <c r="P94" s="434"/>
      <c r="Q94" s="434"/>
      <c r="R94" s="412">
        <f>SUM(F94:Q94)</f>
        <v>0</v>
      </c>
    </row>
    <row r="95" spans="1:18" x14ac:dyDescent="0.25">
      <c r="A95" s="67"/>
      <c r="B95" s="76"/>
      <c r="C95" s="99"/>
      <c r="D95" s="37"/>
      <c r="E95" s="38"/>
      <c r="F95" s="77"/>
      <c r="G95" s="77"/>
      <c r="H95" s="77"/>
      <c r="I95" s="77"/>
      <c r="J95" s="77"/>
      <c r="K95" s="77"/>
      <c r="L95" s="77"/>
      <c r="M95" s="77"/>
      <c r="N95" s="77"/>
      <c r="O95" s="77"/>
      <c r="P95" s="77"/>
      <c r="Q95" s="77"/>
      <c r="R95" s="412">
        <f>SUM(F95:Q95)</f>
        <v>0</v>
      </c>
    </row>
    <row r="96" spans="1:18" x14ac:dyDescent="0.25">
      <c r="A96" s="57">
        <v>25000</v>
      </c>
      <c r="B96" s="80" t="s">
        <v>75</v>
      </c>
      <c r="C96" s="59"/>
      <c r="D96" s="60"/>
      <c r="E96" s="148"/>
      <c r="F96" s="417">
        <f>F97+F101+F111+F114+F117+F120+F123+F126</f>
        <v>0</v>
      </c>
      <c r="G96" s="417">
        <f t="shared" ref="G96:R96" si="38">G97+G101+G111+G114+G117+G120+G123+G126</f>
        <v>0</v>
      </c>
      <c r="H96" s="417">
        <f t="shared" si="38"/>
        <v>0</v>
      </c>
      <c r="I96" s="417">
        <f t="shared" si="38"/>
        <v>0</v>
      </c>
      <c r="J96" s="417">
        <f t="shared" si="38"/>
        <v>0</v>
      </c>
      <c r="K96" s="417">
        <f t="shared" si="38"/>
        <v>0</v>
      </c>
      <c r="L96" s="417">
        <f t="shared" si="38"/>
        <v>0</v>
      </c>
      <c r="M96" s="417">
        <f t="shared" si="38"/>
        <v>0</v>
      </c>
      <c r="N96" s="417">
        <f t="shared" si="38"/>
        <v>0</v>
      </c>
      <c r="O96" s="417">
        <f t="shared" si="38"/>
        <v>0</v>
      </c>
      <c r="P96" s="417">
        <f t="shared" si="38"/>
        <v>0</v>
      </c>
      <c r="Q96" s="417">
        <f t="shared" si="38"/>
        <v>0</v>
      </c>
      <c r="R96" s="418">
        <f t="shared" si="38"/>
        <v>0</v>
      </c>
    </row>
    <row r="97" spans="1:18" x14ac:dyDescent="0.25">
      <c r="A97" s="62">
        <v>25100</v>
      </c>
      <c r="B97" s="63" t="s">
        <v>76</v>
      </c>
      <c r="C97" s="104"/>
      <c r="D97" s="105"/>
      <c r="E97" s="106"/>
      <c r="F97" s="365">
        <f>F98</f>
        <v>0</v>
      </c>
      <c r="G97" s="365">
        <f t="shared" ref="G97:R97" si="39">G98</f>
        <v>0</v>
      </c>
      <c r="H97" s="365">
        <f t="shared" si="39"/>
        <v>0</v>
      </c>
      <c r="I97" s="365">
        <f t="shared" si="39"/>
        <v>0</v>
      </c>
      <c r="J97" s="365">
        <f t="shared" si="39"/>
        <v>0</v>
      </c>
      <c r="K97" s="365">
        <f t="shared" si="39"/>
        <v>0</v>
      </c>
      <c r="L97" s="365">
        <f t="shared" si="39"/>
        <v>0</v>
      </c>
      <c r="M97" s="365">
        <f t="shared" si="39"/>
        <v>0</v>
      </c>
      <c r="N97" s="365">
        <f t="shared" si="39"/>
        <v>0</v>
      </c>
      <c r="O97" s="365">
        <f t="shared" si="39"/>
        <v>0</v>
      </c>
      <c r="P97" s="365">
        <f t="shared" si="39"/>
        <v>0</v>
      </c>
      <c r="Q97" s="365">
        <f t="shared" si="39"/>
        <v>0</v>
      </c>
      <c r="R97" s="366">
        <f t="shared" si="39"/>
        <v>0</v>
      </c>
    </row>
    <row r="98" spans="1:18" x14ac:dyDescent="0.25">
      <c r="A98" s="67">
        <v>25120</v>
      </c>
      <c r="B98" s="141" t="s">
        <v>77</v>
      </c>
      <c r="C98" s="149"/>
      <c r="D98" s="150"/>
      <c r="E98" s="151"/>
      <c r="F98" s="151">
        <f>SUM(F99:F100)</f>
        <v>0</v>
      </c>
      <c r="G98" s="151">
        <f t="shared" ref="G98:R98" si="40">SUM(G99:G100)</f>
        <v>0</v>
      </c>
      <c r="H98" s="151">
        <f t="shared" si="40"/>
        <v>0</v>
      </c>
      <c r="I98" s="151">
        <f t="shared" si="40"/>
        <v>0</v>
      </c>
      <c r="J98" s="151">
        <f t="shared" si="40"/>
        <v>0</v>
      </c>
      <c r="K98" s="151">
        <f t="shared" si="40"/>
        <v>0</v>
      </c>
      <c r="L98" s="151">
        <f t="shared" si="40"/>
        <v>0</v>
      </c>
      <c r="M98" s="151">
        <f t="shared" si="40"/>
        <v>0</v>
      </c>
      <c r="N98" s="151">
        <f t="shared" si="40"/>
        <v>0</v>
      </c>
      <c r="O98" s="151">
        <f t="shared" si="40"/>
        <v>0</v>
      </c>
      <c r="P98" s="151">
        <f t="shared" si="40"/>
        <v>0</v>
      </c>
      <c r="Q98" s="151">
        <f t="shared" si="40"/>
        <v>0</v>
      </c>
      <c r="R98" s="358">
        <f t="shared" si="40"/>
        <v>0</v>
      </c>
    </row>
    <row r="99" spans="1:18" x14ac:dyDescent="0.25">
      <c r="A99" s="67"/>
      <c r="B99" s="152"/>
      <c r="C99" s="48"/>
      <c r="D99" s="37"/>
      <c r="E99" s="38"/>
      <c r="F99" s="94"/>
      <c r="G99" s="94"/>
      <c r="H99" s="94"/>
      <c r="I99" s="94"/>
      <c r="J99" s="94"/>
      <c r="K99" s="94"/>
      <c r="L99" s="94"/>
      <c r="M99" s="94"/>
      <c r="N99" s="94"/>
      <c r="O99" s="94"/>
      <c r="P99" s="94"/>
      <c r="Q99" s="94"/>
      <c r="R99" s="36">
        <f>SUM(F99:Q99)</f>
        <v>0</v>
      </c>
    </row>
    <row r="100" spans="1:18" x14ac:dyDescent="0.25">
      <c r="A100" s="153"/>
      <c r="B100" s="154"/>
      <c r="C100" s="155"/>
      <c r="D100" s="37"/>
      <c r="E100" s="38"/>
      <c r="F100" s="94"/>
      <c r="G100" s="94"/>
      <c r="H100" s="94"/>
      <c r="I100" s="94"/>
      <c r="J100" s="94"/>
      <c r="K100" s="94"/>
      <c r="L100" s="94"/>
      <c r="M100" s="94"/>
      <c r="N100" s="94"/>
      <c r="O100" s="94"/>
      <c r="P100" s="94"/>
      <c r="Q100" s="94"/>
      <c r="R100" s="36">
        <f>SUM(F100:Q100)</f>
        <v>0</v>
      </c>
    </row>
    <row r="101" spans="1:18" x14ac:dyDescent="0.25">
      <c r="A101" s="62">
        <v>25200</v>
      </c>
      <c r="B101" s="156" t="s">
        <v>78</v>
      </c>
      <c r="C101" s="96"/>
      <c r="D101" s="97"/>
      <c r="E101" s="98"/>
      <c r="F101" s="365">
        <f>F102+F105+F108</f>
        <v>0</v>
      </c>
      <c r="G101" s="365">
        <f t="shared" ref="G101:R101" si="41">G102+G105+G108</f>
        <v>0</v>
      </c>
      <c r="H101" s="365">
        <f t="shared" si="41"/>
        <v>0</v>
      </c>
      <c r="I101" s="365">
        <f t="shared" si="41"/>
        <v>0</v>
      </c>
      <c r="J101" s="365">
        <f t="shared" si="41"/>
        <v>0</v>
      </c>
      <c r="K101" s="365">
        <f t="shared" si="41"/>
        <v>0</v>
      </c>
      <c r="L101" s="365">
        <f t="shared" si="41"/>
        <v>0</v>
      </c>
      <c r="M101" s="365">
        <f t="shared" si="41"/>
        <v>0</v>
      </c>
      <c r="N101" s="365">
        <f t="shared" si="41"/>
        <v>0</v>
      </c>
      <c r="O101" s="365">
        <f t="shared" si="41"/>
        <v>0</v>
      </c>
      <c r="P101" s="365">
        <f t="shared" si="41"/>
        <v>0</v>
      </c>
      <c r="Q101" s="365">
        <f t="shared" si="41"/>
        <v>0</v>
      </c>
      <c r="R101" s="366">
        <f t="shared" si="41"/>
        <v>0</v>
      </c>
    </row>
    <row r="102" spans="1:18" x14ac:dyDescent="0.25">
      <c r="A102" s="67">
        <v>25210</v>
      </c>
      <c r="B102" s="141" t="s">
        <v>79</v>
      </c>
      <c r="C102" s="149"/>
      <c r="D102" s="157"/>
      <c r="E102" s="151"/>
      <c r="F102" s="157">
        <f>SUM(F103:F104)</f>
        <v>0</v>
      </c>
      <c r="G102" s="157">
        <f t="shared" ref="G102:R102" si="42">SUM(G103:G104)</f>
        <v>0</v>
      </c>
      <c r="H102" s="157">
        <f t="shared" si="42"/>
        <v>0</v>
      </c>
      <c r="I102" s="157">
        <f t="shared" si="42"/>
        <v>0</v>
      </c>
      <c r="J102" s="157">
        <f t="shared" si="42"/>
        <v>0</v>
      </c>
      <c r="K102" s="157">
        <f t="shared" si="42"/>
        <v>0</v>
      </c>
      <c r="L102" s="157">
        <f t="shared" si="42"/>
        <v>0</v>
      </c>
      <c r="M102" s="157">
        <f t="shared" si="42"/>
        <v>0</v>
      </c>
      <c r="N102" s="157">
        <f t="shared" si="42"/>
        <v>0</v>
      </c>
      <c r="O102" s="157">
        <f t="shared" si="42"/>
        <v>0</v>
      </c>
      <c r="P102" s="157">
        <f t="shared" si="42"/>
        <v>0</v>
      </c>
      <c r="Q102" s="157">
        <f t="shared" si="42"/>
        <v>0</v>
      </c>
      <c r="R102" s="158">
        <f t="shared" si="42"/>
        <v>0</v>
      </c>
    </row>
    <row r="103" spans="1:18" x14ac:dyDescent="0.25">
      <c r="A103" s="67"/>
      <c r="B103" s="79"/>
      <c r="C103" s="48"/>
      <c r="D103" s="37"/>
      <c r="E103" s="38"/>
      <c r="F103" s="77"/>
      <c r="G103" s="77"/>
      <c r="H103" s="77"/>
      <c r="I103" s="77"/>
      <c r="J103" s="77"/>
      <c r="K103" s="77"/>
      <c r="L103" s="77"/>
      <c r="M103" s="77"/>
      <c r="N103" s="77"/>
      <c r="O103" s="77"/>
      <c r="P103" s="77"/>
      <c r="Q103" s="77"/>
      <c r="R103" s="36">
        <f>SUM(F103:Q103)</f>
        <v>0</v>
      </c>
    </row>
    <row r="104" spans="1:18" x14ac:dyDescent="0.25">
      <c r="A104" s="67"/>
      <c r="B104" s="79"/>
      <c r="C104" s="48"/>
      <c r="D104" s="37"/>
      <c r="E104" s="38"/>
      <c r="F104" s="77"/>
      <c r="G104" s="77"/>
      <c r="H104" s="77"/>
      <c r="I104" s="77"/>
      <c r="J104" s="77"/>
      <c r="K104" s="77"/>
      <c r="L104" s="77"/>
      <c r="M104" s="77"/>
      <c r="N104" s="77"/>
      <c r="O104" s="77"/>
      <c r="P104" s="77"/>
      <c r="Q104" s="77"/>
      <c r="R104" s="36">
        <f>SUM(F104:Q104)</f>
        <v>0</v>
      </c>
    </row>
    <row r="105" spans="1:18" x14ac:dyDescent="0.25">
      <c r="A105" s="67">
        <v>25220</v>
      </c>
      <c r="B105" s="141" t="s">
        <v>80</v>
      </c>
      <c r="C105" s="149"/>
      <c r="D105" s="157"/>
      <c r="E105" s="151"/>
      <c r="F105" s="157">
        <f>SUM(F106:F107)</f>
        <v>0</v>
      </c>
      <c r="G105" s="157">
        <f t="shared" ref="G105:R105" si="43">SUM(G106:G107)</f>
        <v>0</v>
      </c>
      <c r="H105" s="157">
        <f t="shared" si="43"/>
        <v>0</v>
      </c>
      <c r="I105" s="157">
        <f t="shared" si="43"/>
        <v>0</v>
      </c>
      <c r="J105" s="157">
        <f t="shared" si="43"/>
        <v>0</v>
      </c>
      <c r="K105" s="157">
        <f t="shared" si="43"/>
        <v>0</v>
      </c>
      <c r="L105" s="157">
        <f t="shared" si="43"/>
        <v>0</v>
      </c>
      <c r="M105" s="157">
        <f t="shared" si="43"/>
        <v>0</v>
      </c>
      <c r="N105" s="157">
        <f t="shared" si="43"/>
        <v>0</v>
      </c>
      <c r="O105" s="157">
        <f t="shared" si="43"/>
        <v>0</v>
      </c>
      <c r="P105" s="157">
        <f t="shared" si="43"/>
        <v>0</v>
      </c>
      <c r="Q105" s="157">
        <f t="shared" si="43"/>
        <v>0</v>
      </c>
      <c r="R105" s="158">
        <f t="shared" si="43"/>
        <v>0</v>
      </c>
    </row>
    <row r="106" spans="1:18" x14ac:dyDescent="0.25">
      <c r="A106" s="67"/>
      <c r="B106" s="99"/>
      <c r="C106" s="48"/>
      <c r="D106" s="37"/>
      <c r="E106" s="38"/>
      <c r="F106" s="77"/>
      <c r="G106" s="77"/>
      <c r="H106" s="77"/>
      <c r="I106" s="77"/>
      <c r="J106" s="77"/>
      <c r="K106" s="77"/>
      <c r="L106" s="77"/>
      <c r="M106" s="77"/>
      <c r="N106" s="77"/>
      <c r="O106" s="77"/>
      <c r="P106" s="77"/>
      <c r="Q106" s="77"/>
      <c r="R106" s="36">
        <f>SUM(F106:Q106)</f>
        <v>0</v>
      </c>
    </row>
    <row r="107" spans="1:18" x14ac:dyDescent="0.25">
      <c r="A107" s="67"/>
      <c r="B107" s="99"/>
      <c r="C107" s="48"/>
      <c r="D107" s="37"/>
      <c r="E107" s="38"/>
      <c r="F107" s="77"/>
      <c r="G107" s="77"/>
      <c r="H107" s="77"/>
      <c r="I107" s="77"/>
      <c r="J107" s="77"/>
      <c r="K107" s="77"/>
      <c r="L107" s="77"/>
      <c r="M107" s="77"/>
      <c r="N107" s="77"/>
      <c r="O107" s="77"/>
      <c r="P107" s="77"/>
      <c r="Q107" s="77"/>
      <c r="R107" s="36">
        <f>SUM(F107:Q107)</f>
        <v>0</v>
      </c>
    </row>
    <row r="108" spans="1:18" x14ac:dyDescent="0.25">
      <c r="A108" s="67">
        <v>25230</v>
      </c>
      <c r="B108" s="74" t="s">
        <v>81</v>
      </c>
      <c r="C108" s="130"/>
      <c r="D108" s="131"/>
      <c r="E108" s="132"/>
      <c r="F108" s="373">
        <f>SUM(F109:F110)</f>
        <v>0</v>
      </c>
      <c r="G108" s="373">
        <f t="shared" ref="G108:R108" si="44">SUM(G109:G110)</f>
        <v>0</v>
      </c>
      <c r="H108" s="373">
        <f t="shared" si="44"/>
        <v>0</v>
      </c>
      <c r="I108" s="373">
        <f t="shared" si="44"/>
        <v>0</v>
      </c>
      <c r="J108" s="373">
        <f t="shared" si="44"/>
        <v>0</v>
      </c>
      <c r="K108" s="373">
        <f t="shared" si="44"/>
        <v>0</v>
      </c>
      <c r="L108" s="373">
        <f t="shared" si="44"/>
        <v>0</v>
      </c>
      <c r="M108" s="373">
        <f t="shared" si="44"/>
        <v>0</v>
      </c>
      <c r="N108" s="373">
        <f t="shared" si="44"/>
        <v>0</v>
      </c>
      <c r="O108" s="373">
        <f t="shared" si="44"/>
        <v>0</v>
      </c>
      <c r="P108" s="373">
        <f t="shared" si="44"/>
        <v>0</v>
      </c>
      <c r="Q108" s="373">
        <f t="shared" si="44"/>
        <v>0</v>
      </c>
      <c r="R108" s="374">
        <f t="shared" si="44"/>
        <v>0</v>
      </c>
    </row>
    <row r="109" spans="1:18" x14ac:dyDescent="0.25">
      <c r="A109" s="67"/>
      <c r="B109" s="74"/>
      <c r="C109" s="130"/>
      <c r="D109" s="131"/>
      <c r="E109" s="132"/>
      <c r="F109" s="373"/>
      <c r="G109" s="373"/>
      <c r="H109" s="373"/>
      <c r="I109" s="373"/>
      <c r="J109" s="373"/>
      <c r="K109" s="373"/>
      <c r="L109" s="373"/>
      <c r="M109" s="373"/>
      <c r="N109" s="373"/>
      <c r="O109" s="373"/>
      <c r="P109" s="373"/>
      <c r="Q109" s="373"/>
      <c r="R109" s="36">
        <f>SUM(F109:Q109)</f>
        <v>0</v>
      </c>
    </row>
    <row r="110" spans="1:18" x14ac:dyDescent="0.25">
      <c r="A110" s="67"/>
      <c r="B110" s="99"/>
      <c r="C110" s="159"/>
      <c r="D110" s="37"/>
      <c r="E110" s="38"/>
      <c r="F110" s="77"/>
      <c r="G110" s="77"/>
      <c r="H110" s="77"/>
      <c r="I110" s="77"/>
      <c r="J110" s="77"/>
      <c r="K110" s="77"/>
      <c r="L110" s="77"/>
      <c r="M110" s="77"/>
      <c r="N110" s="77"/>
      <c r="O110" s="77"/>
      <c r="P110" s="77"/>
      <c r="Q110" s="77"/>
      <c r="R110" s="36">
        <f>SUM(F110:Q110)</f>
        <v>0</v>
      </c>
    </row>
    <row r="111" spans="1:18" x14ac:dyDescent="0.25">
      <c r="A111" s="62">
        <v>25300</v>
      </c>
      <c r="B111" s="63" t="s">
        <v>82</v>
      </c>
      <c r="C111" s="96"/>
      <c r="D111" s="97"/>
      <c r="E111" s="98"/>
      <c r="F111" s="365">
        <f>SUM(F112:F113)</f>
        <v>0</v>
      </c>
      <c r="G111" s="365">
        <f t="shared" ref="G111:R111" si="45">SUM(G112:G113)</f>
        <v>0</v>
      </c>
      <c r="H111" s="365">
        <f t="shared" si="45"/>
        <v>0</v>
      </c>
      <c r="I111" s="365">
        <f t="shared" si="45"/>
        <v>0</v>
      </c>
      <c r="J111" s="365">
        <f t="shared" si="45"/>
        <v>0</v>
      </c>
      <c r="K111" s="365">
        <f t="shared" si="45"/>
        <v>0</v>
      </c>
      <c r="L111" s="365">
        <f t="shared" si="45"/>
        <v>0</v>
      </c>
      <c r="M111" s="365">
        <f t="shared" si="45"/>
        <v>0</v>
      </c>
      <c r="N111" s="365">
        <f t="shared" si="45"/>
        <v>0</v>
      </c>
      <c r="O111" s="365">
        <f t="shared" si="45"/>
        <v>0</v>
      </c>
      <c r="P111" s="365">
        <f t="shared" si="45"/>
        <v>0</v>
      </c>
      <c r="Q111" s="365">
        <f t="shared" si="45"/>
        <v>0</v>
      </c>
      <c r="R111" s="366">
        <f t="shared" si="45"/>
        <v>0</v>
      </c>
    </row>
    <row r="112" spans="1:18" x14ac:dyDescent="0.25">
      <c r="A112" s="67"/>
      <c r="B112" s="86"/>
      <c r="C112" s="159"/>
      <c r="D112" s="37"/>
      <c r="E112" s="38"/>
      <c r="F112" s="77"/>
      <c r="G112" s="77"/>
      <c r="H112" s="77"/>
      <c r="I112" s="77"/>
      <c r="J112" s="77"/>
      <c r="K112" s="77"/>
      <c r="L112" s="77"/>
      <c r="M112" s="77"/>
      <c r="N112" s="77"/>
      <c r="O112" s="77"/>
      <c r="P112" s="77"/>
      <c r="Q112" s="77"/>
      <c r="R112" s="36">
        <f>SUM(F112:Q112)</f>
        <v>0</v>
      </c>
    </row>
    <row r="113" spans="1:18" x14ac:dyDescent="0.25">
      <c r="A113" s="67"/>
      <c r="B113" s="76"/>
      <c r="C113" s="159"/>
      <c r="D113" s="37"/>
      <c r="E113" s="38"/>
      <c r="F113" s="77"/>
      <c r="G113" s="77"/>
      <c r="H113" s="77"/>
      <c r="I113" s="77"/>
      <c r="J113" s="77"/>
      <c r="K113" s="77"/>
      <c r="L113" s="77"/>
      <c r="M113" s="77"/>
      <c r="N113" s="77"/>
      <c r="O113" s="77"/>
      <c r="P113" s="77"/>
      <c r="Q113" s="77"/>
      <c r="R113" s="36">
        <f>SUM(F113:Q113)</f>
        <v>0</v>
      </c>
    </row>
    <row r="114" spans="1:18" x14ac:dyDescent="0.25">
      <c r="A114" s="62">
        <v>25400</v>
      </c>
      <c r="B114" s="63" t="s">
        <v>83</v>
      </c>
      <c r="C114" s="96"/>
      <c r="D114" s="97"/>
      <c r="E114" s="98"/>
      <c r="F114" s="365">
        <f>SUM(F115:F116)</f>
        <v>0</v>
      </c>
      <c r="G114" s="365">
        <f t="shared" ref="G114:R114" si="46">SUM(G115:G116)</f>
        <v>0</v>
      </c>
      <c r="H114" s="365">
        <f t="shared" si="46"/>
        <v>0</v>
      </c>
      <c r="I114" s="365">
        <f t="shared" si="46"/>
        <v>0</v>
      </c>
      <c r="J114" s="365">
        <f t="shared" si="46"/>
        <v>0</v>
      </c>
      <c r="K114" s="365">
        <f t="shared" si="46"/>
        <v>0</v>
      </c>
      <c r="L114" s="365">
        <f t="shared" si="46"/>
        <v>0</v>
      </c>
      <c r="M114" s="365">
        <f t="shared" si="46"/>
        <v>0</v>
      </c>
      <c r="N114" s="365">
        <f t="shared" si="46"/>
        <v>0</v>
      </c>
      <c r="O114" s="365">
        <f t="shared" si="46"/>
        <v>0</v>
      </c>
      <c r="P114" s="365">
        <f t="shared" si="46"/>
        <v>0</v>
      </c>
      <c r="Q114" s="365">
        <f t="shared" si="46"/>
        <v>0</v>
      </c>
      <c r="R114" s="366">
        <f t="shared" si="46"/>
        <v>0</v>
      </c>
    </row>
    <row r="115" spans="1:18" x14ac:dyDescent="0.25">
      <c r="A115" s="67"/>
      <c r="B115" s="152"/>
      <c r="C115" s="160"/>
      <c r="D115" s="161"/>
      <c r="E115" s="162"/>
      <c r="F115" s="161"/>
      <c r="G115" s="161"/>
      <c r="H115" s="161"/>
      <c r="I115" s="161"/>
      <c r="J115" s="161"/>
      <c r="K115" s="161"/>
      <c r="L115" s="161"/>
      <c r="M115" s="161"/>
      <c r="N115" s="161"/>
      <c r="O115" s="161"/>
      <c r="P115" s="161"/>
      <c r="Q115" s="161"/>
      <c r="R115" s="36">
        <f>SUM(F115:Q115)</f>
        <v>0</v>
      </c>
    </row>
    <row r="116" spans="1:18" x14ac:dyDescent="0.25">
      <c r="A116" s="67"/>
      <c r="B116" s="163"/>
      <c r="C116" s="159"/>
      <c r="D116" s="37"/>
      <c r="E116" s="38"/>
      <c r="F116" s="89"/>
      <c r="G116" s="89"/>
      <c r="H116" s="89"/>
      <c r="I116" s="89"/>
      <c r="J116" s="89"/>
      <c r="K116" s="89"/>
      <c r="L116" s="89"/>
      <c r="M116" s="89"/>
      <c r="N116" s="89"/>
      <c r="O116" s="89"/>
      <c r="P116" s="89"/>
      <c r="Q116" s="89"/>
      <c r="R116" s="36">
        <f>SUM(F116:Q116)</f>
        <v>0</v>
      </c>
    </row>
    <row r="117" spans="1:18" x14ac:dyDescent="0.25">
      <c r="A117" s="62">
        <v>25500</v>
      </c>
      <c r="B117" s="63" t="s">
        <v>84</v>
      </c>
      <c r="C117" s="164"/>
      <c r="D117" s="165"/>
      <c r="E117" s="166"/>
      <c r="F117" s="375">
        <f>SUM(F118:F119)</f>
        <v>0</v>
      </c>
      <c r="G117" s="375">
        <f t="shared" ref="G117:R117" si="47">SUM(G118:G119)</f>
        <v>0</v>
      </c>
      <c r="H117" s="375">
        <f t="shared" si="47"/>
        <v>0</v>
      </c>
      <c r="I117" s="375">
        <f t="shared" si="47"/>
        <v>0</v>
      </c>
      <c r="J117" s="375">
        <f t="shared" si="47"/>
        <v>0</v>
      </c>
      <c r="K117" s="375">
        <f t="shared" si="47"/>
        <v>0</v>
      </c>
      <c r="L117" s="375">
        <f t="shared" si="47"/>
        <v>0</v>
      </c>
      <c r="M117" s="375">
        <f t="shared" si="47"/>
        <v>0</v>
      </c>
      <c r="N117" s="375">
        <f t="shared" si="47"/>
        <v>0</v>
      </c>
      <c r="O117" s="375">
        <f t="shared" si="47"/>
        <v>0</v>
      </c>
      <c r="P117" s="375">
        <f t="shared" si="47"/>
        <v>0</v>
      </c>
      <c r="Q117" s="375">
        <f t="shared" si="47"/>
        <v>0</v>
      </c>
      <c r="R117" s="376">
        <f t="shared" si="47"/>
        <v>0</v>
      </c>
    </row>
    <row r="118" spans="1:18" x14ac:dyDescent="0.25">
      <c r="A118" s="67"/>
      <c r="B118" s="167"/>
      <c r="C118" s="168"/>
      <c r="D118" s="37"/>
      <c r="E118" s="38"/>
      <c r="F118" s="89"/>
      <c r="G118" s="89"/>
      <c r="H118" s="89"/>
      <c r="I118" s="89"/>
      <c r="J118" s="89"/>
      <c r="K118" s="89"/>
      <c r="L118" s="89"/>
      <c r="M118" s="89"/>
      <c r="N118" s="89"/>
      <c r="O118" s="89"/>
      <c r="P118" s="89"/>
      <c r="Q118" s="89"/>
      <c r="R118" s="36">
        <f>SUM(F118:Q118)</f>
        <v>0</v>
      </c>
    </row>
    <row r="119" spans="1:18" x14ac:dyDescent="0.25">
      <c r="A119" s="67"/>
      <c r="B119" s="169"/>
      <c r="C119" s="159"/>
      <c r="D119" s="37"/>
      <c r="E119" s="38"/>
      <c r="F119" s="170"/>
      <c r="G119" s="170"/>
      <c r="H119" s="170"/>
      <c r="I119" s="170"/>
      <c r="J119" s="170"/>
      <c r="K119" s="170"/>
      <c r="L119" s="170"/>
      <c r="M119" s="170"/>
      <c r="N119" s="170"/>
      <c r="O119" s="170"/>
      <c r="P119" s="170"/>
      <c r="Q119" s="170"/>
      <c r="R119" s="36">
        <f>SUM(F119:Q119)</f>
        <v>0</v>
      </c>
    </row>
    <row r="120" spans="1:18" x14ac:dyDescent="0.25">
      <c r="A120" s="62">
        <v>25600</v>
      </c>
      <c r="B120" s="63" t="s">
        <v>85</v>
      </c>
      <c r="C120" s="171"/>
      <c r="D120" s="172"/>
      <c r="E120" s="173"/>
      <c r="F120" s="365">
        <f>SUM(F121:F122)</f>
        <v>0</v>
      </c>
      <c r="G120" s="365">
        <f t="shared" ref="G120:R120" si="48">SUM(G121:G122)</f>
        <v>0</v>
      </c>
      <c r="H120" s="365">
        <f t="shared" si="48"/>
        <v>0</v>
      </c>
      <c r="I120" s="365">
        <f t="shared" si="48"/>
        <v>0</v>
      </c>
      <c r="J120" s="365">
        <f t="shared" si="48"/>
        <v>0</v>
      </c>
      <c r="K120" s="365">
        <f t="shared" si="48"/>
        <v>0</v>
      </c>
      <c r="L120" s="365">
        <f t="shared" si="48"/>
        <v>0</v>
      </c>
      <c r="M120" s="365">
        <f t="shared" si="48"/>
        <v>0</v>
      </c>
      <c r="N120" s="365">
        <f t="shared" si="48"/>
        <v>0</v>
      </c>
      <c r="O120" s="365">
        <f t="shared" si="48"/>
        <v>0</v>
      </c>
      <c r="P120" s="365">
        <f t="shared" si="48"/>
        <v>0</v>
      </c>
      <c r="Q120" s="365">
        <f t="shared" si="48"/>
        <v>0</v>
      </c>
      <c r="R120" s="366">
        <f t="shared" si="48"/>
        <v>0</v>
      </c>
    </row>
    <row r="121" spans="1:18" x14ac:dyDescent="0.25">
      <c r="A121" s="67"/>
      <c r="B121" s="68"/>
      <c r="C121" s="82"/>
      <c r="D121" s="37"/>
      <c r="E121" s="38"/>
      <c r="F121" s="84"/>
      <c r="G121" s="84"/>
      <c r="H121" s="84"/>
      <c r="I121" s="84"/>
      <c r="J121" s="84"/>
      <c r="K121" s="84"/>
      <c r="L121" s="84"/>
      <c r="M121" s="84"/>
      <c r="N121" s="84"/>
      <c r="O121" s="84"/>
      <c r="P121" s="84"/>
      <c r="Q121" s="84"/>
      <c r="R121" s="36">
        <f>SUM(F121:Q121)</f>
        <v>0</v>
      </c>
    </row>
    <row r="122" spans="1:18" x14ac:dyDescent="0.25">
      <c r="A122" s="67"/>
      <c r="B122" s="174"/>
      <c r="C122" s="82"/>
      <c r="D122" s="37"/>
      <c r="E122" s="38"/>
      <c r="F122" s="77"/>
      <c r="G122" s="77"/>
      <c r="H122" s="77"/>
      <c r="I122" s="77"/>
      <c r="J122" s="77"/>
      <c r="K122" s="77"/>
      <c r="L122" s="77"/>
      <c r="M122" s="77"/>
      <c r="N122" s="77"/>
      <c r="O122" s="77"/>
      <c r="P122" s="77"/>
      <c r="Q122" s="77"/>
      <c r="R122" s="36">
        <f>SUM(F122:Q122)</f>
        <v>0</v>
      </c>
    </row>
    <row r="123" spans="1:18" x14ac:dyDescent="0.25">
      <c r="A123" s="62">
        <v>25700</v>
      </c>
      <c r="B123" s="63" t="s">
        <v>86</v>
      </c>
      <c r="C123" s="171"/>
      <c r="D123" s="172"/>
      <c r="E123" s="173"/>
      <c r="F123" s="365">
        <f>SUM(F124:F125)</f>
        <v>0</v>
      </c>
      <c r="G123" s="365">
        <f t="shared" ref="G123:R123" si="49">SUM(G124:G125)</f>
        <v>0</v>
      </c>
      <c r="H123" s="365">
        <f t="shared" si="49"/>
        <v>0</v>
      </c>
      <c r="I123" s="365">
        <f t="shared" si="49"/>
        <v>0</v>
      </c>
      <c r="J123" s="365">
        <f t="shared" si="49"/>
        <v>0</v>
      </c>
      <c r="K123" s="365">
        <f t="shared" si="49"/>
        <v>0</v>
      </c>
      <c r="L123" s="365">
        <f t="shared" si="49"/>
        <v>0</v>
      </c>
      <c r="M123" s="365">
        <f t="shared" si="49"/>
        <v>0</v>
      </c>
      <c r="N123" s="365">
        <f t="shared" si="49"/>
        <v>0</v>
      </c>
      <c r="O123" s="365">
        <f t="shared" si="49"/>
        <v>0</v>
      </c>
      <c r="P123" s="365">
        <f t="shared" si="49"/>
        <v>0</v>
      </c>
      <c r="Q123" s="365">
        <f t="shared" si="49"/>
        <v>0</v>
      </c>
      <c r="R123" s="366">
        <f t="shared" si="49"/>
        <v>0</v>
      </c>
    </row>
    <row r="124" spans="1:18" x14ac:dyDescent="0.25">
      <c r="A124" s="67"/>
      <c r="B124" s="86"/>
      <c r="C124" s="82"/>
      <c r="D124" s="37"/>
      <c r="E124" s="38"/>
      <c r="F124" s="416"/>
      <c r="G124" s="416"/>
      <c r="H124" s="416"/>
      <c r="I124" s="416"/>
      <c r="J124" s="416"/>
      <c r="K124" s="416"/>
      <c r="L124" s="416"/>
      <c r="M124" s="416"/>
      <c r="N124" s="416"/>
      <c r="O124" s="416"/>
      <c r="P124" s="416"/>
      <c r="Q124" s="416"/>
      <c r="R124" s="36">
        <f>SUM(F124:Q124)</f>
        <v>0</v>
      </c>
    </row>
    <row r="125" spans="1:18" x14ac:dyDescent="0.25">
      <c r="A125" s="103"/>
      <c r="B125" s="99"/>
      <c r="C125" s="82"/>
      <c r="D125" s="37"/>
      <c r="E125" s="38"/>
      <c r="F125" s="89"/>
      <c r="G125" s="89"/>
      <c r="H125" s="89"/>
      <c r="I125" s="89"/>
      <c r="J125" s="89"/>
      <c r="K125" s="89"/>
      <c r="L125" s="89"/>
      <c r="M125" s="89"/>
      <c r="N125" s="89"/>
      <c r="O125" s="89"/>
      <c r="P125" s="89"/>
      <c r="Q125" s="89"/>
      <c r="R125" s="36">
        <f>SUM(F125:Q125)</f>
        <v>0</v>
      </c>
    </row>
    <row r="126" spans="1:18" x14ac:dyDescent="0.25">
      <c r="A126" s="62">
        <v>25900</v>
      </c>
      <c r="B126" s="63" t="s">
        <v>87</v>
      </c>
      <c r="C126" s="171"/>
      <c r="D126" s="172"/>
      <c r="E126" s="173"/>
      <c r="F126" s="365">
        <f>SUM(F127:F128)</f>
        <v>0</v>
      </c>
      <c r="G126" s="365">
        <f t="shared" ref="G126:R126" si="50">SUM(G127:G128)</f>
        <v>0</v>
      </c>
      <c r="H126" s="365">
        <f t="shared" si="50"/>
        <v>0</v>
      </c>
      <c r="I126" s="365">
        <f t="shared" si="50"/>
        <v>0</v>
      </c>
      <c r="J126" s="365">
        <f t="shared" si="50"/>
        <v>0</v>
      </c>
      <c r="K126" s="365">
        <f t="shared" si="50"/>
        <v>0</v>
      </c>
      <c r="L126" s="365">
        <f t="shared" si="50"/>
        <v>0</v>
      </c>
      <c r="M126" s="365">
        <f t="shared" si="50"/>
        <v>0</v>
      </c>
      <c r="N126" s="365">
        <f t="shared" si="50"/>
        <v>0</v>
      </c>
      <c r="O126" s="365">
        <f t="shared" si="50"/>
        <v>0</v>
      </c>
      <c r="P126" s="365">
        <f t="shared" si="50"/>
        <v>0</v>
      </c>
      <c r="Q126" s="365">
        <f t="shared" si="50"/>
        <v>0</v>
      </c>
      <c r="R126" s="366">
        <f t="shared" si="50"/>
        <v>0</v>
      </c>
    </row>
    <row r="127" spans="1:18" x14ac:dyDescent="0.25">
      <c r="A127" s="103"/>
      <c r="B127" s="99"/>
      <c r="C127" s="82"/>
      <c r="D127" s="37"/>
      <c r="E127" s="38"/>
      <c r="F127" s="77"/>
      <c r="G127" s="77"/>
      <c r="H127" s="77"/>
      <c r="I127" s="77"/>
      <c r="J127" s="77"/>
      <c r="K127" s="77"/>
      <c r="L127" s="77"/>
      <c r="M127" s="77"/>
      <c r="N127" s="77"/>
      <c r="O127" s="77"/>
      <c r="P127" s="77"/>
      <c r="Q127" s="77"/>
      <c r="R127" s="36">
        <f>SUM(F127:Q127)</f>
        <v>0</v>
      </c>
    </row>
    <row r="128" spans="1:18" x14ac:dyDescent="0.25">
      <c r="A128" s="103"/>
      <c r="B128" s="99"/>
      <c r="C128" s="82"/>
      <c r="D128" s="37"/>
      <c r="E128" s="38"/>
      <c r="F128" s="77"/>
      <c r="G128" s="77"/>
      <c r="H128" s="77"/>
      <c r="I128" s="77"/>
      <c r="J128" s="77"/>
      <c r="K128" s="77"/>
      <c r="L128" s="77"/>
      <c r="M128" s="77"/>
      <c r="N128" s="77"/>
      <c r="O128" s="77"/>
      <c r="P128" s="77"/>
      <c r="Q128" s="77"/>
      <c r="R128" s="36">
        <f>SUM(F128:Q128)</f>
        <v>0</v>
      </c>
    </row>
    <row r="129" spans="1:18" x14ac:dyDescent="0.25">
      <c r="A129" s="57">
        <v>26000</v>
      </c>
      <c r="B129" s="80" t="s">
        <v>88</v>
      </c>
      <c r="C129" s="59"/>
      <c r="D129" s="60"/>
      <c r="E129" s="148"/>
      <c r="F129" s="417">
        <f>F130+F133+F136+F147</f>
        <v>0</v>
      </c>
      <c r="G129" s="417">
        <f t="shared" ref="G129:R129" si="51">G130+G133+G136+G147</f>
        <v>0</v>
      </c>
      <c r="H129" s="417">
        <f t="shared" si="51"/>
        <v>0</v>
      </c>
      <c r="I129" s="417">
        <f t="shared" si="51"/>
        <v>0</v>
      </c>
      <c r="J129" s="417">
        <f t="shared" si="51"/>
        <v>0</v>
      </c>
      <c r="K129" s="417">
        <f t="shared" si="51"/>
        <v>0</v>
      </c>
      <c r="L129" s="417">
        <f t="shared" si="51"/>
        <v>0</v>
      </c>
      <c r="M129" s="417">
        <f t="shared" si="51"/>
        <v>0</v>
      </c>
      <c r="N129" s="417">
        <f t="shared" si="51"/>
        <v>0</v>
      </c>
      <c r="O129" s="417">
        <f t="shared" si="51"/>
        <v>0</v>
      </c>
      <c r="P129" s="417">
        <f t="shared" si="51"/>
        <v>0</v>
      </c>
      <c r="Q129" s="417">
        <f t="shared" si="51"/>
        <v>0</v>
      </c>
      <c r="R129" s="418">
        <f t="shared" si="51"/>
        <v>0</v>
      </c>
    </row>
    <row r="130" spans="1:18" x14ac:dyDescent="0.25">
      <c r="A130" s="62">
        <v>26200</v>
      </c>
      <c r="B130" s="63" t="s">
        <v>89</v>
      </c>
      <c r="C130" s="96"/>
      <c r="D130" s="97"/>
      <c r="E130" s="98"/>
      <c r="F130" s="365">
        <f>SUM(F131:F132)</f>
        <v>0</v>
      </c>
      <c r="G130" s="365">
        <f t="shared" ref="G130:R130" si="52">SUM(G131:G132)</f>
        <v>0</v>
      </c>
      <c r="H130" s="365">
        <f t="shared" si="52"/>
        <v>0</v>
      </c>
      <c r="I130" s="365">
        <f t="shared" si="52"/>
        <v>0</v>
      </c>
      <c r="J130" s="365">
        <f t="shared" si="52"/>
        <v>0</v>
      </c>
      <c r="K130" s="365">
        <f t="shared" si="52"/>
        <v>0</v>
      </c>
      <c r="L130" s="365">
        <f t="shared" si="52"/>
        <v>0</v>
      </c>
      <c r="M130" s="365">
        <f t="shared" si="52"/>
        <v>0</v>
      </c>
      <c r="N130" s="365">
        <f t="shared" si="52"/>
        <v>0</v>
      </c>
      <c r="O130" s="365">
        <f t="shared" si="52"/>
        <v>0</v>
      </c>
      <c r="P130" s="365">
        <f t="shared" si="52"/>
        <v>0</v>
      </c>
      <c r="Q130" s="365">
        <f t="shared" si="52"/>
        <v>0</v>
      </c>
      <c r="R130" s="366">
        <f t="shared" si="52"/>
        <v>0</v>
      </c>
    </row>
    <row r="131" spans="1:18" x14ac:dyDescent="0.25">
      <c r="A131" s="103"/>
      <c r="B131" s="79"/>
      <c r="C131" s="82"/>
      <c r="D131" s="37"/>
      <c r="E131" s="38"/>
      <c r="F131" s="77"/>
      <c r="G131" s="77"/>
      <c r="H131" s="77"/>
      <c r="I131" s="77"/>
      <c r="J131" s="77"/>
      <c r="K131" s="77"/>
      <c r="L131" s="77"/>
      <c r="M131" s="77"/>
      <c r="N131" s="77"/>
      <c r="O131" s="77"/>
      <c r="P131" s="77"/>
      <c r="Q131" s="77"/>
      <c r="R131" s="36">
        <f>SUM(F131:Q131)</f>
        <v>0</v>
      </c>
    </row>
    <row r="132" spans="1:18" x14ac:dyDescent="0.25">
      <c r="A132" s="103"/>
      <c r="B132" s="76"/>
      <c r="C132" s="82"/>
      <c r="D132" s="37"/>
      <c r="E132" s="38"/>
      <c r="F132" s="77"/>
      <c r="G132" s="77"/>
      <c r="H132" s="77"/>
      <c r="I132" s="77"/>
      <c r="J132" s="77"/>
      <c r="K132" s="77"/>
      <c r="L132" s="77"/>
      <c r="M132" s="77"/>
      <c r="N132" s="77"/>
      <c r="O132" s="77"/>
      <c r="P132" s="77"/>
      <c r="Q132" s="77"/>
      <c r="R132" s="36">
        <f>SUM(F132:Q132)</f>
        <v>0</v>
      </c>
    </row>
    <row r="133" spans="1:18" x14ac:dyDescent="0.25">
      <c r="A133" s="62">
        <v>26300</v>
      </c>
      <c r="B133" s="63" t="s">
        <v>90</v>
      </c>
      <c r="C133" s="96"/>
      <c r="D133" s="97"/>
      <c r="E133" s="98"/>
      <c r="F133" s="365">
        <f>SUM(F134:F135)</f>
        <v>0</v>
      </c>
      <c r="G133" s="365">
        <f t="shared" ref="G133:R133" si="53">SUM(G134:G135)</f>
        <v>0</v>
      </c>
      <c r="H133" s="365">
        <f t="shared" si="53"/>
        <v>0</v>
      </c>
      <c r="I133" s="365">
        <f t="shared" si="53"/>
        <v>0</v>
      </c>
      <c r="J133" s="365">
        <f t="shared" si="53"/>
        <v>0</v>
      </c>
      <c r="K133" s="365">
        <f t="shared" si="53"/>
        <v>0</v>
      </c>
      <c r="L133" s="365">
        <f t="shared" si="53"/>
        <v>0</v>
      </c>
      <c r="M133" s="365">
        <f t="shared" si="53"/>
        <v>0</v>
      </c>
      <c r="N133" s="365">
        <f t="shared" si="53"/>
        <v>0</v>
      </c>
      <c r="O133" s="365">
        <f t="shared" si="53"/>
        <v>0</v>
      </c>
      <c r="P133" s="365">
        <f t="shared" si="53"/>
        <v>0</v>
      </c>
      <c r="Q133" s="365">
        <f t="shared" si="53"/>
        <v>0</v>
      </c>
      <c r="R133" s="366">
        <f t="shared" si="53"/>
        <v>0</v>
      </c>
    </row>
    <row r="134" spans="1:18" x14ac:dyDescent="0.25">
      <c r="A134" s="103"/>
      <c r="B134" s="76"/>
      <c r="C134" s="82"/>
      <c r="D134" s="37"/>
      <c r="E134" s="38"/>
      <c r="F134" s="77"/>
      <c r="G134" s="77"/>
      <c r="H134" s="77"/>
      <c r="I134" s="77"/>
      <c r="J134" s="77"/>
      <c r="K134" s="77"/>
      <c r="L134" s="77"/>
      <c r="M134" s="77"/>
      <c r="N134" s="77"/>
      <c r="O134" s="77"/>
      <c r="P134" s="77"/>
      <c r="Q134" s="77"/>
      <c r="R134" s="36">
        <f>SUM(F134:Q134)</f>
        <v>0</v>
      </c>
    </row>
    <row r="135" spans="1:18" x14ac:dyDescent="0.25">
      <c r="A135" s="103"/>
      <c r="B135" s="76"/>
      <c r="C135" s="82"/>
      <c r="D135" s="37"/>
      <c r="E135" s="38"/>
      <c r="F135" s="77"/>
      <c r="G135" s="77"/>
      <c r="H135" s="77"/>
      <c r="I135" s="77"/>
      <c r="J135" s="77"/>
      <c r="K135" s="77"/>
      <c r="L135" s="77"/>
      <c r="M135" s="77"/>
      <c r="N135" s="77"/>
      <c r="O135" s="77"/>
      <c r="P135" s="77"/>
      <c r="Q135" s="77"/>
      <c r="R135" s="36">
        <f>SUM(F135:Q135)</f>
        <v>0</v>
      </c>
    </row>
    <row r="136" spans="1:18" ht="22.5" x14ac:dyDescent="0.25">
      <c r="A136" s="62">
        <v>26600</v>
      </c>
      <c r="B136" s="191" t="s">
        <v>188</v>
      </c>
      <c r="C136" s="96"/>
      <c r="D136" s="97"/>
      <c r="E136" s="98"/>
      <c r="F136" s="365">
        <f>F138+F141+F144</f>
        <v>0</v>
      </c>
      <c r="G136" s="365">
        <f t="shared" ref="G136:R136" si="54">G138+G141+G144</f>
        <v>0</v>
      </c>
      <c r="H136" s="365">
        <f t="shared" si="54"/>
        <v>0</v>
      </c>
      <c r="I136" s="365">
        <f t="shared" si="54"/>
        <v>0</v>
      </c>
      <c r="J136" s="365">
        <f t="shared" si="54"/>
        <v>0</v>
      </c>
      <c r="K136" s="365">
        <f t="shared" si="54"/>
        <v>0</v>
      </c>
      <c r="L136" s="365">
        <f t="shared" si="54"/>
        <v>0</v>
      </c>
      <c r="M136" s="365">
        <f t="shared" si="54"/>
        <v>0</v>
      </c>
      <c r="N136" s="365">
        <f t="shared" si="54"/>
        <v>0</v>
      </c>
      <c r="O136" s="365">
        <f t="shared" si="54"/>
        <v>0</v>
      </c>
      <c r="P136" s="365">
        <f t="shared" si="54"/>
        <v>0</v>
      </c>
      <c r="Q136" s="365">
        <f t="shared" si="54"/>
        <v>0</v>
      </c>
      <c r="R136" s="366">
        <f t="shared" si="54"/>
        <v>0</v>
      </c>
    </row>
    <row r="137" spans="1:18" s="356" customFormat="1" x14ac:dyDescent="0.25">
      <c r="A137" s="67"/>
      <c r="B137" s="377"/>
      <c r="C137" s="177"/>
      <c r="D137" s="111"/>
      <c r="E137" s="178"/>
      <c r="F137" s="367"/>
      <c r="G137" s="367"/>
      <c r="H137" s="367"/>
      <c r="I137" s="367"/>
      <c r="J137" s="367"/>
      <c r="K137" s="367"/>
      <c r="L137" s="367"/>
      <c r="M137" s="367"/>
      <c r="N137" s="367"/>
      <c r="O137" s="367"/>
      <c r="P137" s="367"/>
      <c r="Q137" s="367"/>
      <c r="R137" s="368"/>
    </row>
    <row r="138" spans="1:18" x14ac:dyDescent="0.25">
      <c r="A138" s="67">
        <v>26610</v>
      </c>
      <c r="B138" s="74" t="s">
        <v>91</v>
      </c>
      <c r="C138" s="175"/>
      <c r="D138" s="150"/>
      <c r="E138" s="176"/>
      <c r="F138" s="157">
        <f>SUM(F139:F140)</f>
        <v>0</v>
      </c>
      <c r="G138" s="157">
        <f t="shared" ref="G138:R138" si="55">SUM(G139:G140)</f>
        <v>0</v>
      </c>
      <c r="H138" s="157">
        <f t="shared" si="55"/>
        <v>0</v>
      </c>
      <c r="I138" s="157">
        <f t="shared" si="55"/>
        <v>0</v>
      </c>
      <c r="J138" s="157">
        <f t="shared" si="55"/>
        <v>0</v>
      </c>
      <c r="K138" s="157">
        <f t="shared" si="55"/>
        <v>0</v>
      </c>
      <c r="L138" s="157">
        <f t="shared" si="55"/>
        <v>0</v>
      </c>
      <c r="M138" s="157">
        <f t="shared" si="55"/>
        <v>0</v>
      </c>
      <c r="N138" s="157">
        <f t="shared" si="55"/>
        <v>0</v>
      </c>
      <c r="O138" s="157">
        <f t="shared" si="55"/>
        <v>0</v>
      </c>
      <c r="P138" s="157">
        <f t="shared" si="55"/>
        <v>0</v>
      </c>
      <c r="Q138" s="157">
        <f t="shared" si="55"/>
        <v>0</v>
      </c>
      <c r="R138" s="158">
        <f t="shared" si="55"/>
        <v>0</v>
      </c>
    </row>
    <row r="139" spans="1:18" x14ac:dyDescent="0.25">
      <c r="A139" s="67"/>
      <c r="B139" s="79"/>
      <c r="C139" s="175"/>
      <c r="D139" s="150"/>
      <c r="E139" s="176"/>
      <c r="F139" s="157"/>
      <c r="G139" s="157"/>
      <c r="H139" s="157"/>
      <c r="I139" s="157"/>
      <c r="J139" s="157"/>
      <c r="K139" s="157"/>
      <c r="L139" s="157"/>
      <c r="M139" s="157"/>
      <c r="N139" s="157"/>
      <c r="O139" s="157"/>
      <c r="P139" s="157"/>
      <c r="Q139" s="157"/>
      <c r="R139" s="36">
        <f>SUM(F139:Q139)</f>
        <v>0</v>
      </c>
    </row>
    <row r="140" spans="1:18" x14ac:dyDescent="0.25">
      <c r="A140" s="67"/>
      <c r="B140" s="88"/>
      <c r="C140" s="82"/>
      <c r="D140" s="198"/>
      <c r="E140" s="84"/>
      <c r="F140" s="77"/>
      <c r="G140" s="77"/>
      <c r="H140" s="77"/>
      <c r="I140" s="77"/>
      <c r="J140" s="77"/>
      <c r="K140" s="77"/>
      <c r="L140" s="77"/>
      <c r="M140" s="77"/>
      <c r="N140" s="77"/>
      <c r="O140" s="77"/>
      <c r="P140" s="77"/>
      <c r="Q140" s="77"/>
      <c r="R140" s="36">
        <f>SUM(F140:Q140)</f>
        <v>0</v>
      </c>
    </row>
    <row r="141" spans="1:18" x14ac:dyDescent="0.25">
      <c r="A141" s="67">
        <v>26620</v>
      </c>
      <c r="B141" s="74" t="s">
        <v>92</v>
      </c>
      <c r="C141" s="177"/>
      <c r="D141" s="111"/>
      <c r="E141" s="178"/>
      <c r="F141" s="367">
        <f>SUM(F142:F143)</f>
        <v>0</v>
      </c>
      <c r="G141" s="367">
        <f t="shared" ref="G141:R141" si="56">SUM(G142:G143)</f>
        <v>0</v>
      </c>
      <c r="H141" s="367">
        <f t="shared" si="56"/>
        <v>0</v>
      </c>
      <c r="I141" s="367">
        <f t="shared" si="56"/>
        <v>0</v>
      </c>
      <c r="J141" s="367">
        <f t="shared" si="56"/>
        <v>0</v>
      </c>
      <c r="K141" s="367">
        <f t="shared" si="56"/>
        <v>0</v>
      </c>
      <c r="L141" s="367">
        <f t="shared" si="56"/>
        <v>0</v>
      </c>
      <c r="M141" s="367">
        <f t="shared" si="56"/>
        <v>0</v>
      </c>
      <c r="N141" s="367">
        <f t="shared" si="56"/>
        <v>0</v>
      </c>
      <c r="O141" s="367">
        <f t="shared" si="56"/>
        <v>0</v>
      </c>
      <c r="P141" s="367">
        <f t="shared" si="56"/>
        <v>0</v>
      </c>
      <c r="Q141" s="367">
        <f t="shared" si="56"/>
        <v>0</v>
      </c>
      <c r="R141" s="368">
        <f t="shared" si="56"/>
        <v>0</v>
      </c>
    </row>
    <row r="142" spans="1:18" x14ac:dyDescent="0.25">
      <c r="A142" s="67"/>
      <c r="B142" s="79"/>
      <c r="C142" s="177"/>
      <c r="D142" s="111"/>
      <c r="E142" s="178"/>
      <c r="F142" s="367"/>
      <c r="G142" s="367"/>
      <c r="H142" s="367"/>
      <c r="I142" s="367"/>
      <c r="J142" s="367"/>
      <c r="K142" s="367"/>
      <c r="L142" s="367"/>
      <c r="M142" s="367"/>
      <c r="N142" s="367"/>
      <c r="O142" s="367"/>
      <c r="P142" s="367"/>
      <c r="Q142" s="367"/>
      <c r="R142" s="36">
        <f>SUM(F142:Q142)</f>
        <v>0</v>
      </c>
    </row>
    <row r="143" spans="1:18" x14ac:dyDescent="0.25">
      <c r="A143" s="103"/>
      <c r="B143" s="99"/>
      <c r="C143" s="82"/>
      <c r="D143" s="37"/>
      <c r="E143" s="38"/>
      <c r="F143" s="77"/>
      <c r="G143" s="77"/>
      <c r="H143" s="77"/>
      <c r="I143" s="77"/>
      <c r="J143" s="77"/>
      <c r="K143" s="77"/>
      <c r="L143" s="77"/>
      <c r="M143" s="77"/>
      <c r="N143" s="77"/>
      <c r="O143" s="77"/>
      <c r="P143" s="77"/>
      <c r="Q143" s="77"/>
      <c r="R143" s="36">
        <f>SUM(F143:Q143)</f>
        <v>0</v>
      </c>
    </row>
    <row r="144" spans="1:18" x14ac:dyDescent="0.25">
      <c r="A144" s="67">
        <v>26630</v>
      </c>
      <c r="B144" s="74" t="s">
        <v>93</v>
      </c>
      <c r="C144" s="177"/>
      <c r="D144" s="111"/>
      <c r="E144" s="178"/>
      <c r="F144" s="367">
        <f>SUM(F145:F146)</f>
        <v>0</v>
      </c>
      <c r="G144" s="367">
        <f t="shared" ref="G144:R144" si="57">SUM(G145:G146)</f>
        <v>0</v>
      </c>
      <c r="H144" s="367">
        <f t="shared" si="57"/>
        <v>0</v>
      </c>
      <c r="I144" s="367">
        <f t="shared" si="57"/>
        <v>0</v>
      </c>
      <c r="J144" s="367">
        <f t="shared" si="57"/>
        <v>0</v>
      </c>
      <c r="K144" s="367">
        <f t="shared" si="57"/>
        <v>0</v>
      </c>
      <c r="L144" s="367">
        <f t="shared" si="57"/>
        <v>0</v>
      </c>
      <c r="M144" s="367">
        <f t="shared" si="57"/>
        <v>0</v>
      </c>
      <c r="N144" s="367">
        <f t="shared" si="57"/>
        <v>0</v>
      </c>
      <c r="O144" s="367">
        <f t="shared" si="57"/>
        <v>0</v>
      </c>
      <c r="P144" s="367">
        <f t="shared" si="57"/>
        <v>0</v>
      </c>
      <c r="Q144" s="367">
        <f t="shared" si="57"/>
        <v>0</v>
      </c>
      <c r="R144" s="368">
        <f t="shared" si="57"/>
        <v>0</v>
      </c>
    </row>
    <row r="145" spans="1:18" x14ac:dyDescent="0.25">
      <c r="A145" s="103"/>
      <c r="B145" s="86"/>
      <c r="C145" s="82"/>
      <c r="D145" s="37"/>
      <c r="E145" s="38"/>
      <c r="F145" s="77"/>
      <c r="G145" s="77"/>
      <c r="H145" s="77"/>
      <c r="I145" s="77"/>
      <c r="J145" s="77"/>
      <c r="K145" s="77"/>
      <c r="L145" s="77"/>
      <c r="M145" s="77"/>
      <c r="N145" s="77"/>
      <c r="O145" s="77"/>
      <c r="P145" s="77"/>
      <c r="Q145" s="77"/>
      <c r="R145" s="36">
        <f>SUM(F145:Q145)</f>
        <v>0</v>
      </c>
    </row>
    <row r="146" spans="1:18" x14ac:dyDescent="0.25">
      <c r="A146" s="103"/>
      <c r="B146" s="99"/>
      <c r="C146" s="82"/>
      <c r="D146" s="37"/>
      <c r="E146" s="38"/>
      <c r="F146" s="77"/>
      <c r="G146" s="77"/>
      <c r="H146" s="77"/>
      <c r="I146" s="77"/>
      <c r="J146" s="77"/>
      <c r="K146" s="77"/>
      <c r="L146" s="77"/>
      <c r="M146" s="77"/>
      <c r="N146" s="77"/>
      <c r="O146" s="77"/>
      <c r="P146" s="77"/>
      <c r="Q146" s="77"/>
      <c r="R146" s="36">
        <f>SUM(F146:Q146)</f>
        <v>0</v>
      </c>
    </row>
    <row r="147" spans="1:18" x14ac:dyDescent="0.25">
      <c r="A147" s="62">
        <v>26900</v>
      </c>
      <c r="B147" s="63" t="s">
        <v>94</v>
      </c>
      <c r="C147" s="96"/>
      <c r="D147" s="97"/>
      <c r="E147" s="98"/>
      <c r="F147" s="365">
        <f>F148+F151</f>
        <v>0</v>
      </c>
      <c r="G147" s="365">
        <f t="shared" ref="G147:R147" si="58">G148+G151</f>
        <v>0</v>
      </c>
      <c r="H147" s="365">
        <f t="shared" si="58"/>
        <v>0</v>
      </c>
      <c r="I147" s="365">
        <f t="shared" si="58"/>
        <v>0</v>
      </c>
      <c r="J147" s="365">
        <f t="shared" si="58"/>
        <v>0</v>
      </c>
      <c r="K147" s="365">
        <f t="shared" si="58"/>
        <v>0</v>
      </c>
      <c r="L147" s="365">
        <f t="shared" si="58"/>
        <v>0</v>
      </c>
      <c r="M147" s="365">
        <f t="shared" si="58"/>
        <v>0</v>
      </c>
      <c r="N147" s="365">
        <f t="shared" si="58"/>
        <v>0</v>
      </c>
      <c r="O147" s="365">
        <f t="shared" si="58"/>
        <v>0</v>
      </c>
      <c r="P147" s="365">
        <f t="shared" si="58"/>
        <v>0</v>
      </c>
      <c r="Q147" s="365">
        <f t="shared" si="58"/>
        <v>0</v>
      </c>
      <c r="R147" s="366">
        <f t="shared" si="58"/>
        <v>0</v>
      </c>
    </row>
    <row r="148" spans="1:18" x14ac:dyDescent="0.25">
      <c r="A148" s="67">
        <v>26940</v>
      </c>
      <c r="B148" s="74" t="s">
        <v>95</v>
      </c>
      <c r="C148" s="175"/>
      <c r="D148" s="157"/>
      <c r="E148" s="176"/>
      <c r="F148" s="157">
        <f>SUM(F149:F150)</f>
        <v>0</v>
      </c>
      <c r="G148" s="157">
        <f t="shared" ref="G148:R148" si="59">SUM(G149:G150)</f>
        <v>0</v>
      </c>
      <c r="H148" s="157">
        <f t="shared" si="59"/>
        <v>0</v>
      </c>
      <c r="I148" s="157">
        <f t="shared" si="59"/>
        <v>0</v>
      </c>
      <c r="J148" s="157">
        <f t="shared" si="59"/>
        <v>0</v>
      </c>
      <c r="K148" s="157">
        <f t="shared" si="59"/>
        <v>0</v>
      </c>
      <c r="L148" s="157">
        <f t="shared" si="59"/>
        <v>0</v>
      </c>
      <c r="M148" s="157">
        <f t="shared" si="59"/>
        <v>0</v>
      </c>
      <c r="N148" s="157">
        <f t="shared" si="59"/>
        <v>0</v>
      </c>
      <c r="O148" s="157">
        <f t="shared" si="59"/>
        <v>0</v>
      </c>
      <c r="P148" s="157">
        <f t="shared" si="59"/>
        <v>0</v>
      </c>
      <c r="Q148" s="157">
        <f t="shared" si="59"/>
        <v>0</v>
      </c>
      <c r="R148" s="158">
        <f t="shared" si="59"/>
        <v>0</v>
      </c>
    </row>
    <row r="149" spans="1:18" x14ac:dyDescent="0.25">
      <c r="A149" s="103"/>
      <c r="B149" s="76"/>
      <c r="C149" s="82"/>
      <c r="D149" s="37"/>
      <c r="E149" s="38"/>
      <c r="F149" s="77"/>
      <c r="G149" s="77"/>
      <c r="H149" s="77"/>
      <c r="I149" s="77"/>
      <c r="J149" s="77"/>
      <c r="K149" s="77"/>
      <c r="L149" s="77"/>
      <c r="M149" s="77"/>
      <c r="N149" s="77"/>
      <c r="O149" s="77"/>
      <c r="P149" s="77"/>
      <c r="Q149" s="77"/>
      <c r="R149" s="36">
        <f>SUM(F149:Q149)</f>
        <v>0</v>
      </c>
    </row>
    <row r="150" spans="1:18" x14ac:dyDescent="0.25">
      <c r="A150" s="103"/>
      <c r="B150" s="378"/>
      <c r="C150" s="379"/>
      <c r="D150" s="114"/>
      <c r="E150" s="115"/>
      <c r="F150" s="77"/>
      <c r="G150" s="77"/>
      <c r="H150" s="77"/>
      <c r="I150" s="77"/>
      <c r="J150" s="77"/>
      <c r="K150" s="77"/>
      <c r="L150" s="77"/>
      <c r="M150" s="77"/>
      <c r="N150" s="77"/>
      <c r="O150" s="77"/>
      <c r="P150" s="77"/>
      <c r="Q150" s="77"/>
      <c r="R150" s="36">
        <f>SUM(F150:Q150)</f>
        <v>0</v>
      </c>
    </row>
    <row r="151" spans="1:18" x14ac:dyDescent="0.25">
      <c r="A151" s="67">
        <v>26990</v>
      </c>
      <c r="B151" s="179" t="s">
        <v>96</v>
      </c>
      <c r="C151" s="180"/>
      <c r="D151" s="181"/>
      <c r="E151" s="182"/>
      <c r="F151" s="367">
        <f>SUM(F152:F154)</f>
        <v>0</v>
      </c>
      <c r="G151" s="367">
        <f t="shared" ref="G151:R151" si="60">SUM(G152:G154)</f>
        <v>0</v>
      </c>
      <c r="H151" s="367">
        <f t="shared" si="60"/>
        <v>0</v>
      </c>
      <c r="I151" s="367">
        <f t="shared" si="60"/>
        <v>0</v>
      </c>
      <c r="J151" s="367">
        <f t="shared" si="60"/>
        <v>0</v>
      </c>
      <c r="K151" s="367">
        <f t="shared" si="60"/>
        <v>0</v>
      </c>
      <c r="L151" s="367">
        <f t="shared" si="60"/>
        <v>0</v>
      </c>
      <c r="M151" s="367">
        <f t="shared" si="60"/>
        <v>0</v>
      </c>
      <c r="N151" s="367">
        <f t="shared" si="60"/>
        <v>0</v>
      </c>
      <c r="O151" s="367">
        <f t="shared" si="60"/>
        <v>0</v>
      </c>
      <c r="P151" s="367">
        <f t="shared" si="60"/>
        <v>0</v>
      </c>
      <c r="Q151" s="367">
        <f t="shared" si="60"/>
        <v>0</v>
      </c>
      <c r="R151" s="368">
        <f t="shared" si="60"/>
        <v>0</v>
      </c>
    </row>
    <row r="152" spans="1:18" x14ac:dyDescent="0.25">
      <c r="A152" s="153"/>
      <c r="B152" s="137"/>
      <c r="C152" s="183"/>
      <c r="D152" s="184"/>
      <c r="E152" s="185"/>
      <c r="F152" s="435"/>
      <c r="G152" s="428"/>
      <c r="H152" s="428"/>
      <c r="I152" s="428"/>
      <c r="J152" s="428"/>
      <c r="K152" s="428"/>
      <c r="L152" s="428"/>
      <c r="M152" s="428"/>
      <c r="N152" s="428"/>
      <c r="O152" s="428"/>
      <c r="P152" s="428"/>
      <c r="Q152" s="428"/>
      <c r="R152" s="36">
        <f>SUM(F152:Q152)</f>
        <v>0</v>
      </c>
    </row>
    <row r="153" spans="1:18" x14ac:dyDescent="0.25">
      <c r="A153" s="153"/>
      <c r="B153" s="137"/>
      <c r="C153" s="183"/>
      <c r="D153" s="184"/>
      <c r="E153" s="185"/>
      <c r="F153" s="435"/>
      <c r="G153" s="428"/>
      <c r="H153" s="428"/>
      <c r="I153" s="428"/>
      <c r="J153" s="428"/>
      <c r="K153" s="428"/>
      <c r="L153" s="428"/>
      <c r="M153" s="428"/>
      <c r="N153" s="428"/>
      <c r="O153" s="428"/>
      <c r="P153" s="428"/>
      <c r="Q153" s="428"/>
      <c r="R153" s="36">
        <f>SUM(F153:Q153)</f>
        <v>0</v>
      </c>
    </row>
    <row r="154" spans="1:18" ht="15.75" thickBot="1" x14ac:dyDescent="0.3">
      <c r="A154" s="381"/>
      <c r="B154" s="382"/>
      <c r="C154" s="383"/>
      <c r="D154" s="384"/>
      <c r="E154" s="385"/>
      <c r="F154" s="436"/>
      <c r="G154" s="437"/>
      <c r="H154" s="437"/>
      <c r="I154" s="437"/>
      <c r="J154" s="437"/>
      <c r="K154" s="437"/>
      <c r="L154" s="437"/>
      <c r="M154" s="437"/>
      <c r="N154" s="437"/>
      <c r="O154" s="437"/>
      <c r="P154" s="437"/>
      <c r="Q154" s="437"/>
      <c r="R154" s="36">
        <f>SUM(F154:Q154)</f>
        <v>0</v>
      </c>
    </row>
    <row r="155" spans="1:18" ht="15.75" thickTop="1" x14ac:dyDescent="0.25">
      <c r="A155" s="52">
        <v>30000</v>
      </c>
      <c r="B155" s="53" t="s">
        <v>97</v>
      </c>
      <c r="C155" s="54"/>
      <c r="D155" s="54"/>
      <c r="E155" s="55"/>
      <c r="F155" s="438">
        <f>F156+F169+F182+F195+F221</f>
        <v>0</v>
      </c>
      <c r="G155" s="438">
        <f t="shared" ref="G155:R155" si="61">G156+G169+G182+G195+G221</f>
        <v>0</v>
      </c>
      <c r="H155" s="438">
        <f t="shared" si="61"/>
        <v>0</v>
      </c>
      <c r="I155" s="438">
        <f t="shared" si="61"/>
        <v>0</v>
      </c>
      <c r="J155" s="438">
        <f t="shared" si="61"/>
        <v>0</v>
      </c>
      <c r="K155" s="438">
        <f t="shared" si="61"/>
        <v>0</v>
      </c>
      <c r="L155" s="438">
        <f t="shared" si="61"/>
        <v>0</v>
      </c>
      <c r="M155" s="438">
        <f t="shared" si="61"/>
        <v>0</v>
      </c>
      <c r="N155" s="438">
        <f t="shared" si="61"/>
        <v>0</v>
      </c>
      <c r="O155" s="438">
        <f t="shared" si="61"/>
        <v>0</v>
      </c>
      <c r="P155" s="438">
        <f t="shared" si="61"/>
        <v>0</v>
      </c>
      <c r="Q155" s="438">
        <f t="shared" si="61"/>
        <v>0</v>
      </c>
      <c r="R155" s="439">
        <f t="shared" si="61"/>
        <v>0</v>
      </c>
    </row>
    <row r="156" spans="1:18" x14ac:dyDescent="0.25">
      <c r="A156" s="186">
        <v>31000</v>
      </c>
      <c r="B156" s="187" t="s">
        <v>98</v>
      </c>
      <c r="C156" s="188"/>
      <c r="D156" s="188"/>
      <c r="E156" s="189"/>
      <c r="F156" s="388">
        <f>F157+F160+F163+F166</f>
        <v>0</v>
      </c>
      <c r="G156" s="388">
        <f t="shared" ref="G156:R156" si="62">G157+G160+G163+G166</f>
        <v>0</v>
      </c>
      <c r="H156" s="388">
        <f t="shared" si="62"/>
        <v>0</v>
      </c>
      <c r="I156" s="388">
        <f t="shared" si="62"/>
        <v>0</v>
      </c>
      <c r="J156" s="388">
        <f t="shared" si="62"/>
        <v>0</v>
      </c>
      <c r="K156" s="388">
        <f t="shared" si="62"/>
        <v>0</v>
      </c>
      <c r="L156" s="388">
        <f t="shared" si="62"/>
        <v>0</v>
      </c>
      <c r="M156" s="388">
        <f t="shared" si="62"/>
        <v>0</v>
      </c>
      <c r="N156" s="388">
        <f t="shared" si="62"/>
        <v>0</v>
      </c>
      <c r="O156" s="388">
        <f t="shared" si="62"/>
        <v>0</v>
      </c>
      <c r="P156" s="388">
        <f t="shared" si="62"/>
        <v>0</v>
      </c>
      <c r="Q156" s="388">
        <f t="shared" si="62"/>
        <v>0</v>
      </c>
      <c r="R156" s="389">
        <f t="shared" si="62"/>
        <v>0</v>
      </c>
    </row>
    <row r="157" spans="1:18" ht="22.5" x14ac:dyDescent="0.25">
      <c r="A157" s="190">
        <v>31110</v>
      </c>
      <c r="B157" s="191" t="s">
        <v>99</v>
      </c>
      <c r="C157" s="171"/>
      <c r="D157" s="172"/>
      <c r="E157" s="173"/>
      <c r="F157" s="365">
        <f>SUM(F158:F159)</f>
        <v>0</v>
      </c>
      <c r="G157" s="365">
        <f t="shared" ref="G157:R157" si="63">SUM(G158:G159)</f>
        <v>0</v>
      </c>
      <c r="H157" s="365">
        <f t="shared" si="63"/>
        <v>0</v>
      </c>
      <c r="I157" s="365">
        <f t="shared" si="63"/>
        <v>0</v>
      </c>
      <c r="J157" s="365">
        <f t="shared" si="63"/>
        <v>0</v>
      </c>
      <c r="K157" s="365">
        <f t="shared" si="63"/>
        <v>0</v>
      </c>
      <c r="L157" s="365">
        <f t="shared" si="63"/>
        <v>0</v>
      </c>
      <c r="M157" s="365">
        <f t="shared" si="63"/>
        <v>0</v>
      </c>
      <c r="N157" s="365">
        <f t="shared" si="63"/>
        <v>0</v>
      </c>
      <c r="O157" s="365">
        <f t="shared" si="63"/>
        <v>0</v>
      </c>
      <c r="P157" s="365">
        <f t="shared" si="63"/>
        <v>0</v>
      </c>
      <c r="Q157" s="365">
        <f t="shared" si="63"/>
        <v>0</v>
      </c>
      <c r="R157" s="366">
        <f t="shared" si="63"/>
        <v>0</v>
      </c>
    </row>
    <row r="158" spans="1:18" x14ac:dyDescent="0.25">
      <c r="A158" s="192"/>
      <c r="B158" s="76"/>
      <c r="C158" s="193"/>
      <c r="D158" s="121"/>
      <c r="E158" s="194"/>
      <c r="F158" s="440"/>
      <c r="G158" s="440"/>
      <c r="H158" s="440"/>
      <c r="I158" s="440"/>
      <c r="J158" s="440"/>
      <c r="K158" s="440"/>
      <c r="L158" s="440"/>
      <c r="M158" s="440"/>
      <c r="N158" s="440"/>
      <c r="O158" s="440"/>
      <c r="P158" s="440"/>
      <c r="Q158" s="440"/>
      <c r="R158" s="36">
        <f>SUM(F158:Q158)</f>
        <v>0</v>
      </c>
    </row>
    <row r="159" spans="1:18" x14ac:dyDescent="0.25">
      <c r="A159" s="103"/>
      <c r="B159" s="169"/>
      <c r="C159" s="82"/>
      <c r="D159" s="37"/>
      <c r="E159" s="38"/>
      <c r="F159" s="84"/>
      <c r="G159" s="84"/>
      <c r="H159" s="84"/>
      <c r="I159" s="84"/>
      <c r="J159" s="84"/>
      <c r="K159" s="84"/>
      <c r="L159" s="84"/>
      <c r="M159" s="84"/>
      <c r="N159" s="84"/>
      <c r="O159" s="84"/>
      <c r="P159" s="84"/>
      <c r="Q159" s="84"/>
      <c r="R159" s="36">
        <f>SUM(F159:Q159)</f>
        <v>0</v>
      </c>
    </row>
    <row r="160" spans="1:18" ht="26.25" customHeight="1" x14ac:dyDescent="0.25">
      <c r="A160" s="190">
        <v>31120</v>
      </c>
      <c r="B160" s="191" t="s">
        <v>100</v>
      </c>
      <c r="C160" s="171"/>
      <c r="D160" s="172"/>
      <c r="E160" s="173"/>
      <c r="F160" s="365">
        <f>SUM(F161:F162)</f>
        <v>0</v>
      </c>
      <c r="G160" s="365">
        <f t="shared" ref="G160:R160" si="64">SUM(G161:G162)</f>
        <v>0</v>
      </c>
      <c r="H160" s="365">
        <f t="shared" si="64"/>
        <v>0</v>
      </c>
      <c r="I160" s="365">
        <f t="shared" si="64"/>
        <v>0</v>
      </c>
      <c r="J160" s="365">
        <f t="shared" si="64"/>
        <v>0</v>
      </c>
      <c r="K160" s="365">
        <f t="shared" si="64"/>
        <v>0</v>
      </c>
      <c r="L160" s="365">
        <f t="shared" si="64"/>
        <v>0</v>
      </c>
      <c r="M160" s="365">
        <f t="shared" si="64"/>
        <v>0</v>
      </c>
      <c r="N160" s="365">
        <f t="shared" si="64"/>
        <v>0</v>
      </c>
      <c r="O160" s="365">
        <f t="shared" si="64"/>
        <v>0</v>
      </c>
      <c r="P160" s="365">
        <f t="shared" si="64"/>
        <v>0</v>
      </c>
      <c r="Q160" s="365">
        <f t="shared" si="64"/>
        <v>0</v>
      </c>
      <c r="R160" s="366">
        <f t="shared" si="64"/>
        <v>0</v>
      </c>
    </row>
    <row r="161" spans="1:18" x14ac:dyDescent="0.25">
      <c r="A161" s="195"/>
      <c r="B161" s="152"/>
      <c r="C161" s="196"/>
      <c r="D161" s="121"/>
      <c r="E161" s="194"/>
      <c r="F161" s="426"/>
      <c r="G161" s="426"/>
      <c r="H161" s="426"/>
      <c r="I161" s="426"/>
      <c r="J161" s="426"/>
      <c r="K161" s="426"/>
      <c r="L161" s="426"/>
      <c r="M161" s="426"/>
      <c r="N161" s="426"/>
      <c r="O161" s="426"/>
      <c r="P161" s="426"/>
      <c r="Q161" s="426"/>
      <c r="R161" s="36">
        <f>SUM(F161:Q161)</f>
        <v>0</v>
      </c>
    </row>
    <row r="162" spans="1:18" x14ac:dyDescent="0.25">
      <c r="A162" s="195"/>
      <c r="B162" s="197"/>
      <c r="C162" s="196"/>
      <c r="D162" s="121"/>
      <c r="E162" s="194"/>
      <c r="F162" s="426"/>
      <c r="G162" s="426"/>
      <c r="H162" s="426"/>
      <c r="I162" s="426"/>
      <c r="J162" s="426"/>
      <c r="K162" s="426"/>
      <c r="L162" s="426"/>
      <c r="M162" s="426"/>
      <c r="N162" s="426"/>
      <c r="O162" s="426"/>
      <c r="P162" s="426"/>
      <c r="Q162" s="426"/>
      <c r="R162" s="36">
        <f>SUM(F162:Q162)</f>
        <v>0</v>
      </c>
    </row>
    <row r="163" spans="1:18" x14ac:dyDescent="0.25">
      <c r="A163" s="190">
        <v>31140</v>
      </c>
      <c r="B163" s="191" t="s">
        <v>189</v>
      </c>
      <c r="C163" s="171"/>
      <c r="D163" s="172"/>
      <c r="E163" s="173"/>
      <c r="F163" s="365">
        <f>SUM(F164:F165)</f>
        <v>0</v>
      </c>
      <c r="G163" s="365">
        <f t="shared" ref="G163:R163" si="65">SUM(G164:G165)</f>
        <v>0</v>
      </c>
      <c r="H163" s="365">
        <f t="shared" si="65"/>
        <v>0</v>
      </c>
      <c r="I163" s="365">
        <f t="shared" si="65"/>
        <v>0</v>
      </c>
      <c r="J163" s="365">
        <f t="shared" si="65"/>
        <v>0</v>
      </c>
      <c r="K163" s="365">
        <f t="shared" si="65"/>
        <v>0</v>
      </c>
      <c r="L163" s="365">
        <f t="shared" si="65"/>
        <v>0</v>
      </c>
      <c r="M163" s="365">
        <f t="shared" si="65"/>
        <v>0</v>
      </c>
      <c r="N163" s="365">
        <f t="shared" si="65"/>
        <v>0</v>
      </c>
      <c r="O163" s="365">
        <f t="shared" si="65"/>
        <v>0</v>
      </c>
      <c r="P163" s="365">
        <f t="shared" si="65"/>
        <v>0</v>
      </c>
      <c r="Q163" s="365">
        <f t="shared" si="65"/>
        <v>0</v>
      </c>
      <c r="R163" s="366">
        <f t="shared" si="65"/>
        <v>0</v>
      </c>
    </row>
    <row r="164" spans="1:18" x14ac:dyDescent="0.25">
      <c r="A164" s="195"/>
      <c r="B164" s="197"/>
      <c r="C164" s="196"/>
      <c r="D164" s="121"/>
      <c r="E164" s="194"/>
      <c r="F164" s="426"/>
      <c r="G164" s="426"/>
      <c r="H164" s="426"/>
      <c r="I164" s="426"/>
      <c r="J164" s="426"/>
      <c r="K164" s="426"/>
      <c r="L164" s="426"/>
      <c r="M164" s="426"/>
      <c r="N164" s="426"/>
      <c r="O164" s="426"/>
      <c r="P164" s="426"/>
      <c r="Q164" s="426"/>
      <c r="R164" s="36">
        <f>SUM(F164:Q164)</f>
        <v>0</v>
      </c>
    </row>
    <row r="165" spans="1:18" x14ac:dyDescent="0.25">
      <c r="A165" s="195"/>
      <c r="B165" s="197"/>
      <c r="C165" s="196"/>
      <c r="D165" s="121"/>
      <c r="E165" s="194"/>
      <c r="F165" s="426"/>
      <c r="G165" s="426"/>
      <c r="H165" s="426"/>
      <c r="I165" s="426"/>
      <c r="J165" s="426"/>
      <c r="K165" s="426"/>
      <c r="L165" s="426"/>
      <c r="M165" s="426"/>
      <c r="N165" s="426"/>
      <c r="O165" s="426"/>
      <c r="P165" s="426"/>
      <c r="Q165" s="426"/>
      <c r="R165" s="36">
        <f>SUM(F165:Q165)</f>
        <v>0</v>
      </c>
    </row>
    <row r="166" spans="1:18" x14ac:dyDescent="0.25">
      <c r="A166" s="190">
        <v>31300</v>
      </c>
      <c r="B166" s="191" t="s">
        <v>101</v>
      </c>
      <c r="C166" s="171"/>
      <c r="D166" s="172"/>
      <c r="E166" s="173"/>
      <c r="F166" s="365">
        <f>SUM(F167:F168)</f>
        <v>0</v>
      </c>
      <c r="G166" s="365">
        <f t="shared" ref="G166:R166" si="66">SUM(G167:G168)</f>
        <v>0</v>
      </c>
      <c r="H166" s="365">
        <f t="shared" si="66"/>
        <v>0</v>
      </c>
      <c r="I166" s="365">
        <f t="shared" si="66"/>
        <v>0</v>
      </c>
      <c r="J166" s="365">
        <f t="shared" si="66"/>
        <v>0</v>
      </c>
      <c r="K166" s="365">
        <f t="shared" si="66"/>
        <v>0</v>
      </c>
      <c r="L166" s="365">
        <f t="shared" si="66"/>
        <v>0</v>
      </c>
      <c r="M166" s="365">
        <f t="shared" si="66"/>
        <v>0</v>
      </c>
      <c r="N166" s="365">
        <f t="shared" si="66"/>
        <v>0</v>
      </c>
      <c r="O166" s="365">
        <f t="shared" si="66"/>
        <v>0</v>
      </c>
      <c r="P166" s="365">
        <f t="shared" si="66"/>
        <v>0</v>
      </c>
      <c r="Q166" s="365">
        <f t="shared" si="66"/>
        <v>0</v>
      </c>
      <c r="R166" s="366">
        <f t="shared" si="66"/>
        <v>0</v>
      </c>
    </row>
    <row r="167" spans="1:18" x14ac:dyDescent="0.25">
      <c r="A167" s="103"/>
      <c r="B167" s="197"/>
      <c r="C167" s="82"/>
      <c r="D167" s="37"/>
      <c r="E167" s="38"/>
      <c r="F167" s="94"/>
      <c r="G167" s="94"/>
      <c r="H167" s="94"/>
      <c r="I167" s="94"/>
      <c r="J167" s="94"/>
      <c r="K167" s="94"/>
      <c r="L167" s="94"/>
      <c r="M167" s="94"/>
      <c r="N167" s="94"/>
      <c r="O167" s="94"/>
      <c r="P167" s="94"/>
      <c r="Q167" s="94"/>
      <c r="R167" s="36">
        <f>SUM(F167:Q167)</f>
        <v>0</v>
      </c>
    </row>
    <row r="168" spans="1:18" x14ac:dyDescent="0.25">
      <c r="A168" s="103"/>
      <c r="B168" s="197"/>
      <c r="C168" s="82"/>
      <c r="D168" s="37"/>
      <c r="E168" s="38"/>
      <c r="F168" s="94"/>
      <c r="G168" s="94"/>
      <c r="H168" s="94"/>
      <c r="I168" s="94"/>
      <c r="J168" s="94"/>
      <c r="K168" s="94"/>
      <c r="L168" s="94"/>
      <c r="M168" s="94"/>
      <c r="N168" s="94"/>
      <c r="O168" s="94"/>
      <c r="P168" s="94"/>
      <c r="Q168" s="94"/>
      <c r="R168" s="36">
        <f>SUM(F168:Q168)</f>
        <v>0</v>
      </c>
    </row>
    <row r="169" spans="1:18" x14ac:dyDescent="0.25">
      <c r="A169" s="186">
        <v>32000</v>
      </c>
      <c r="B169" s="187" t="s">
        <v>102</v>
      </c>
      <c r="C169" s="188"/>
      <c r="D169" s="188"/>
      <c r="E169" s="189"/>
      <c r="F169" s="388">
        <f>F170+F173+F176+F179</f>
        <v>0</v>
      </c>
      <c r="G169" s="388">
        <f t="shared" ref="G169:R169" si="67">G170+G173+G176+G179</f>
        <v>0</v>
      </c>
      <c r="H169" s="388">
        <f t="shared" si="67"/>
        <v>0</v>
      </c>
      <c r="I169" s="388">
        <f t="shared" si="67"/>
        <v>0</v>
      </c>
      <c r="J169" s="388">
        <f t="shared" si="67"/>
        <v>0</v>
      </c>
      <c r="K169" s="388">
        <f t="shared" si="67"/>
        <v>0</v>
      </c>
      <c r="L169" s="388">
        <f t="shared" si="67"/>
        <v>0</v>
      </c>
      <c r="M169" s="388">
        <f t="shared" si="67"/>
        <v>0</v>
      </c>
      <c r="N169" s="388">
        <f t="shared" si="67"/>
        <v>0</v>
      </c>
      <c r="O169" s="388">
        <f t="shared" si="67"/>
        <v>0</v>
      </c>
      <c r="P169" s="388">
        <f t="shared" si="67"/>
        <v>0</v>
      </c>
      <c r="Q169" s="388">
        <f t="shared" si="67"/>
        <v>0</v>
      </c>
      <c r="R169" s="389">
        <f t="shared" si="67"/>
        <v>0</v>
      </c>
    </row>
    <row r="170" spans="1:18" x14ac:dyDescent="0.25">
      <c r="A170" s="190">
        <v>32100</v>
      </c>
      <c r="B170" s="199" t="s">
        <v>103</v>
      </c>
      <c r="C170" s="64"/>
      <c r="D170" s="65"/>
      <c r="E170" s="66"/>
      <c r="F170" s="365">
        <f>SUM(F171:F172)</f>
        <v>0</v>
      </c>
      <c r="G170" s="365">
        <f t="shared" ref="G170:R170" si="68">SUM(G171:G172)</f>
        <v>0</v>
      </c>
      <c r="H170" s="365">
        <f t="shared" si="68"/>
        <v>0</v>
      </c>
      <c r="I170" s="365">
        <f t="shared" si="68"/>
        <v>0</v>
      </c>
      <c r="J170" s="365">
        <f t="shared" si="68"/>
        <v>0</v>
      </c>
      <c r="K170" s="365">
        <f t="shared" si="68"/>
        <v>0</v>
      </c>
      <c r="L170" s="365">
        <f t="shared" si="68"/>
        <v>0</v>
      </c>
      <c r="M170" s="365">
        <f t="shared" si="68"/>
        <v>0</v>
      </c>
      <c r="N170" s="365">
        <f t="shared" si="68"/>
        <v>0</v>
      </c>
      <c r="O170" s="365">
        <f t="shared" si="68"/>
        <v>0</v>
      </c>
      <c r="P170" s="365">
        <f t="shared" si="68"/>
        <v>0</v>
      </c>
      <c r="Q170" s="365">
        <f t="shared" si="68"/>
        <v>0</v>
      </c>
      <c r="R170" s="366">
        <f t="shared" si="68"/>
        <v>0</v>
      </c>
    </row>
    <row r="171" spans="1:18" x14ac:dyDescent="0.25">
      <c r="A171" s="288"/>
      <c r="B171" s="86"/>
      <c r="C171" s="289"/>
      <c r="D171" s="201"/>
      <c r="E171" s="202"/>
      <c r="F171" s="426"/>
      <c r="G171" s="426"/>
      <c r="H171" s="426"/>
      <c r="I171" s="426"/>
      <c r="J171" s="426"/>
      <c r="K171" s="426"/>
      <c r="L171" s="426"/>
      <c r="M171" s="426"/>
      <c r="N171" s="426"/>
      <c r="O171" s="426"/>
      <c r="P171" s="426"/>
      <c r="Q171" s="426"/>
      <c r="R171" s="36">
        <f>SUM(F171:Q171)</f>
        <v>0</v>
      </c>
    </row>
    <row r="172" spans="1:18" x14ac:dyDescent="0.25">
      <c r="A172" s="195"/>
      <c r="B172" s="88"/>
      <c r="C172" s="48"/>
      <c r="D172" s="201"/>
      <c r="E172" s="202"/>
      <c r="F172" s="441"/>
      <c r="G172" s="442"/>
      <c r="H172" s="442"/>
      <c r="I172" s="442"/>
      <c r="J172" s="442"/>
      <c r="K172" s="442"/>
      <c r="L172" s="442"/>
      <c r="M172" s="442"/>
      <c r="N172" s="442"/>
      <c r="O172" s="442"/>
      <c r="P172" s="442"/>
      <c r="Q172" s="442"/>
      <c r="R172" s="36">
        <f>SUM(F172:Q172)</f>
        <v>0</v>
      </c>
    </row>
    <row r="173" spans="1:18" x14ac:dyDescent="0.25">
      <c r="A173" s="190">
        <v>32200</v>
      </c>
      <c r="B173" s="63" t="s">
        <v>104</v>
      </c>
      <c r="C173" s="64"/>
      <c r="D173" s="65"/>
      <c r="E173" s="66"/>
      <c r="F173" s="365">
        <f>SUM(F174:F175)</f>
        <v>0</v>
      </c>
      <c r="G173" s="365">
        <f t="shared" ref="G173:R173" si="69">SUM(G174:G175)</f>
        <v>0</v>
      </c>
      <c r="H173" s="365">
        <f t="shared" si="69"/>
        <v>0</v>
      </c>
      <c r="I173" s="365">
        <f t="shared" si="69"/>
        <v>0</v>
      </c>
      <c r="J173" s="365">
        <f t="shared" si="69"/>
        <v>0</v>
      </c>
      <c r="K173" s="365">
        <f t="shared" si="69"/>
        <v>0</v>
      </c>
      <c r="L173" s="365">
        <f t="shared" si="69"/>
        <v>0</v>
      </c>
      <c r="M173" s="365">
        <f t="shared" si="69"/>
        <v>0</v>
      </c>
      <c r="N173" s="365">
        <f t="shared" si="69"/>
        <v>0</v>
      </c>
      <c r="O173" s="365">
        <f t="shared" si="69"/>
        <v>0</v>
      </c>
      <c r="P173" s="365">
        <f t="shared" si="69"/>
        <v>0</v>
      </c>
      <c r="Q173" s="365">
        <f t="shared" si="69"/>
        <v>0</v>
      </c>
      <c r="R173" s="366">
        <f t="shared" si="69"/>
        <v>0</v>
      </c>
    </row>
    <row r="174" spans="1:18" x14ac:dyDescent="0.25">
      <c r="A174" s="195"/>
      <c r="B174" s="152"/>
      <c r="C174" s="200"/>
      <c r="D174" s="201"/>
      <c r="E174" s="202"/>
      <c r="F174" s="426"/>
      <c r="G174" s="426"/>
      <c r="H174" s="426"/>
      <c r="I174" s="426"/>
      <c r="J174" s="426"/>
      <c r="K174" s="426"/>
      <c r="L174" s="426"/>
      <c r="M174" s="426"/>
      <c r="N174" s="426"/>
      <c r="O174" s="426"/>
      <c r="P174" s="426"/>
      <c r="Q174" s="426"/>
      <c r="R174" s="36">
        <f>SUM(F174:Q174)</f>
        <v>0</v>
      </c>
    </row>
    <row r="175" spans="1:18" x14ac:dyDescent="0.25">
      <c r="A175" s="203"/>
      <c r="B175" s="48"/>
      <c r="C175" s="48"/>
      <c r="D175" s="37"/>
      <c r="E175" s="38"/>
      <c r="F175" s="94"/>
      <c r="G175" s="94"/>
      <c r="H175" s="94"/>
      <c r="I175" s="94"/>
      <c r="J175" s="94"/>
      <c r="K175" s="94"/>
      <c r="L175" s="94"/>
      <c r="M175" s="94"/>
      <c r="N175" s="94"/>
      <c r="O175" s="94"/>
      <c r="P175" s="94"/>
      <c r="Q175" s="94"/>
      <c r="R175" s="36">
        <f>SUM(F175:Q175)</f>
        <v>0</v>
      </c>
    </row>
    <row r="176" spans="1:18" x14ac:dyDescent="0.25">
      <c r="A176" s="190">
        <v>32300</v>
      </c>
      <c r="B176" s="63" t="s">
        <v>105</v>
      </c>
      <c r="C176" s="64"/>
      <c r="D176" s="65"/>
      <c r="E176" s="66"/>
      <c r="F176" s="421">
        <f>SUM(F177:F178)</f>
        <v>0</v>
      </c>
      <c r="G176" s="421">
        <f t="shared" ref="G176:R176" si="70">SUM(G177:G178)</f>
        <v>0</v>
      </c>
      <c r="H176" s="421">
        <f t="shared" si="70"/>
        <v>0</v>
      </c>
      <c r="I176" s="421">
        <f t="shared" si="70"/>
        <v>0</v>
      </c>
      <c r="J176" s="421">
        <f t="shared" si="70"/>
        <v>0</v>
      </c>
      <c r="K176" s="421">
        <f t="shared" si="70"/>
        <v>0</v>
      </c>
      <c r="L176" s="421">
        <f t="shared" si="70"/>
        <v>0</v>
      </c>
      <c r="M176" s="421">
        <f t="shared" si="70"/>
        <v>0</v>
      </c>
      <c r="N176" s="421">
        <f t="shared" si="70"/>
        <v>0</v>
      </c>
      <c r="O176" s="421">
        <f t="shared" si="70"/>
        <v>0</v>
      </c>
      <c r="P176" s="421">
        <f t="shared" si="70"/>
        <v>0</v>
      </c>
      <c r="Q176" s="421">
        <f t="shared" si="70"/>
        <v>0</v>
      </c>
      <c r="R176" s="422">
        <f t="shared" si="70"/>
        <v>0</v>
      </c>
    </row>
    <row r="177" spans="1:18" x14ac:dyDescent="0.25">
      <c r="A177" s="203"/>
      <c r="B177" s="68"/>
      <c r="C177" s="48"/>
      <c r="D177" s="37"/>
      <c r="E177" s="38"/>
      <c r="F177" s="94"/>
      <c r="G177" s="94"/>
      <c r="H177" s="94"/>
      <c r="I177" s="94"/>
      <c r="J177" s="94"/>
      <c r="K177" s="94"/>
      <c r="L177" s="94"/>
      <c r="M177" s="94"/>
      <c r="N177" s="94"/>
      <c r="O177" s="94"/>
      <c r="P177" s="94"/>
      <c r="Q177" s="94"/>
      <c r="R177" s="36">
        <f>SUM(F177:Q177)</f>
        <v>0</v>
      </c>
    </row>
    <row r="178" spans="1:18" x14ac:dyDescent="0.25">
      <c r="A178" s="203"/>
      <c r="B178" s="76"/>
      <c r="C178" s="99"/>
      <c r="D178" s="37"/>
      <c r="E178" s="38"/>
      <c r="F178" s="77"/>
      <c r="G178" s="77"/>
      <c r="H178" s="77"/>
      <c r="I178" s="77"/>
      <c r="J178" s="77"/>
      <c r="K178" s="77"/>
      <c r="L178" s="77"/>
      <c r="M178" s="77"/>
      <c r="N178" s="77"/>
      <c r="O178" s="77"/>
      <c r="P178" s="77"/>
      <c r="Q178" s="77"/>
      <c r="R178" s="36">
        <f>SUM(F178:Q178)</f>
        <v>0</v>
      </c>
    </row>
    <row r="179" spans="1:18" x14ac:dyDescent="0.25">
      <c r="A179" s="190">
        <v>32500</v>
      </c>
      <c r="B179" s="63" t="s">
        <v>106</v>
      </c>
      <c r="C179" s="64"/>
      <c r="D179" s="65"/>
      <c r="E179" s="66"/>
      <c r="F179" s="421">
        <f>SUM(F180:F181)</f>
        <v>0</v>
      </c>
      <c r="G179" s="421">
        <f t="shared" ref="G179:R179" si="71">SUM(G180:G181)</f>
        <v>0</v>
      </c>
      <c r="H179" s="421">
        <f t="shared" si="71"/>
        <v>0</v>
      </c>
      <c r="I179" s="421">
        <f t="shared" si="71"/>
        <v>0</v>
      </c>
      <c r="J179" s="421">
        <f t="shared" si="71"/>
        <v>0</v>
      </c>
      <c r="K179" s="421">
        <f t="shared" si="71"/>
        <v>0</v>
      </c>
      <c r="L179" s="421">
        <f t="shared" si="71"/>
        <v>0</v>
      </c>
      <c r="M179" s="421">
        <f t="shared" si="71"/>
        <v>0</v>
      </c>
      <c r="N179" s="421">
        <f t="shared" si="71"/>
        <v>0</v>
      </c>
      <c r="O179" s="421">
        <f t="shared" si="71"/>
        <v>0</v>
      </c>
      <c r="P179" s="421">
        <f t="shared" si="71"/>
        <v>0</v>
      </c>
      <c r="Q179" s="421">
        <f t="shared" si="71"/>
        <v>0</v>
      </c>
      <c r="R179" s="422">
        <f t="shared" si="71"/>
        <v>0</v>
      </c>
    </row>
    <row r="180" spans="1:18" x14ac:dyDescent="0.25">
      <c r="A180" s="203"/>
      <c r="B180" s="68"/>
      <c r="C180" s="48"/>
      <c r="D180" s="37"/>
      <c r="E180" s="38"/>
      <c r="F180" s="94"/>
      <c r="G180" s="94"/>
      <c r="H180" s="94"/>
      <c r="I180" s="94"/>
      <c r="J180" s="94"/>
      <c r="K180" s="94"/>
      <c r="L180" s="94"/>
      <c r="M180" s="94"/>
      <c r="N180" s="94"/>
      <c r="O180" s="94"/>
      <c r="P180" s="94"/>
      <c r="Q180" s="94"/>
      <c r="R180" s="36">
        <f>SUM(F180:Q180)</f>
        <v>0</v>
      </c>
    </row>
    <row r="181" spans="1:18" x14ac:dyDescent="0.25">
      <c r="A181" s="203"/>
      <c r="B181" s="197"/>
      <c r="C181" s="48"/>
      <c r="D181" s="37"/>
      <c r="E181" s="38"/>
      <c r="F181" s="77"/>
      <c r="G181" s="77"/>
      <c r="H181" s="77"/>
      <c r="I181" s="77"/>
      <c r="J181" s="77"/>
      <c r="K181" s="77"/>
      <c r="L181" s="77"/>
      <c r="M181" s="77"/>
      <c r="N181" s="77"/>
      <c r="O181" s="77"/>
      <c r="P181" s="77"/>
      <c r="Q181" s="77"/>
      <c r="R181" s="36">
        <f>SUM(F181:Q181)</f>
        <v>0</v>
      </c>
    </row>
    <row r="182" spans="1:18" x14ac:dyDescent="0.25">
      <c r="A182" s="186">
        <v>33000</v>
      </c>
      <c r="B182" s="204" t="s">
        <v>107</v>
      </c>
      <c r="C182" s="188"/>
      <c r="D182" s="188"/>
      <c r="E182" s="189"/>
      <c r="F182" s="388">
        <f>F183+F186+F189+F192</f>
        <v>0</v>
      </c>
      <c r="G182" s="388">
        <f t="shared" ref="G182:R182" si="72">G183+G186+G189+G192</f>
        <v>0</v>
      </c>
      <c r="H182" s="388">
        <f t="shared" si="72"/>
        <v>0</v>
      </c>
      <c r="I182" s="388">
        <f t="shared" si="72"/>
        <v>0</v>
      </c>
      <c r="J182" s="388">
        <f t="shared" si="72"/>
        <v>0</v>
      </c>
      <c r="K182" s="388">
        <f t="shared" si="72"/>
        <v>0</v>
      </c>
      <c r="L182" s="388">
        <f t="shared" si="72"/>
        <v>0</v>
      </c>
      <c r="M182" s="388">
        <f t="shared" si="72"/>
        <v>0</v>
      </c>
      <c r="N182" s="388">
        <f t="shared" si="72"/>
        <v>0</v>
      </c>
      <c r="O182" s="388">
        <f t="shared" si="72"/>
        <v>0</v>
      </c>
      <c r="P182" s="388">
        <f t="shared" si="72"/>
        <v>0</v>
      </c>
      <c r="Q182" s="388">
        <f t="shared" si="72"/>
        <v>0</v>
      </c>
      <c r="R182" s="389">
        <f t="shared" si="72"/>
        <v>0</v>
      </c>
    </row>
    <row r="183" spans="1:18" x14ac:dyDescent="0.25">
      <c r="A183" s="190">
        <v>33100</v>
      </c>
      <c r="B183" s="63" t="s">
        <v>108</v>
      </c>
      <c r="C183" s="64"/>
      <c r="D183" s="65"/>
      <c r="E183" s="66"/>
      <c r="F183" s="421">
        <f>SUM(F184:F185)</f>
        <v>0</v>
      </c>
      <c r="G183" s="421">
        <f t="shared" ref="G183:R183" si="73">SUM(G184:G185)</f>
        <v>0</v>
      </c>
      <c r="H183" s="421">
        <f t="shared" si="73"/>
        <v>0</v>
      </c>
      <c r="I183" s="421">
        <f t="shared" si="73"/>
        <v>0</v>
      </c>
      <c r="J183" s="421">
        <f t="shared" si="73"/>
        <v>0</v>
      </c>
      <c r="K183" s="421">
        <f t="shared" si="73"/>
        <v>0</v>
      </c>
      <c r="L183" s="421">
        <f t="shared" si="73"/>
        <v>0</v>
      </c>
      <c r="M183" s="421">
        <f t="shared" si="73"/>
        <v>0</v>
      </c>
      <c r="N183" s="421">
        <f t="shared" si="73"/>
        <v>0</v>
      </c>
      <c r="O183" s="421">
        <f t="shared" si="73"/>
        <v>0</v>
      </c>
      <c r="P183" s="421">
        <f t="shared" si="73"/>
        <v>0</v>
      </c>
      <c r="Q183" s="421">
        <f t="shared" si="73"/>
        <v>0</v>
      </c>
      <c r="R183" s="422">
        <f t="shared" si="73"/>
        <v>0</v>
      </c>
    </row>
    <row r="184" spans="1:18" x14ac:dyDescent="0.25">
      <c r="A184" s="203"/>
      <c r="B184" s="99"/>
      <c r="C184" s="48"/>
      <c r="D184" s="37"/>
      <c r="E184" s="38"/>
      <c r="F184" s="94"/>
      <c r="G184" s="94"/>
      <c r="H184" s="94"/>
      <c r="I184" s="94"/>
      <c r="J184" s="94"/>
      <c r="K184" s="94"/>
      <c r="L184" s="94"/>
      <c r="M184" s="94"/>
      <c r="N184" s="94"/>
      <c r="O184" s="94"/>
      <c r="P184" s="94"/>
      <c r="Q184" s="94"/>
      <c r="R184" s="36">
        <f>SUM(F184:Q184)</f>
        <v>0</v>
      </c>
    </row>
    <row r="185" spans="1:18" x14ac:dyDescent="0.25">
      <c r="A185" s="205"/>
      <c r="B185" s="99"/>
      <c r="C185" s="206"/>
      <c r="D185" s="37"/>
      <c r="E185" s="38"/>
      <c r="F185" s="443"/>
      <c r="G185" s="443"/>
      <c r="H185" s="443"/>
      <c r="I185" s="443"/>
      <c r="J185" s="443"/>
      <c r="K185" s="443"/>
      <c r="L185" s="443"/>
      <c r="M185" s="443"/>
      <c r="N185" s="443"/>
      <c r="O185" s="443"/>
      <c r="P185" s="443"/>
      <c r="Q185" s="443"/>
      <c r="R185" s="36">
        <f>SUM(F185:Q185)</f>
        <v>0</v>
      </c>
    </row>
    <row r="186" spans="1:18" x14ac:dyDescent="0.25">
      <c r="A186" s="190">
        <v>33200</v>
      </c>
      <c r="B186" s="63" t="s">
        <v>109</v>
      </c>
      <c r="C186" s="64"/>
      <c r="D186" s="65"/>
      <c r="E186" s="66"/>
      <c r="F186" s="421">
        <f>SUM(F187:F188)</f>
        <v>0</v>
      </c>
      <c r="G186" s="421">
        <f t="shared" ref="G186:R186" si="74">SUM(G187:G188)</f>
        <v>0</v>
      </c>
      <c r="H186" s="421">
        <f t="shared" si="74"/>
        <v>0</v>
      </c>
      <c r="I186" s="421">
        <f t="shared" si="74"/>
        <v>0</v>
      </c>
      <c r="J186" s="421">
        <f t="shared" si="74"/>
        <v>0</v>
      </c>
      <c r="K186" s="421">
        <f t="shared" si="74"/>
        <v>0</v>
      </c>
      <c r="L186" s="421">
        <f t="shared" si="74"/>
        <v>0</v>
      </c>
      <c r="M186" s="421">
        <f t="shared" si="74"/>
        <v>0</v>
      </c>
      <c r="N186" s="421">
        <f t="shared" si="74"/>
        <v>0</v>
      </c>
      <c r="O186" s="421">
        <f t="shared" si="74"/>
        <v>0</v>
      </c>
      <c r="P186" s="421">
        <f t="shared" si="74"/>
        <v>0</v>
      </c>
      <c r="Q186" s="421">
        <f t="shared" si="74"/>
        <v>0</v>
      </c>
      <c r="R186" s="422">
        <f t="shared" si="74"/>
        <v>0</v>
      </c>
    </row>
    <row r="187" spans="1:18" x14ac:dyDescent="0.25">
      <c r="A187" s="195"/>
      <c r="B187" s="207"/>
      <c r="C187" s="200"/>
      <c r="D187" s="201"/>
      <c r="E187" s="202"/>
      <c r="F187" s="444"/>
      <c r="G187" s="444"/>
      <c r="H187" s="444"/>
      <c r="I187" s="444"/>
      <c r="J187" s="444"/>
      <c r="K187" s="444"/>
      <c r="L187" s="444"/>
      <c r="M187" s="444"/>
      <c r="N187" s="444"/>
      <c r="O187" s="444"/>
      <c r="P187" s="444"/>
      <c r="Q187" s="444"/>
      <c r="R187" s="36">
        <f>SUM(F187:Q187)</f>
        <v>0</v>
      </c>
    </row>
    <row r="188" spans="1:18" x14ac:dyDescent="0.25">
      <c r="A188" s="203"/>
      <c r="B188" s="99"/>
      <c r="C188" s="99"/>
      <c r="D188" s="37"/>
      <c r="E188" s="38"/>
      <c r="F188" s="77"/>
      <c r="G188" s="77"/>
      <c r="H188" s="77"/>
      <c r="I188" s="77"/>
      <c r="J188" s="77"/>
      <c r="K188" s="77"/>
      <c r="L188" s="77"/>
      <c r="M188" s="77"/>
      <c r="N188" s="77"/>
      <c r="O188" s="77"/>
      <c r="P188" s="77"/>
      <c r="Q188" s="77"/>
      <c r="R188" s="36">
        <f>SUM(F188:Q188)</f>
        <v>0</v>
      </c>
    </row>
    <row r="189" spans="1:18" x14ac:dyDescent="0.25">
      <c r="A189" s="190">
        <v>33300</v>
      </c>
      <c r="B189" s="63" t="s">
        <v>110</v>
      </c>
      <c r="C189" s="64"/>
      <c r="D189" s="65"/>
      <c r="E189" s="66"/>
      <c r="F189" s="421">
        <f>SUM(F190:F191)</f>
        <v>0</v>
      </c>
      <c r="G189" s="421">
        <f t="shared" ref="G189:R189" si="75">SUM(G190:G191)</f>
        <v>0</v>
      </c>
      <c r="H189" s="421">
        <f t="shared" si="75"/>
        <v>0</v>
      </c>
      <c r="I189" s="421">
        <f t="shared" si="75"/>
        <v>0</v>
      </c>
      <c r="J189" s="421">
        <f t="shared" si="75"/>
        <v>0</v>
      </c>
      <c r="K189" s="421">
        <f t="shared" si="75"/>
        <v>0</v>
      </c>
      <c r="L189" s="421">
        <f t="shared" si="75"/>
        <v>0</v>
      </c>
      <c r="M189" s="421">
        <f t="shared" si="75"/>
        <v>0</v>
      </c>
      <c r="N189" s="421">
        <f t="shared" si="75"/>
        <v>0</v>
      </c>
      <c r="O189" s="421">
        <f t="shared" si="75"/>
        <v>0</v>
      </c>
      <c r="P189" s="421">
        <f t="shared" si="75"/>
        <v>0</v>
      </c>
      <c r="Q189" s="421">
        <f t="shared" si="75"/>
        <v>0</v>
      </c>
      <c r="R189" s="422">
        <f t="shared" si="75"/>
        <v>0</v>
      </c>
    </row>
    <row r="190" spans="1:18" x14ac:dyDescent="0.25">
      <c r="A190" s="203"/>
      <c r="B190" s="79"/>
      <c r="C190" s="99"/>
      <c r="D190" s="37"/>
      <c r="E190" s="38"/>
      <c r="F190" s="77"/>
      <c r="G190" s="77"/>
      <c r="H190" s="77"/>
      <c r="I190" s="77"/>
      <c r="J190" s="77"/>
      <c r="K190" s="77"/>
      <c r="L190" s="77"/>
      <c r="M190" s="77"/>
      <c r="N190" s="77"/>
      <c r="O190" s="77"/>
      <c r="P190" s="77"/>
      <c r="Q190" s="77"/>
      <c r="R190" s="36">
        <f>SUM(F190:Q190)</f>
        <v>0</v>
      </c>
    </row>
    <row r="191" spans="1:18" x14ac:dyDescent="0.25">
      <c r="A191" s="203"/>
      <c r="B191" s="208"/>
      <c r="C191" s="99"/>
      <c r="D191" s="37"/>
      <c r="E191" s="38"/>
      <c r="F191" s="77"/>
      <c r="G191" s="77"/>
      <c r="H191" s="77"/>
      <c r="I191" s="77"/>
      <c r="J191" s="77"/>
      <c r="K191" s="77"/>
      <c r="L191" s="77"/>
      <c r="M191" s="77"/>
      <c r="N191" s="77"/>
      <c r="O191" s="77"/>
      <c r="P191" s="77"/>
      <c r="Q191" s="77"/>
      <c r="R191" s="36">
        <f>SUM(F191:Q191)</f>
        <v>0</v>
      </c>
    </row>
    <row r="192" spans="1:18" x14ac:dyDescent="0.25">
      <c r="A192" s="190">
        <v>33400</v>
      </c>
      <c r="B192" s="63" t="s">
        <v>111</v>
      </c>
      <c r="C192" s="64"/>
      <c r="D192" s="65"/>
      <c r="E192" s="66"/>
      <c r="F192" s="421">
        <f>SUM(F193:F194)</f>
        <v>0</v>
      </c>
      <c r="G192" s="421">
        <f t="shared" ref="G192:R192" si="76">SUM(G193:G194)</f>
        <v>0</v>
      </c>
      <c r="H192" s="421">
        <f t="shared" si="76"/>
        <v>0</v>
      </c>
      <c r="I192" s="421">
        <f t="shared" si="76"/>
        <v>0</v>
      </c>
      <c r="J192" s="421">
        <f t="shared" si="76"/>
        <v>0</v>
      </c>
      <c r="K192" s="421">
        <f t="shared" si="76"/>
        <v>0</v>
      </c>
      <c r="L192" s="421">
        <f t="shared" si="76"/>
        <v>0</v>
      </c>
      <c r="M192" s="421">
        <f t="shared" si="76"/>
        <v>0</v>
      </c>
      <c r="N192" s="421">
        <f t="shared" si="76"/>
        <v>0</v>
      </c>
      <c r="O192" s="421">
        <f t="shared" si="76"/>
        <v>0</v>
      </c>
      <c r="P192" s="421">
        <f t="shared" si="76"/>
        <v>0</v>
      </c>
      <c r="Q192" s="421">
        <f t="shared" si="76"/>
        <v>0</v>
      </c>
      <c r="R192" s="422">
        <f t="shared" si="76"/>
        <v>0</v>
      </c>
    </row>
    <row r="193" spans="1:18" x14ac:dyDescent="0.25">
      <c r="A193" s="203"/>
      <c r="B193" s="79"/>
      <c r="C193" s="99"/>
      <c r="D193" s="37"/>
      <c r="E193" s="38"/>
      <c r="F193" s="77"/>
      <c r="G193" s="77"/>
      <c r="H193" s="77"/>
      <c r="I193" s="77"/>
      <c r="J193" s="77"/>
      <c r="K193" s="77"/>
      <c r="L193" s="77"/>
      <c r="M193" s="77"/>
      <c r="N193" s="77"/>
      <c r="O193" s="77"/>
      <c r="P193" s="77"/>
      <c r="Q193" s="77"/>
      <c r="R193" s="36">
        <f>SUM(F193:Q193)</f>
        <v>0</v>
      </c>
    </row>
    <row r="194" spans="1:18" x14ac:dyDescent="0.25">
      <c r="A194" s="203"/>
      <c r="B194" s="76"/>
      <c r="C194" s="99"/>
      <c r="D194" s="37"/>
      <c r="E194" s="38"/>
      <c r="F194" s="77"/>
      <c r="G194" s="77"/>
      <c r="H194" s="77"/>
      <c r="I194" s="77"/>
      <c r="J194" s="77"/>
      <c r="K194" s="77"/>
      <c r="L194" s="77"/>
      <c r="M194" s="77"/>
      <c r="N194" s="77"/>
      <c r="O194" s="77"/>
      <c r="P194" s="77"/>
      <c r="Q194" s="77"/>
      <c r="R194" s="36">
        <f>SUM(F194:Q194)</f>
        <v>0</v>
      </c>
    </row>
    <row r="195" spans="1:18" x14ac:dyDescent="0.25">
      <c r="A195" s="57">
        <v>34000</v>
      </c>
      <c r="B195" s="80" t="s">
        <v>112</v>
      </c>
      <c r="C195" s="209"/>
      <c r="D195" s="209"/>
      <c r="E195" s="210"/>
      <c r="F195" s="388">
        <f>F196+F200+F203+F206+F209+F212+F215+F218</f>
        <v>0</v>
      </c>
      <c r="G195" s="388">
        <f t="shared" ref="G195:R195" si="77">G196+G200+G203+G206+G209+G212+G215+G218</f>
        <v>0</v>
      </c>
      <c r="H195" s="388">
        <f t="shared" si="77"/>
        <v>0</v>
      </c>
      <c r="I195" s="388">
        <f t="shared" si="77"/>
        <v>0</v>
      </c>
      <c r="J195" s="388">
        <f t="shared" si="77"/>
        <v>0</v>
      </c>
      <c r="K195" s="388">
        <f t="shared" si="77"/>
        <v>0</v>
      </c>
      <c r="L195" s="388">
        <f t="shared" si="77"/>
        <v>0</v>
      </c>
      <c r="M195" s="388">
        <f t="shared" si="77"/>
        <v>0</v>
      </c>
      <c r="N195" s="388">
        <f t="shared" si="77"/>
        <v>0</v>
      </c>
      <c r="O195" s="388">
        <f t="shared" si="77"/>
        <v>0</v>
      </c>
      <c r="P195" s="388">
        <f t="shared" si="77"/>
        <v>0</v>
      </c>
      <c r="Q195" s="388">
        <f t="shared" si="77"/>
        <v>0</v>
      </c>
      <c r="R195" s="389">
        <f t="shared" si="77"/>
        <v>0</v>
      </c>
    </row>
    <row r="196" spans="1:18" x14ac:dyDescent="0.25">
      <c r="A196" s="62">
        <v>34100</v>
      </c>
      <c r="B196" s="63" t="s">
        <v>113</v>
      </c>
      <c r="C196" s="211"/>
      <c r="D196" s="211"/>
      <c r="E196" s="212"/>
      <c r="F196" s="421">
        <f>F197</f>
        <v>0</v>
      </c>
      <c r="G196" s="421">
        <f t="shared" ref="G196:R196" si="78">G197</f>
        <v>0</v>
      </c>
      <c r="H196" s="421">
        <f t="shared" si="78"/>
        <v>0</v>
      </c>
      <c r="I196" s="421">
        <f t="shared" si="78"/>
        <v>0</v>
      </c>
      <c r="J196" s="421">
        <f t="shared" si="78"/>
        <v>0</v>
      </c>
      <c r="K196" s="421">
        <f t="shared" si="78"/>
        <v>0</v>
      </c>
      <c r="L196" s="421">
        <f t="shared" si="78"/>
        <v>0</v>
      </c>
      <c r="M196" s="421">
        <f t="shared" si="78"/>
        <v>0</v>
      </c>
      <c r="N196" s="421">
        <f t="shared" si="78"/>
        <v>0</v>
      </c>
      <c r="O196" s="421">
        <f t="shared" si="78"/>
        <v>0</v>
      </c>
      <c r="P196" s="421">
        <f t="shared" si="78"/>
        <v>0</v>
      </c>
      <c r="Q196" s="421">
        <f t="shared" si="78"/>
        <v>0</v>
      </c>
      <c r="R196" s="422">
        <f t="shared" si="78"/>
        <v>0</v>
      </c>
    </row>
    <row r="197" spans="1:18" x14ac:dyDescent="0.25">
      <c r="A197" s="213">
        <v>34110</v>
      </c>
      <c r="B197" s="214" t="s">
        <v>114</v>
      </c>
      <c r="C197" s="215"/>
      <c r="D197" s="215"/>
      <c r="E197" s="216"/>
      <c r="F197" s="423">
        <f>SUM(F198:F199)</f>
        <v>0</v>
      </c>
      <c r="G197" s="423">
        <f t="shared" ref="G197:R197" si="79">SUM(G198:G199)</f>
        <v>0</v>
      </c>
      <c r="H197" s="423">
        <f t="shared" si="79"/>
        <v>0</v>
      </c>
      <c r="I197" s="423">
        <f t="shared" si="79"/>
        <v>0</v>
      </c>
      <c r="J197" s="423">
        <f t="shared" si="79"/>
        <v>0</v>
      </c>
      <c r="K197" s="423">
        <f t="shared" si="79"/>
        <v>0</v>
      </c>
      <c r="L197" s="423">
        <f t="shared" si="79"/>
        <v>0</v>
      </c>
      <c r="M197" s="423">
        <f t="shared" si="79"/>
        <v>0</v>
      </c>
      <c r="N197" s="423">
        <f t="shared" si="79"/>
        <v>0</v>
      </c>
      <c r="O197" s="423">
        <f t="shared" si="79"/>
        <v>0</v>
      </c>
      <c r="P197" s="423">
        <f t="shared" si="79"/>
        <v>0</v>
      </c>
      <c r="Q197" s="423">
        <f t="shared" si="79"/>
        <v>0</v>
      </c>
      <c r="R197" s="424">
        <f t="shared" si="79"/>
        <v>0</v>
      </c>
    </row>
    <row r="198" spans="1:18" x14ac:dyDescent="0.25">
      <c r="A198" s="213"/>
      <c r="B198" s="214"/>
      <c r="C198" s="215"/>
      <c r="D198" s="215"/>
      <c r="E198" s="216"/>
      <c r="F198" s="423"/>
      <c r="G198" s="423"/>
      <c r="H198" s="423"/>
      <c r="I198" s="423"/>
      <c r="J198" s="423"/>
      <c r="K198" s="423"/>
      <c r="L198" s="423"/>
      <c r="M198" s="423"/>
      <c r="N198" s="423"/>
      <c r="O198" s="423"/>
      <c r="P198" s="423"/>
      <c r="Q198" s="423"/>
      <c r="R198" s="36">
        <f>SUM(F198:Q198)</f>
        <v>0</v>
      </c>
    </row>
    <row r="199" spans="1:18" x14ac:dyDescent="0.25">
      <c r="A199" s="217"/>
      <c r="B199" s="218"/>
      <c r="C199" s="37"/>
      <c r="D199" s="37"/>
      <c r="E199" s="38"/>
      <c r="F199" s="84"/>
      <c r="G199" s="84"/>
      <c r="H199" s="84"/>
      <c r="I199" s="84"/>
      <c r="J199" s="84"/>
      <c r="K199" s="84"/>
      <c r="L199" s="84"/>
      <c r="M199" s="84"/>
      <c r="N199" s="84"/>
      <c r="O199" s="84"/>
      <c r="P199" s="84"/>
      <c r="Q199" s="84"/>
      <c r="R199" s="36">
        <f>SUM(F199:Q199)</f>
        <v>0</v>
      </c>
    </row>
    <row r="200" spans="1:18" x14ac:dyDescent="0.25">
      <c r="A200" s="219">
        <v>34200</v>
      </c>
      <c r="B200" s="220" t="s">
        <v>115</v>
      </c>
      <c r="C200" s="211"/>
      <c r="D200" s="211"/>
      <c r="E200" s="212"/>
      <c r="F200" s="421">
        <f>SUM(F201:F202)</f>
        <v>0</v>
      </c>
      <c r="G200" s="421">
        <f t="shared" ref="G200:R200" si="80">SUM(G201:G202)</f>
        <v>0</v>
      </c>
      <c r="H200" s="421">
        <f t="shared" si="80"/>
        <v>0</v>
      </c>
      <c r="I200" s="421">
        <f t="shared" si="80"/>
        <v>0</v>
      </c>
      <c r="J200" s="421">
        <f t="shared" si="80"/>
        <v>0</v>
      </c>
      <c r="K200" s="421">
        <f t="shared" si="80"/>
        <v>0</v>
      </c>
      <c r="L200" s="421">
        <f t="shared" si="80"/>
        <v>0</v>
      </c>
      <c r="M200" s="421">
        <f t="shared" si="80"/>
        <v>0</v>
      </c>
      <c r="N200" s="421">
        <f t="shared" si="80"/>
        <v>0</v>
      </c>
      <c r="O200" s="421">
        <f t="shared" si="80"/>
        <v>0</v>
      </c>
      <c r="P200" s="421">
        <f t="shared" si="80"/>
        <v>0</v>
      </c>
      <c r="Q200" s="421">
        <f t="shared" si="80"/>
        <v>0</v>
      </c>
      <c r="R200" s="422">
        <f t="shared" si="80"/>
        <v>0</v>
      </c>
    </row>
    <row r="201" spans="1:18" x14ac:dyDescent="0.25">
      <c r="A201" s="217"/>
      <c r="B201" s="152"/>
      <c r="C201" s="37"/>
      <c r="D201" s="37"/>
      <c r="E201" s="38"/>
      <c r="F201" s="221"/>
      <c r="G201" s="221"/>
      <c r="H201" s="221"/>
      <c r="I201" s="221"/>
      <c r="J201" s="221"/>
      <c r="K201" s="221"/>
      <c r="L201" s="221"/>
      <c r="M201" s="221"/>
      <c r="N201" s="221"/>
      <c r="O201" s="221"/>
      <c r="P201" s="221"/>
      <c r="Q201" s="221"/>
      <c r="R201" s="36">
        <f>SUM(F201:Q201)</f>
        <v>0</v>
      </c>
    </row>
    <row r="202" spans="1:18" x14ac:dyDescent="0.25">
      <c r="A202" s="217"/>
      <c r="B202" s="222"/>
      <c r="C202" s="37"/>
      <c r="D202" s="37"/>
      <c r="E202" s="38"/>
      <c r="F202" s="221"/>
      <c r="G202" s="221"/>
      <c r="H202" s="221"/>
      <c r="I202" s="221"/>
      <c r="J202" s="221"/>
      <c r="K202" s="221"/>
      <c r="L202" s="221"/>
      <c r="M202" s="221"/>
      <c r="N202" s="221"/>
      <c r="O202" s="221"/>
      <c r="P202" s="221"/>
      <c r="Q202" s="221"/>
      <c r="R202" s="36">
        <f>SUM(F202:Q202)</f>
        <v>0</v>
      </c>
    </row>
    <row r="203" spans="1:18" x14ac:dyDescent="0.25">
      <c r="A203" s="219">
        <v>34300</v>
      </c>
      <c r="B203" s="220" t="s">
        <v>116</v>
      </c>
      <c r="C203" s="211"/>
      <c r="D203" s="211"/>
      <c r="E203" s="212"/>
      <c r="F203" s="421">
        <f>SUM(F204:F205)</f>
        <v>0</v>
      </c>
      <c r="G203" s="421">
        <f t="shared" ref="G203:R203" si="81">SUM(G204:G205)</f>
        <v>0</v>
      </c>
      <c r="H203" s="421">
        <f t="shared" si="81"/>
        <v>0</v>
      </c>
      <c r="I203" s="421">
        <f t="shared" si="81"/>
        <v>0</v>
      </c>
      <c r="J203" s="421">
        <f t="shared" si="81"/>
        <v>0</v>
      </c>
      <c r="K203" s="421">
        <f t="shared" si="81"/>
        <v>0</v>
      </c>
      <c r="L203" s="421">
        <f t="shared" si="81"/>
        <v>0</v>
      </c>
      <c r="M203" s="421">
        <f t="shared" si="81"/>
        <v>0</v>
      </c>
      <c r="N203" s="421">
        <f t="shared" si="81"/>
        <v>0</v>
      </c>
      <c r="O203" s="421">
        <f t="shared" si="81"/>
        <v>0</v>
      </c>
      <c r="P203" s="421">
        <f t="shared" si="81"/>
        <v>0</v>
      </c>
      <c r="Q203" s="421">
        <f t="shared" si="81"/>
        <v>0</v>
      </c>
      <c r="R203" s="422">
        <f t="shared" si="81"/>
        <v>0</v>
      </c>
    </row>
    <row r="204" spans="1:18" x14ac:dyDescent="0.25">
      <c r="A204" s="217"/>
      <c r="B204" s="76"/>
      <c r="C204" s="37"/>
      <c r="D204" s="37"/>
      <c r="E204" s="38"/>
      <c r="F204" s="77"/>
      <c r="G204" s="77"/>
      <c r="H204" s="77"/>
      <c r="I204" s="77"/>
      <c r="J204" s="77"/>
      <c r="K204" s="77"/>
      <c r="L204" s="77"/>
      <c r="M204" s="77"/>
      <c r="N204" s="77"/>
      <c r="O204" s="77"/>
      <c r="P204" s="77"/>
      <c r="Q204" s="77"/>
      <c r="R204" s="36">
        <f>SUM(F204:Q204)</f>
        <v>0</v>
      </c>
    </row>
    <row r="205" spans="1:18" x14ac:dyDescent="0.25">
      <c r="A205" s="217"/>
      <c r="B205" s="76"/>
      <c r="C205" s="37"/>
      <c r="D205" s="37"/>
      <c r="E205" s="38"/>
      <c r="F205" s="77"/>
      <c r="G205" s="77"/>
      <c r="H205" s="77"/>
      <c r="I205" s="77"/>
      <c r="J205" s="77"/>
      <c r="K205" s="77"/>
      <c r="L205" s="77"/>
      <c r="M205" s="77"/>
      <c r="N205" s="77"/>
      <c r="O205" s="77"/>
      <c r="P205" s="77"/>
      <c r="Q205" s="77"/>
      <c r="R205" s="36">
        <f>SUM(F205:Q205)</f>
        <v>0</v>
      </c>
    </row>
    <row r="206" spans="1:18" x14ac:dyDescent="0.25">
      <c r="A206" s="219">
        <v>34400</v>
      </c>
      <c r="B206" s="220" t="s">
        <v>117</v>
      </c>
      <c r="C206" s="211"/>
      <c r="D206" s="211"/>
      <c r="E206" s="212"/>
      <c r="F206" s="421">
        <f>SUM(F207:F208)</f>
        <v>0</v>
      </c>
      <c r="G206" s="421">
        <f t="shared" ref="G206:R206" si="82">SUM(G207:G208)</f>
        <v>0</v>
      </c>
      <c r="H206" s="421">
        <f t="shared" si="82"/>
        <v>0</v>
      </c>
      <c r="I206" s="421">
        <f t="shared" si="82"/>
        <v>0</v>
      </c>
      <c r="J206" s="421">
        <f t="shared" si="82"/>
        <v>0</v>
      </c>
      <c r="K206" s="421">
        <f t="shared" si="82"/>
        <v>0</v>
      </c>
      <c r="L206" s="421">
        <f t="shared" si="82"/>
        <v>0</v>
      </c>
      <c r="M206" s="421">
        <f t="shared" si="82"/>
        <v>0</v>
      </c>
      <c r="N206" s="421">
        <f t="shared" si="82"/>
        <v>0</v>
      </c>
      <c r="O206" s="421">
        <f t="shared" si="82"/>
        <v>0</v>
      </c>
      <c r="P206" s="421">
        <f t="shared" si="82"/>
        <v>0</v>
      </c>
      <c r="Q206" s="421">
        <f t="shared" si="82"/>
        <v>0</v>
      </c>
      <c r="R206" s="422">
        <f t="shared" si="82"/>
        <v>0</v>
      </c>
    </row>
    <row r="207" spans="1:18" x14ac:dyDescent="0.25">
      <c r="A207" s="213"/>
      <c r="B207" s="214"/>
      <c r="C207" s="215"/>
      <c r="D207" s="215"/>
      <c r="E207" s="216"/>
      <c r="F207" s="445"/>
      <c r="G207" s="445"/>
      <c r="H207" s="445"/>
      <c r="I207" s="445"/>
      <c r="J207" s="445"/>
      <c r="K207" s="445"/>
      <c r="L207" s="445"/>
      <c r="M207" s="445"/>
      <c r="N207" s="445"/>
      <c r="O207" s="445"/>
      <c r="P207" s="445"/>
      <c r="Q207" s="445"/>
      <c r="R207" s="36">
        <f>SUM(F207:Q207)</f>
        <v>0</v>
      </c>
    </row>
    <row r="208" spans="1:18" x14ac:dyDescent="0.25">
      <c r="A208" s="213"/>
      <c r="B208" s="214"/>
      <c r="C208" s="215"/>
      <c r="D208" s="215"/>
      <c r="E208" s="216"/>
      <c r="F208" s="445"/>
      <c r="G208" s="445"/>
      <c r="H208" s="445"/>
      <c r="I208" s="445"/>
      <c r="J208" s="445"/>
      <c r="K208" s="445"/>
      <c r="L208" s="445"/>
      <c r="M208" s="445"/>
      <c r="N208" s="445"/>
      <c r="O208" s="445"/>
      <c r="P208" s="445"/>
      <c r="Q208" s="445"/>
      <c r="R208" s="36">
        <f>SUM(F208:Q208)</f>
        <v>0</v>
      </c>
    </row>
    <row r="209" spans="1:18" x14ac:dyDescent="0.25">
      <c r="A209" s="219">
        <v>34500</v>
      </c>
      <c r="B209" s="220" t="s">
        <v>118</v>
      </c>
      <c r="C209" s="211"/>
      <c r="D209" s="211"/>
      <c r="E209" s="212"/>
      <c r="F209" s="421">
        <f>SUM(F210:F211)</f>
        <v>0</v>
      </c>
      <c r="G209" s="421">
        <f t="shared" ref="G209:R209" si="83">SUM(G210:G211)</f>
        <v>0</v>
      </c>
      <c r="H209" s="421">
        <f t="shared" si="83"/>
        <v>0</v>
      </c>
      <c r="I209" s="421">
        <f t="shared" si="83"/>
        <v>0</v>
      </c>
      <c r="J209" s="421">
        <f t="shared" si="83"/>
        <v>0</v>
      </c>
      <c r="K209" s="421">
        <f t="shared" si="83"/>
        <v>0</v>
      </c>
      <c r="L209" s="421">
        <f t="shared" si="83"/>
        <v>0</v>
      </c>
      <c r="M209" s="421">
        <f t="shared" si="83"/>
        <v>0</v>
      </c>
      <c r="N209" s="421">
        <f t="shared" si="83"/>
        <v>0</v>
      </c>
      <c r="O209" s="421">
        <f t="shared" si="83"/>
        <v>0</v>
      </c>
      <c r="P209" s="421">
        <f t="shared" si="83"/>
        <v>0</v>
      </c>
      <c r="Q209" s="421">
        <f t="shared" si="83"/>
        <v>0</v>
      </c>
      <c r="R209" s="422">
        <f t="shared" si="83"/>
        <v>0</v>
      </c>
    </row>
    <row r="210" spans="1:18" x14ac:dyDescent="0.25">
      <c r="A210" s="217"/>
      <c r="B210" s="152"/>
      <c r="C210" s="37"/>
      <c r="D210" s="37"/>
      <c r="E210" s="38"/>
      <c r="F210" s="77"/>
      <c r="G210" s="77"/>
      <c r="H210" s="77"/>
      <c r="I210" s="77"/>
      <c r="J210" s="77"/>
      <c r="K210" s="77"/>
      <c r="L210" s="77"/>
      <c r="M210" s="77"/>
      <c r="N210" s="77"/>
      <c r="O210" s="77"/>
      <c r="P210" s="77"/>
      <c r="Q210" s="77"/>
      <c r="R210" s="36">
        <f>SUM(F210:Q210)</f>
        <v>0</v>
      </c>
    </row>
    <row r="211" spans="1:18" x14ac:dyDescent="0.25">
      <c r="A211" s="217"/>
      <c r="B211" s="76"/>
      <c r="C211" s="37"/>
      <c r="D211" s="37"/>
      <c r="E211" s="38"/>
      <c r="F211" s="77"/>
      <c r="G211" s="77"/>
      <c r="H211" s="77"/>
      <c r="I211" s="77"/>
      <c r="J211" s="77"/>
      <c r="K211" s="77"/>
      <c r="L211" s="77"/>
      <c r="M211" s="77"/>
      <c r="N211" s="77"/>
      <c r="O211" s="77"/>
      <c r="P211" s="77"/>
      <c r="Q211" s="77"/>
      <c r="R211" s="36">
        <f>SUM(F211:Q211)</f>
        <v>0</v>
      </c>
    </row>
    <row r="212" spans="1:18" x14ac:dyDescent="0.25">
      <c r="A212" s="219">
        <v>34600</v>
      </c>
      <c r="B212" s="220" t="s">
        <v>119</v>
      </c>
      <c r="C212" s="211"/>
      <c r="D212" s="211"/>
      <c r="E212" s="212"/>
      <c r="F212" s="421">
        <f>SUM(F213:F214)</f>
        <v>0</v>
      </c>
      <c r="G212" s="421">
        <f t="shared" ref="G212:R212" si="84">SUM(G213:G214)</f>
        <v>0</v>
      </c>
      <c r="H212" s="421">
        <f t="shared" si="84"/>
        <v>0</v>
      </c>
      <c r="I212" s="421">
        <f t="shared" si="84"/>
        <v>0</v>
      </c>
      <c r="J212" s="421">
        <f t="shared" si="84"/>
        <v>0</v>
      </c>
      <c r="K212" s="421">
        <f t="shared" si="84"/>
        <v>0</v>
      </c>
      <c r="L212" s="421">
        <f t="shared" si="84"/>
        <v>0</v>
      </c>
      <c r="M212" s="421">
        <f t="shared" si="84"/>
        <v>0</v>
      </c>
      <c r="N212" s="421">
        <f t="shared" si="84"/>
        <v>0</v>
      </c>
      <c r="O212" s="421">
        <f t="shared" si="84"/>
        <v>0</v>
      </c>
      <c r="P212" s="421">
        <f t="shared" si="84"/>
        <v>0</v>
      </c>
      <c r="Q212" s="421">
        <f t="shared" si="84"/>
        <v>0</v>
      </c>
      <c r="R212" s="422">
        <f t="shared" si="84"/>
        <v>0</v>
      </c>
    </row>
    <row r="213" spans="1:18" x14ac:dyDescent="0.25">
      <c r="A213" s="217"/>
      <c r="B213" s="76"/>
      <c r="C213" s="37"/>
      <c r="D213" s="37"/>
      <c r="E213" s="38"/>
      <c r="F213" s="77"/>
      <c r="G213" s="77"/>
      <c r="H213" s="77"/>
      <c r="I213" s="77"/>
      <c r="J213" s="77"/>
      <c r="K213" s="77"/>
      <c r="L213" s="77"/>
      <c r="M213" s="77"/>
      <c r="N213" s="77"/>
      <c r="O213" s="77"/>
      <c r="P213" s="77"/>
      <c r="Q213" s="77"/>
      <c r="R213" s="36">
        <f>SUM(F213:Q213)</f>
        <v>0</v>
      </c>
    </row>
    <row r="214" spans="1:18" x14ac:dyDescent="0.25">
      <c r="A214" s="217"/>
      <c r="B214" s="76"/>
      <c r="C214" s="37"/>
      <c r="D214" s="37"/>
      <c r="E214" s="38"/>
      <c r="F214" s="77"/>
      <c r="G214" s="77"/>
      <c r="H214" s="77"/>
      <c r="I214" s="77"/>
      <c r="J214" s="77"/>
      <c r="K214" s="77"/>
      <c r="L214" s="77"/>
      <c r="M214" s="77"/>
      <c r="N214" s="77"/>
      <c r="O214" s="77"/>
      <c r="P214" s="77"/>
      <c r="Q214" s="77"/>
      <c r="R214" s="36">
        <f>SUM(F214:Q214)</f>
        <v>0</v>
      </c>
    </row>
    <row r="215" spans="1:18" x14ac:dyDescent="0.25">
      <c r="A215" s="219">
        <v>34700</v>
      </c>
      <c r="B215" s="220" t="s">
        <v>120</v>
      </c>
      <c r="C215" s="211"/>
      <c r="D215" s="211"/>
      <c r="E215" s="212"/>
      <c r="F215" s="421">
        <f>SUM(F216:F217)</f>
        <v>0</v>
      </c>
      <c r="G215" s="421">
        <f t="shared" ref="G215:R215" si="85">SUM(G216:G217)</f>
        <v>0</v>
      </c>
      <c r="H215" s="421">
        <f t="shared" si="85"/>
        <v>0</v>
      </c>
      <c r="I215" s="421">
        <f t="shared" si="85"/>
        <v>0</v>
      </c>
      <c r="J215" s="421">
        <f t="shared" si="85"/>
        <v>0</v>
      </c>
      <c r="K215" s="421">
        <f t="shared" si="85"/>
        <v>0</v>
      </c>
      <c r="L215" s="421">
        <f t="shared" si="85"/>
        <v>0</v>
      </c>
      <c r="M215" s="421">
        <f t="shared" si="85"/>
        <v>0</v>
      </c>
      <c r="N215" s="421">
        <f t="shared" si="85"/>
        <v>0</v>
      </c>
      <c r="O215" s="421">
        <f t="shared" si="85"/>
        <v>0</v>
      </c>
      <c r="P215" s="421">
        <f t="shared" si="85"/>
        <v>0</v>
      </c>
      <c r="Q215" s="421">
        <f t="shared" si="85"/>
        <v>0</v>
      </c>
      <c r="R215" s="422">
        <f t="shared" si="85"/>
        <v>0</v>
      </c>
    </row>
    <row r="216" spans="1:18" x14ac:dyDescent="0.25">
      <c r="A216" s="217"/>
      <c r="B216" s="76"/>
      <c r="C216" s="37"/>
      <c r="D216" s="37"/>
      <c r="E216" s="38"/>
      <c r="F216" s="77"/>
      <c r="G216" s="77"/>
      <c r="H216" s="77"/>
      <c r="I216" s="77"/>
      <c r="J216" s="77"/>
      <c r="K216" s="77"/>
      <c r="L216" s="77"/>
      <c r="M216" s="77"/>
      <c r="N216" s="77"/>
      <c r="O216" s="77"/>
      <c r="P216" s="77"/>
      <c r="Q216" s="77"/>
      <c r="R216" s="36">
        <f>SUM(F216:Q216)</f>
        <v>0</v>
      </c>
    </row>
    <row r="217" spans="1:18" x14ac:dyDescent="0.25">
      <c r="A217" s="217"/>
      <c r="B217" s="76"/>
      <c r="C217" s="37"/>
      <c r="D217" s="37"/>
      <c r="E217" s="38"/>
      <c r="F217" s="77"/>
      <c r="G217" s="77"/>
      <c r="H217" s="77"/>
      <c r="I217" s="77"/>
      <c r="J217" s="77"/>
      <c r="K217" s="77"/>
      <c r="L217" s="77"/>
      <c r="M217" s="77"/>
      <c r="N217" s="77"/>
      <c r="O217" s="77"/>
      <c r="P217" s="77"/>
      <c r="Q217" s="77"/>
      <c r="R217" s="36">
        <f>SUM(F217:Q217)</f>
        <v>0</v>
      </c>
    </row>
    <row r="218" spans="1:18" x14ac:dyDescent="0.25">
      <c r="A218" s="224">
        <v>34800</v>
      </c>
      <c r="B218" s="225" t="s">
        <v>121</v>
      </c>
      <c r="C218" s="211"/>
      <c r="D218" s="211"/>
      <c r="E218" s="212"/>
      <c r="F218" s="421">
        <f>SUM(F219:F220)</f>
        <v>0</v>
      </c>
      <c r="G218" s="421">
        <f t="shared" ref="G218:R218" si="86">SUM(G219:G220)</f>
        <v>0</v>
      </c>
      <c r="H218" s="421">
        <f t="shared" si="86"/>
        <v>0</v>
      </c>
      <c r="I218" s="421">
        <f t="shared" si="86"/>
        <v>0</v>
      </c>
      <c r="J218" s="421">
        <f t="shared" si="86"/>
        <v>0</v>
      </c>
      <c r="K218" s="421">
        <f t="shared" si="86"/>
        <v>0</v>
      </c>
      <c r="L218" s="421">
        <f t="shared" si="86"/>
        <v>0</v>
      </c>
      <c r="M218" s="421">
        <f t="shared" si="86"/>
        <v>0</v>
      </c>
      <c r="N218" s="421">
        <f t="shared" si="86"/>
        <v>0</v>
      </c>
      <c r="O218" s="421">
        <f t="shared" si="86"/>
        <v>0</v>
      </c>
      <c r="P218" s="421">
        <f t="shared" si="86"/>
        <v>0</v>
      </c>
      <c r="Q218" s="421">
        <f t="shared" si="86"/>
        <v>0</v>
      </c>
      <c r="R218" s="422">
        <f t="shared" si="86"/>
        <v>0</v>
      </c>
    </row>
    <row r="219" spans="1:18" x14ac:dyDescent="0.25">
      <c r="A219" s="217"/>
      <c r="B219" s="76"/>
      <c r="C219" s="37"/>
      <c r="D219" s="37"/>
      <c r="E219" s="38"/>
      <c r="F219" s="77"/>
      <c r="G219" s="77"/>
      <c r="H219" s="77"/>
      <c r="I219" s="77"/>
      <c r="J219" s="77"/>
      <c r="K219" s="77"/>
      <c r="L219" s="77"/>
      <c r="M219" s="77"/>
      <c r="N219" s="77"/>
      <c r="O219" s="77"/>
      <c r="P219" s="77"/>
      <c r="Q219" s="77"/>
      <c r="R219" s="36">
        <f>SUM(F219:Q219)</f>
        <v>0</v>
      </c>
    </row>
    <row r="220" spans="1:18" x14ac:dyDescent="0.25">
      <c r="A220" s="226"/>
      <c r="B220" s="227"/>
      <c r="C220" s="37"/>
      <c r="D220" s="37"/>
      <c r="E220" s="38"/>
      <c r="F220" s="77"/>
      <c r="G220" s="77"/>
      <c r="H220" s="77"/>
      <c r="I220" s="77"/>
      <c r="J220" s="77"/>
      <c r="K220" s="77"/>
      <c r="L220" s="77"/>
      <c r="M220" s="77"/>
      <c r="N220" s="77"/>
      <c r="O220" s="77"/>
      <c r="P220" s="77"/>
      <c r="Q220" s="77"/>
      <c r="R220" s="36">
        <f>SUM(F220:Q220)</f>
        <v>0</v>
      </c>
    </row>
    <row r="221" spans="1:18" x14ac:dyDescent="0.25">
      <c r="A221" s="57">
        <v>39000</v>
      </c>
      <c r="B221" s="80" t="s">
        <v>122</v>
      </c>
      <c r="C221" s="209"/>
      <c r="D221" s="209"/>
      <c r="E221" s="210"/>
      <c r="F221" s="388">
        <f>F222+F225+F228+F231+F234+F237+F240</f>
        <v>0</v>
      </c>
      <c r="G221" s="388">
        <f t="shared" ref="G221:R221" si="87">G222+G225+G228+G231+G234+G237+G240</f>
        <v>0</v>
      </c>
      <c r="H221" s="388">
        <f t="shared" si="87"/>
        <v>0</v>
      </c>
      <c r="I221" s="388">
        <f t="shared" si="87"/>
        <v>0</v>
      </c>
      <c r="J221" s="388">
        <f t="shared" si="87"/>
        <v>0</v>
      </c>
      <c r="K221" s="388">
        <f t="shared" si="87"/>
        <v>0</v>
      </c>
      <c r="L221" s="388">
        <f t="shared" si="87"/>
        <v>0</v>
      </c>
      <c r="M221" s="388">
        <f t="shared" si="87"/>
        <v>0</v>
      </c>
      <c r="N221" s="388">
        <f t="shared" si="87"/>
        <v>0</v>
      </c>
      <c r="O221" s="388">
        <f t="shared" si="87"/>
        <v>0</v>
      </c>
      <c r="P221" s="388">
        <f t="shared" si="87"/>
        <v>0</v>
      </c>
      <c r="Q221" s="388">
        <f t="shared" si="87"/>
        <v>0</v>
      </c>
      <c r="R221" s="389">
        <f t="shared" si="87"/>
        <v>0</v>
      </c>
    </row>
    <row r="222" spans="1:18" x14ac:dyDescent="0.25">
      <c r="A222" s="62">
        <v>39100</v>
      </c>
      <c r="B222" s="63" t="s">
        <v>123</v>
      </c>
      <c r="C222" s="64"/>
      <c r="D222" s="65"/>
      <c r="E222" s="66"/>
      <c r="F222" s="446">
        <f>SUM(F223:F224)</f>
        <v>0</v>
      </c>
      <c r="G222" s="446">
        <f t="shared" ref="G222:R222" si="88">SUM(G223:G224)</f>
        <v>0</v>
      </c>
      <c r="H222" s="446">
        <f t="shared" si="88"/>
        <v>0</v>
      </c>
      <c r="I222" s="446">
        <f t="shared" si="88"/>
        <v>0</v>
      </c>
      <c r="J222" s="446">
        <f t="shared" si="88"/>
        <v>0</v>
      </c>
      <c r="K222" s="446">
        <f t="shared" si="88"/>
        <v>0</v>
      </c>
      <c r="L222" s="446">
        <f t="shared" si="88"/>
        <v>0</v>
      </c>
      <c r="M222" s="446">
        <f t="shared" si="88"/>
        <v>0</v>
      </c>
      <c r="N222" s="446">
        <f t="shared" si="88"/>
        <v>0</v>
      </c>
      <c r="O222" s="446">
        <f t="shared" si="88"/>
        <v>0</v>
      </c>
      <c r="P222" s="446">
        <f t="shared" si="88"/>
        <v>0</v>
      </c>
      <c r="Q222" s="446">
        <f t="shared" si="88"/>
        <v>0</v>
      </c>
      <c r="R222" s="447">
        <f t="shared" si="88"/>
        <v>0</v>
      </c>
    </row>
    <row r="223" spans="1:18" x14ac:dyDescent="0.25">
      <c r="A223" s="78"/>
      <c r="B223" s="68"/>
      <c r="C223" s="228"/>
      <c r="D223" s="37"/>
      <c r="E223" s="38"/>
      <c r="F223" s="448"/>
      <c r="G223" s="448"/>
      <c r="H223" s="448"/>
      <c r="I223" s="448"/>
      <c r="J223" s="448"/>
      <c r="K223" s="448"/>
      <c r="L223" s="448"/>
      <c r="M223" s="448"/>
      <c r="N223" s="448"/>
      <c r="O223" s="448"/>
      <c r="P223" s="448"/>
      <c r="Q223" s="448"/>
      <c r="R223" s="36">
        <f>SUM(F223:Q223)</f>
        <v>0</v>
      </c>
    </row>
    <row r="224" spans="1:18" x14ac:dyDescent="0.25">
      <c r="A224" s="78"/>
      <c r="B224" s="99"/>
      <c r="C224" s="228"/>
      <c r="D224" s="37"/>
      <c r="E224" s="38"/>
      <c r="F224" s="178"/>
      <c r="G224" s="178"/>
      <c r="H224" s="178"/>
      <c r="I224" s="178"/>
      <c r="J224" s="178"/>
      <c r="K224" s="178"/>
      <c r="L224" s="178"/>
      <c r="M224" s="178"/>
      <c r="N224" s="178"/>
      <c r="O224" s="178"/>
      <c r="P224" s="178"/>
      <c r="Q224" s="178"/>
      <c r="R224" s="36">
        <f>SUM(F224:Q224)</f>
        <v>0</v>
      </c>
    </row>
    <row r="225" spans="1:18" x14ac:dyDescent="0.25">
      <c r="A225" s="62">
        <v>39300</v>
      </c>
      <c r="B225" s="63" t="s">
        <v>124</v>
      </c>
      <c r="C225" s="64"/>
      <c r="D225" s="65"/>
      <c r="E225" s="66"/>
      <c r="F225" s="446">
        <f>SUM(F226:F227)</f>
        <v>0</v>
      </c>
      <c r="G225" s="446">
        <f t="shared" ref="G225:R225" si="89">SUM(G226:G227)</f>
        <v>0</v>
      </c>
      <c r="H225" s="446">
        <f t="shared" si="89"/>
        <v>0</v>
      </c>
      <c r="I225" s="446">
        <f t="shared" si="89"/>
        <v>0</v>
      </c>
      <c r="J225" s="446">
        <f t="shared" si="89"/>
        <v>0</v>
      </c>
      <c r="K225" s="446">
        <f t="shared" si="89"/>
        <v>0</v>
      </c>
      <c r="L225" s="446">
        <f t="shared" si="89"/>
        <v>0</v>
      </c>
      <c r="M225" s="446">
        <f t="shared" si="89"/>
        <v>0</v>
      </c>
      <c r="N225" s="446">
        <f t="shared" si="89"/>
        <v>0</v>
      </c>
      <c r="O225" s="446">
        <f t="shared" si="89"/>
        <v>0</v>
      </c>
      <c r="P225" s="446">
        <f t="shared" si="89"/>
        <v>0</v>
      </c>
      <c r="Q225" s="446">
        <f t="shared" si="89"/>
        <v>0</v>
      </c>
      <c r="R225" s="447">
        <f t="shared" si="89"/>
        <v>0</v>
      </c>
    </row>
    <row r="226" spans="1:18" x14ac:dyDescent="0.25">
      <c r="A226" s="107"/>
      <c r="B226" s="207"/>
      <c r="C226" s="200"/>
      <c r="D226" s="201"/>
      <c r="E226" s="202"/>
      <c r="F226" s="449"/>
      <c r="G226" s="449"/>
      <c r="H226" s="449"/>
      <c r="I226" s="449"/>
      <c r="J226" s="449"/>
      <c r="K226" s="449"/>
      <c r="L226" s="449"/>
      <c r="M226" s="449"/>
      <c r="N226" s="449"/>
      <c r="O226" s="449"/>
      <c r="P226" s="449"/>
      <c r="Q226" s="449"/>
      <c r="R226" s="36">
        <f>SUM(F226:Q226)</f>
        <v>0</v>
      </c>
    </row>
    <row r="227" spans="1:18" x14ac:dyDescent="0.25">
      <c r="A227" s="72"/>
      <c r="B227" s="99"/>
      <c r="C227" s="215"/>
      <c r="D227" s="37"/>
      <c r="E227" s="38"/>
      <c r="F227" s="178"/>
      <c r="G227" s="178"/>
      <c r="H227" s="178"/>
      <c r="I227" s="178"/>
      <c r="J227" s="178"/>
      <c r="K227" s="178"/>
      <c r="L227" s="178"/>
      <c r="M227" s="178"/>
      <c r="N227" s="178"/>
      <c r="O227" s="178"/>
      <c r="P227" s="178"/>
      <c r="Q227" s="178"/>
      <c r="R227" s="36">
        <f>SUM(F227:Q227)</f>
        <v>0</v>
      </c>
    </row>
    <row r="228" spans="1:18" x14ac:dyDescent="0.25">
      <c r="A228" s="62">
        <v>39500</v>
      </c>
      <c r="B228" s="63" t="s">
        <v>125</v>
      </c>
      <c r="C228" s="64"/>
      <c r="D228" s="65"/>
      <c r="E228" s="66"/>
      <c r="F228" s="421">
        <f>SUM(F229:F230)</f>
        <v>0</v>
      </c>
      <c r="G228" s="421">
        <f t="shared" ref="G228:R228" si="90">SUM(G229:G230)</f>
        <v>0</v>
      </c>
      <c r="H228" s="421">
        <f t="shared" si="90"/>
        <v>0</v>
      </c>
      <c r="I228" s="421">
        <f t="shared" si="90"/>
        <v>0</v>
      </c>
      <c r="J228" s="421">
        <f t="shared" si="90"/>
        <v>0</v>
      </c>
      <c r="K228" s="421">
        <f t="shared" si="90"/>
        <v>0</v>
      </c>
      <c r="L228" s="421">
        <f t="shared" si="90"/>
        <v>0</v>
      </c>
      <c r="M228" s="421">
        <f t="shared" si="90"/>
        <v>0</v>
      </c>
      <c r="N228" s="421">
        <f t="shared" si="90"/>
        <v>0</v>
      </c>
      <c r="O228" s="421">
        <f t="shared" si="90"/>
        <v>0</v>
      </c>
      <c r="P228" s="421">
        <f t="shared" si="90"/>
        <v>0</v>
      </c>
      <c r="Q228" s="421">
        <f t="shared" si="90"/>
        <v>0</v>
      </c>
      <c r="R228" s="422">
        <f t="shared" si="90"/>
        <v>0</v>
      </c>
    </row>
    <row r="229" spans="1:18" x14ac:dyDescent="0.25">
      <c r="A229" s="226"/>
      <c r="B229" s="48"/>
      <c r="C229" s="223"/>
      <c r="D229" s="37"/>
      <c r="E229" s="38"/>
      <c r="F229" s="94"/>
      <c r="G229" s="94"/>
      <c r="H229" s="94"/>
      <c r="I229" s="94"/>
      <c r="J229" s="94"/>
      <c r="K229" s="94"/>
      <c r="L229" s="94"/>
      <c r="M229" s="94"/>
      <c r="N229" s="94"/>
      <c r="O229" s="94"/>
      <c r="P229" s="94"/>
      <c r="Q229" s="94"/>
      <c r="R229" s="36">
        <f>SUM(F229:Q229)</f>
        <v>0</v>
      </c>
    </row>
    <row r="230" spans="1:18" x14ac:dyDescent="0.25">
      <c r="A230" s="226"/>
      <c r="B230" s="229"/>
      <c r="C230" s="223"/>
      <c r="D230" s="37"/>
      <c r="E230" s="38"/>
      <c r="F230" s="94"/>
      <c r="G230" s="94"/>
      <c r="H230" s="94"/>
      <c r="I230" s="94"/>
      <c r="J230" s="94"/>
      <c r="K230" s="94"/>
      <c r="L230" s="94"/>
      <c r="M230" s="94"/>
      <c r="N230" s="94"/>
      <c r="O230" s="94"/>
      <c r="P230" s="94"/>
      <c r="Q230" s="94"/>
      <c r="R230" s="36">
        <f>SUM(F230:Q230)</f>
        <v>0</v>
      </c>
    </row>
    <row r="231" spans="1:18" x14ac:dyDescent="0.25">
      <c r="A231" s="62">
        <v>39600</v>
      </c>
      <c r="B231" s="63" t="s">
        <v>190</v>
      </c>
      <c r="C231" s="64"/>
      <c r="D231" s="65"/>
      <c r="E231" s="66"/>
      <c r="F231" s="421">
        <f>SUM(F232:F233)</f>
        <v>0</v>
      </c>
      <c r="G231" s="421">
        <f t="shared" ref="G231:R231" si="91">SUM(G232:G233)</f>
        <v>0</v>
      </c>
      <c r="H231" s="421">
        <f t="shared" si="91"/>
        <v>0</v>
      </c>
      <c r="I231" s="421">
        <f t="shared" si="91"/>
        <v>0</v>
      </c>
      <c r="J231" s="421">
        <f t="shared" si="91"/>
        <v>0</v>
      </c>
      <c r="K231" s="421">
        <f t="shared" si="91"/>
        <v>0</v>
      </c>
      <c r="L231" s="421">
        <f t="shared" si="91"/>
        <v>0</v>
      </c>
      <c r="M231" s="421">
        <f t="shared" si="91"/>
        <v>0</v>
      </c>
      <c r="N231" s="421">
        <f t="shared" si="91"/>
        <v>0</v>
      </c>
      <c r="O231" s="421">
        <f t="shared" si="91"/>
        <v>0</v>
      </c>
      <c r="P231" s="421">
        <f t="shared" si="91"/>
        <v>0</v>
      </c>
      <c r="Q231" s="421">
        <f t="shared" si="91"/>
        <v>0</v>
      </c>
      <c r="R231" s="422">
        <f t="shared" si="91"/>
        <v>0</v>
      </c>
    </row>
    <row r="232" spans="1:18" x14ac:dyDescent="0.25">
      <c r="A232" s="226"/>
      <c r="B232" s="229"/>
      <c r="C232" s="223"/>
      <c r="D232" s="37"/>
      <c r="E232" s="38"/>
      <c r="F232" s="94"/>
      <c r="G232" s="94"/>
      <c r="H232" s="94"/>
      <c r="I232" s="94"/>
      <c r="J232" s="94"/>
      <c r="K232" s="94"/>
      <c r="L232" s="94"/>
      <c r="M232" s="94"/>
      <c r="N232" s="94"/>
      <c r="O232" s="94"/>
      <c r="P232" s="94"/>
      <c r="Q232" s="94"/>
      <c r="R232" s="36">
        <f>SUM(F232:Q232)</f>
        <v>0</v>
      </c>
    </row>
    <row r="233" spans="1:18" x14ac:dyDescent="0.25">
      <c r="A233" s="226"/>
      <c r="B233" s="229"/>
      <c r="C233" s="223"/>
      <c r="D233" s="37"/>
      <c r="E233" s="38"/>
      <c r="F233" s="94"/>
      <c r="G233" s="94"/>
      <c r="H233" s="94"/>
      <c r="I233" s="94"/>
      <c r="J233" s="94"/>
      <c r="K233" s="94"/>
      <c r="L233" s="94"/>
      <c r="M233" s="94"/>
      <c r="N233" s="94"/>
      <c r="O233" s="94"/>
      <c r="P233" s="94"/>
      <c r="Q233" s="94"/>
      <c r="R233" s="36">
        <f>SUM(F233:Q233)</f>
        <v>0</v>
      </c>
    </row>
    <row r="234" spans="1:18" x14ac:dyDescent="0.25">
      <c r="A234" s="62">
        <v>39700</v>
      </c>
      <c r="B234" s="63" t="s">
        <v>126</v>
      </c>
      <c r="C234" s="64"/>
      <c r="D234" s="65"/>
      <c r="E234" s="66"/>
      <c r="F234" s="421">
        <f>SUM(F235:F236)</f>
        <v>0</v>
      </c>
      <c r="G234" s="421">
        <f t="shared" ref="G234:Q234" si="92">SUM(G235:G236)</f>
        <v>0</v>
      </c>
      <c r="H234" s="421">
        <f t="shared" si="92"/>
        <v>0</v>
      </c>
      <c r="I234" s="421">
        <f t="shared" si="92"/>
        <v>0</v>
      </c>
      <c r="J234" s="421">
        <f t="shared" si="92"/>
        <v>0</v>
      </c>
      <c r="K234" s="421">
        <f t="shared" si="92"/>
        <v>0</v>
      </c>
      <c r="L234" s="421">
        <f t="shared" si="92"/>
        <v>0</v>
      </c>
      <c r="M234" s="421">
        <f t="shared" si="92"/>
        <v>0</v>
      </c>
      <c r="N234" s="421">
        <f t="shared" si="92"/>
        <v>0</v>
      </c>
      <c r="O234" s="421">
        <f t="shared" si="92"/>
        <v>0</v>
      </c>
      <c r="P234" s="421">
        <f t="shared" si="92"/>
        <v>0</v>
      </c>
      <c r="Q234" s="421">
        <f t="shared" si="92"/>
        <v>0</v>
      </c>
      <c r="R234" s="422">
        <f>SUM(R235:R236)</f>
        <v>0</v>
      </c>
    </row>
    <row r="235" spans="1:18" x14ac:dyDescent="0.25">
      <c r="A235" s="226"/>
      <c r="B235" s="208"/>
      <c r="C235" s="82"/>
      <c r="D235" s="37"/>
      <c r="E235" s="38"/>
      <c r="F235" s="77"/>
      <c r="G235" s="77"/>
      <c r="H235" s="77"/>
      <c r="I235" s="77"/>
      <c r="J235" s="77"/>
      <c r="K235" s="77"/>
      <c r="L235" s="77"/>
      <c r="M235" s="77"/>
      <c r="N235" s="77"/>
      <c r="O235" s="77"/>
      <c r="P235" s="77"/>
      <c r="Q235" s="77"/>
      <c r="R235" s="36">
        <f>SUM(F235:Q235)</f>
        <v>0</v>
      </c>
    </row>
    <row r="236" spans="1:18" x14ac:dyDescent="0.25">
      <c r="A236" s="226"/>
      <c r="B236" s="223"/>
      <c r="C236" s="223"/>
      <c r="D236" s="37"/>
      <c r="E236" s="38"/>
      <c r="F236" s="94"/>
      <c r="G236" s="94"/>
      <c r="H236" s="94"/>
      <c r="I236" s="94"/>
      <c r="J236" s="94"/>
      <c r="K236" s="94"/>
      <c r="L236" s="94"/>
      <c r="M236" s="94"/>
      <c r="N236" s="94"/>
      <c r="O236" s="94"/>
      <c r="P236" s="94"/>
      <c r="Q236" s="94"/>
      <c r="R236" s="36">
        <f>SUM(F236:Q236)</f>
        <v>0</v>
      </c>
    </row>
    <row r="237" spans="1:18" x14ac:dyDescent="0.25">
      <c r="A237" s="62">
        <v>39800</v>
      </c>
      <c r="B237" s="63" t="s">
        <v>127</v>
      </c>
      <c r="C237" s="64"/>
      <c r="D237" s="65"/>
      <c r="E237" s="66"/>
      <c r="F237" s="421">
        <f>SUM(F238:F239)</f>
        <v>0</v>
      </c>
      <c r="G237" s="421">
        <f t="shared" ref="G237:R237" si="93">SUM(G238:G239)</f>
        <v>0</v>
      </c>
      <c r="H237" s="421">
        <f t="shared" si="93"/>
        <v>0</v>
      </c>
      <c r="I237" s="421">
        <f t="shared" si="93"/>
        <v>0</v>
      </c>
      <c r="J237" s="421">
        <f t="shared" si="93"/>
        <v>0</v>
      </c>
      <c r="K237" s="421">
        <f t="shared" si="93"/>
        <v>0</v>
      </c>
      <c r="L237" s="421">
        <f t="shared" si="93"/>
        <v>0</v>
      </c>
      <c r="M237" s="421">
        <f t="shared" si="93"/>
        <v>0</v>
      </c>
      <c r="N237" s="421">
        <f t="shared" si="93"/>
        <v>0</v>
      </c>
      <c r="O237" s="421">
        <f t="shared" si="93"/>
        <v>0</v>
      </c>
      <c r="P237" s="421">
        <f t="shared" si="93"/>
        <v>0</v>
      </c>
      <c r="Q237" s="421">
        <f t="shared" si="93"/>
        <v>0</v>
      </c>
      <c r="R237" s="422">
        <f t="shared" si="93"/>
        <v>0</v>
      </c>
    </row>
    <row r="238" spans="1:18" x14ac:dyDescent="0.25">
      <c r="A238" s="226"/>
      <c r="B238" s="86"/>
      <c r="C238" s="82"/>
      <c r="D238" s="37"/>
      <c r="E238" s="38"/>
      <c r="F238" s="77"/>
      <c r="G238" s="77"/>
      <c r="H238" s="77"/>
      <c r="I238" s="77"/>
      <c r="J238" s="77"/>
      <c r="K238" s="77"/>
      <c r="L238" s="77"/>
      <c r="M238" s="77"/>
      <c r="N238" s="77"/>
      <c r="O238" s="77"/>
      <c r="P238" s="77"/>
      <c r="Q238" s="77"/>
      <c r="R238" s="36">
        <f>SUM(F238:Q238)</f>
        <v>0</v>
      </c>
    </row>
    <row r="239" spans="1:18" x14ac:dyDescent="0.25">
      <c r="A239" s="226"/>
      <c r="B239" s="230"/>
      <c r="C239" s="82"/>
      <c r="D239" s="37"/>
      <c r="E239" s="38"/>
      <c r="F239" s="231"/>
      <c r="G239" s="231"/>
      <c r="H239" s="231"/>
      <c r="I239" s="231"/>
      <c r="J239" s="231"/>
      <c r="K239" s="231"/>
      <c r="L239" s="231"/>
      <c r="M239" s="231"/>
      <c r="N239" s="231"/>
      <c r="O239" s="231"/>
      <c r="P239" s="231"/>
      <c r="Q239" s="231"/>
      <c r="R239" s="36">
        <f>SUM(F239:Q239)</f>
        <v>0</v>
      </c>
    </row>
    <row r="240" spans="1:18" x14ac:dyDescent="0.25">
      <c r="A240" s="62">
        <v>39990</v>
      </c>
      <c r="B240" s="63" t="s">
        <v>128</v>
      </c>
      <c r="C240" s="64"/>
      <c r="D240" s="65"/>
      <c r="E240" s="66"/>
      <c r="F240" s="421">
        <f>SUM(F241:F242)</f>
        <v>0</v>
      </c>
      <c r="G240" s="421">
        <f t="shared" ref="G240:R240" si="94">SUM(G241:G242)</f>
        <v>0</v>
      </c>
      <c r="H240" s="421">
        <f t="shared" si="94"/>
        <v>0</v>
      </c>
      <c r="I240" s="421">
        <f t="shared" si="94"/>
        <v>0</v>
      </c>
      <c r="J240" s="421">
        <f t="shared" si="94"/>
        <v>0</v>
      </c>
      <c r="K240" s="421">
        <f t="shared" si="94"/>
        <v>0</v>
      </c>
      <c r="L240" s="421">
        <f t="shared" si="94"/>
        <v>0</v>
      </c>
      <c r="M240" s="421">
        <f t="shared" si="94"/>
        <v>0</v>
      </c>
      <c r="N240" s="421">
        <f t="shared" si="94"/>
        <v>0</v>
      </c>
      <c r="O240" s="421">
        <f t="shared" si="94"/>
        <v>0</v>
      </c>
      <c r="P240" s="421">
        <f t="shared" si="94"/>
        <v>0</v>
      </c>
      <c r="Q240" s="421">
        <f t="shared" si="94"/>
        <v>0</v>
      </c>
      <c r="R240" s="422">
        <f t="shared" si="94"/>
        <v>0</v>
      </c>
    </row>
    <row r="241" spans="1:18" x14ac:dyDescent="0.25">
      <c r="A241" s="107"/>
      <c r="B241" s="68"/>
      <c r="C241" s="200"/>
      <c r="D241" s="201"/>
      <c r="E241" s="202"/>
      <c r="F241" s="444"/>
      <c r="G241" s="444"/>
      <c r="H241" s="444"/>
      <c r="I241" s="444"/>
      <c r="J241" s="444"/>
      <c r="K241" s="444"/>
      <c r="L241" s="444"/>
      <c r="M241" s="444"/>
      <c r="N241" s="444"/>
      <c r="O241" s="444"/>
      <c r="P241" s="444"/>
      <c r="Q241" s="444"/>
      <c r="R241" s="36">
        <f>SUM(F241:Q241)</f>
        <v>0</v>
      </c>
    </row>
    <row r="242" spans="1:18" ht="15.75" thickBot="1" x14ac:dyDescent="0.3">
      <c r="A242" s="248"/>
      <c r="B242" s="378"/>
      <c r="C242" s="379"/>
      <c r="D242" s="114"/>
      <c r="E242" s="115"/>
      <c r="F242" s="387"/>
      <c r="G242" s="387"/>
      <c r="H242" s="387"/>
      <c r="I242" s="387"/>
      <c r="J242" s="387"/>
      <c r="K242" s="387"/>
      <c r="L242" s="387"/>
      <c r="M242" s="387"/>
      <c r="N242" s="387"/>
      <c r="O242" s="387"/>
      <c r="P242" s="387"/>
      <c r="Q242" s="387"/>
      <c r="R242" s="36">
        <f>SUM(F242:Q242)</f>
        <v>0</v>
      </c>
    </row>
    <row r="243" spans="1:18" ht="15.75" thickTop="1" x14ac:dyDescent="0.25">
      <c r="A243" s="52">
        <v>40000</v>
      </c>
      <c r="B243" s="53" t="s">
        <v>129</v>
      </c>
      <c r="C243" s="54"/>
      <c r="D243" s="54"/>
      <c r="E243" s="55"/>
      <c r="F243" s="438">
        <f>F244+F260</f>
        <v>0</v>
      </c>
      <c r="G243" s="438">
        <f t="shared" ref="G243:R243" si="95">G244+G260</f>
        <v>0</v>
      </c>
      <c r="H243" s="438">
        <f t="shared" si="95"/>
        <v>0</v>
      </c>
      <c r="I243" s="438">
        <f t="shared" si="95"/>
        <v>0</v>
      </c>
      <c r="J243" s="438">
        <f t="shared" si="95"/>
        <v>0</v>
      </c>
      <c r="K243" s="438">
        <f t="shared" si="95"/>
        <v>0</v>
      </c>
      <c r="L243" s="438">
        <f t="shared" si="95"/>
        <v>0</v>
      </c>
      <c r="M243" s="438">
        <f t="shared" si="95"/>
        <v>0</v>
      </c>
      <c r="N243" s="438">
        <f t="shared" si="95"/>
        <v>0</v>
      </c>
      <c r="O243" s="438">
        <f t="shared" si="95"/>
        <v>0</v>
      </c>
      <c r="P243" s="438">
        <f t="shared" si="95"/>
        <v>0</v>
      </c>
      <c r="Q243" s="438">
        <f t="shared" si="95"/>
        <v>0</v>
      </c>
      <c r="R243" s="439">
        <f t="shared" si="95"/>
        <v>0</v>
      </c>
    </row>
    <row r="244" spans="1:18" x14ac:dyDescent="0.25">
      <c r="A244" s="186">
        <v>43000</v>
      </c>
      <c r="B244" s="187" t="s">
        <v>130</v>
      </c>
      <c r="C244" s="188"/>
      <c r="D244" s="188"/>
      <c r="E244" s="189"/>
      <c r="F244" s="388">
        <f>F245+F248+F251+F254+F257</f>
        <v>0</v>
      </c>
      <c r="G244" s="388">
        <f t="shared" ref="G244:R244" si="96">G245+G248+G251+G254+G257</f>
        <v>0</v>
      </c>
      <c r="H244" s="388">
        <f t="shared" si="96"/>
        <v>0</v>
      </c>
      <c r="I244" s="388">
        <f t="shared" si="96"/>
        <v>0</v>
      </c>
      <c r="J244" s="388">
        <f t="shared" si="96"/>
        <v>0</v>
      </c>
      <c r="K244" s="388">
        <f t="shared" si="96"/>
        <v>0</v>
      </c>
      <c r="L244" s="388">
        <f t="shared" si="96"/>
        <v>0</v>
      </c>
      <c r="M244" s="388">
        <f t="shared" si="96"/>
        <v>0</v>
      </c>
      <c r="N244" s="388">
        <f t="shared" si="96"/>
        <v>0</v>
      </c>
      <c r="O244" s="388">
        <f t="shared" si="96"/>
        <v>0</v>
      </c>
      <c r="P244" s="388">
        <f t="shared" si="96"/>
        <v>0</v>
      </c>
      <c r="Q244" s="388">
        <f t="shared" si="96"/>
        <v>0</v>
      </c>
      <c r="R244" s="389">
        <f t="shared" si="96"/>
        <v>0</v>
      </c>
    </row>
    <row r="245" spans="1:18" x14ac:dyDescent="0.25">
      <c r="A245" s="190">
        <v>43110</v>
      </c>
      <c r="B245" s="199" t="s">
        <v>131</v>
      </c>
      <c r="C245" s="232"/>
      <c r="D245" s="232"/>
      <c r="E245" s="233"/>
      <c r="F245" s="365">
        <f>SUM(F246:F247)</f>
        <v>0</v>
      </c>
      <c r="G245" s="365">
        <f t="shared" ref="G245:R245" si="97">SUM(G246:G247)</f>
        <v>0</v>
      </c>
      <c r="H245" s="365">
        <f t="shared" si="97"/>
        <v>0</v>
      </c>
      <c r="I245" s="365">
        <f t="shared" si="97"/>
        <v>0</v>
      </c>
      <c r="J245" s="365">
        <f t="shared" si="97"/>
        <v>0</v>
      </c>
      <c r="K245" s="365">
        <f t="shared" si="97"/>
        <v>0</v>
      </c>
      <c r="L245" s="365">
        <f t="shared" si="97"/>
        <v>0</v>
      </c>
      <c r="M245" s="365">
        <f t="shared" si="97"/>
        <v>0</v>
      </c>
      <c r="N245" s="365">
        <f t="shared" si="97"/>
        <v>0</v>
      </c>
      <c r="O245" s="365">
        <f t="shared" si="97"/>
        <v>0</v>
      </c>
      <c r="P245" s="365">
        <f t="shared" si="97"/>
        <v>0</v>
      </c>
      <c r="Q245" s="365">
        <f t="shared" si="97"/>
        <v>0</v>
      </c>
      <c r="R245" s="366">
        <f t="shared" si="97"/>
        <v>0</v>
      </c>
    </row>
    <row r="246" spans="1:18" x14ac:dyDescent="0.25">
      <c r="A246" s="226"/>
      <c r="B246" s="68"/>
      <c r="C246" s="37"/>
      <c r="D246" s="37"/>
      <c r="E246" s="38"/>
      <c r="F246" s="77"/>
      <c r="G246" s="77"/>
      <c r="H246" s="77"/>
      <c r="I246" s="234"/>
      <c r="J246" s="234"/>
      <c r="K246" s="234"/>
      <c r="L246" s="234"/>
      <c r="M246" s="234"/>
      <c r="N246" s="234"/>
      <c r="O246" s="234"/>
      <c r="P246" s="234"/>
      <c r="Q246" s="234"/>
      <c r="R246" s="36">
        <f>SUM(F246:Q246)</f>
        <v>0</v>
      </c>
    </row>
    <row r="247" spans="1:18" x14ac:dyDescent="0.25">
      <c r="A247" s="226"/>
      <c r="B247" s="76"/>
      <c r="C247" s="235"/>
      <c r="D247" s="291"/>
      <c r="E247" s="236"/>
      <c r="F247" s="77"/>
      <c r="G247" s="77"/>
      <c r="H247" s="77"/>
      <c r="I247" s="234"/>
      <c r="J247" s="234"/>
      <c r="K247" s="234"/>
      <c r="L247" s="234"/>
      <c r="M247" s="234"/>
      <c r="N247" s="234"/>
      <c r="O247" s="234"/>
      <c r="P247" s="234"/>
      <c r="Q247" s="234"/>
      <c r="R247" s="36">
        <f>SUM(F247:Q247)</f>
        <v>0</v>
      </c>
    </row>
    <row r="248" spans="1:18" x14ac:dyDescent="0.25">
      <c r="A248" s="190">
        <v>43120</v>
      </c>
      <c r="B248" s="199" t="s">
        <v>132</v>
      </c>
      <c r="C248" s="232"/>
      <c r="D248" s="232"/>
      <c r="E248" s="233"/>
      <c r="F248" s="365">
        <f>SUM(F249:F250)</f>
        <v>0</v>
      </c>
      <c r="G248" s="365">
        <f t="shared" ref="G248:R248" si="98">SUM(G249:G250)</f>
        <v>0</v>
      </c>
      <c r="H248" s="365">
        <f t="shared" si="98"/>
        <v>0</v>
      </c>
      <c r="I248" s="365">
        <f t="shared" si="98"/>
        <v>0</v>
      </c>
      <c r="J248" s="365">
        <f t="shared" si="98"/>
        <v>0</v>
      </c>
      <c r="K248" s="365">
        <f t="shared" si="98"/>
        <v>0</v>
      </c>
      <c r="L248" s="365">
        <f t="shared" si="98"/>
        <v>0</v>
      </c>
      <c r="M248" s="365">
        <f t="shared" si="98"/>
        <v>0</v>
      </c>
      <c r="N248" s="365">
        <f t="shared" si="98"/>
        <v>0</v>
      </c>
      <c r="O248" s="365">
        <f t="shared" si="98"/>
        <v>0</v>
      </c>
      <c r="P248" s="365">
        <f t="shared" si="98"/>
        <v>0</v>
      </c>
      <c r="Q248" s="365">
        <f t="shared" si="98"/>
        <v>0</v>
      </c>
      <c r="R248" s="366">
        <f t="shared" si="98"/>
        <v>0</v>
      </c>
    </row>
    <row r="249" spans="1:18" x14ac:dyDescent="0.25">
      <c r="A249" s="226"/>
      <c r="B249" s="152"/>
      <c r="C249" s="37"/>
      <c r="D249" s="37"/>
      <c r="E249" s="38"/>
      <c r="F249" s="170"/>
      <c r="G249" s="170"/>
      <c r="H249" s="450"/>
      <c r="I249" s="450"/>
      <c r="J249" s="450"/>
      <c r="K249" s="450"/>
      <c r="L249" s="450"/>
      <c r="M249" s="450"/>
      <c r="N249" s="450"/>
      <c r="O249" s="450"/>
      <c r="P249" s="450"/>
      <c r="Q249" s="450"/>
      <c r="R249" s="36">
        <f>SUM(F249:Q249)</f>
        <v>0</v>
      </c>
    </row>
    <row r="250" spans="1:18" x14ac:dyDescent="0.25">
      <c r="A250" s="226"/>
      <c r="B250" s="169"/>
      <c r="C250" s="37"/>
      <c r="D250" s="37"/>
      <c r="E250" s="38"/>
      <c r="F250" s="77"/>
      <c r="G250" s="77"/>
      <c r="H250" s="77"/>
      <c r="I250" s="77"/>
      <c r="J250" s="77"/>
      <c r="K250" s="77"/>
      <c r="L250" s="77"/>
      <c r="M250" s="77"/>
      <c r="N250" s="77"/>
      <c r="O250" s="77"/>
      <c r="P250" s="77"/>
      <c r="Q250" s="77"/>
      <c r="R250" s="36">
        <f>SUM(F250:Q250)</f>
        <v>0</v>
      </c>
    </row>
    <row r="251" spans="1:18" x14ac:dyDescent="0.25">
      <c r="A251" s="190">
        <v>43500</v>
      </c>
      <c r="B251" s="63" t="s">
        <v>133</v>
      </c>
      <c r="C251" s="232"/>
      <c r="D251" s="232"/>
      <c r="E251" s="233"/>
      <c r="F251" s="365">
        <f>SUM(F252:F253)</f>
        <v>0</v>
      </c>
      <c r="G251" s="365">
        <f t="shared" ref="G251:R251" si="99">SUM(G252:G253)</f>
        <v>0</v>
      </c>
      <c r="H251" s="365">
        <f t="shared" si="99"/>
        <v>0</v>
      </c>
      <c r="I251" s="365">
        <f t="shared" si="99"/>
        <v>0</v>
      </c>
      <c r="J251" s="365">
        <f t="shared" si="99"/>
        <v>0</v>
      </c>
      <c r="K251" s="365">
        <f t="shared" si="99"/>
        <v>0</v>
      </c>
      <c r="L251" s="365">
        <f t="shared" si="99"/>
        <v>0</v>
      </c>
      <c r="M251" s="365">
        <f t="shared" si="99"/>
        <v>0</v>
      </c>
      <c r="N251" s="365">
        <f t="shared" si="99"/>
        <v>0</v>
      </c>
      <c r="O251" s="365">
        <f t="shared" si="99"/>
        <v>0</v>
      </c>
      <c r="P251" s="365">
        <f t="shared" si="99"/>
        <v>0</v>
      </c>
      <c r="Q251" s="365">
        <f t="shared" si="99"/>
        <v>0</v>
      </c>
      <c r="R251" s="366">
        <f t="shared" si="99"/>
        <v>0</v>
      </c>
    </row>
    <row r="252" spans="1:18" x14ac:dyDescent="0.25">
      <c r="A252" s="226"/>
      <c r="B252" s="79"/>
      <c r="C252" s="37"/>
      <c r="D252" s="37"/>
      <c r="E252" s="38"/>
      <c r="F252" s="77"/>
      <c r="G252" s="77"/>
      <c r="H252" s="77"/>
      <c r="I252" s="77"/>
      <c r="J252" s="77"/>
      <c r="K252" s="77"/>
      <c r="L252" s="77"/>
      <c r="M252" s="77"/>
      <c r="N252" s="77"/>
      <c r="O252" s="77"/>
      <c r="P252" s="77"/>
      <c r="Q252" s="77"/>
      <c r="R252" s="36">
        <f>SUM(F252:Q252)</f>
        <v>0</v>
      </c>
    </row>
    <row r="253" spans="1:18" x14ac:dyDescent="0.25">
      <c r="A253" s="226"/>
      <c r="B253" s="169"/>
      <c r="C253" s="37"/>
      <c r="D253" s="37"/>
      <c r="E253" s="38"/>
      <c r="F253" s="77"/>
      <c r="G253" s="77"/>
      <c r="H253" s="77"/>
      <c r="I253" s="77"/>
      <c r="J253" s="77"/>
      <c r="K253" s="77"/>
      <c r="L253" s="77"/>
      <c r="M253" s="77"/>
      <c r="N253" s="77"/>
      <c r="O253" s="77"/>
      <c r="P253" s="77"/>
      <c r="Q253" s="77"/>
      <c r="R253" s="36">
        <f>SUM(F253:Q253)</f>
        <v>0</v>
      </c>
    </row>
    <row r="254" spans="1:18" x14ac:dyDescent="0.25">
      <c r="A254" s="190">
        <v>43600</v>
      </c>
      <c r="B254" s="63" t="s">
        <v>134</v>
      </c>
      <c r="C254" s="232"/>
      <c r="D254" s="232"/>
      <c r="E254" s="233"/>
      <c r="F254" s="365">
        <f>SUM(F255:F256)</f>
        <v>0</v>
      </c>
      <c r="G254" s="365">
        <f t="shared" ref="G254:R254" si="100">SUM(G255:G256)</f>
        <v>0</v>
      </c>
      <c r="H254" s="365">
        <f t="shared" si="100"/>
        <v>0</v>
      </c>
      <c r="I254" s="365">
        <f t="shared" si="100"/>
        <v>0</v>
      </c>
      <c r="J254" s="365">
        <f t="shared" si="100"/>
        <v>0</v>
      </c>
      <c r="K254" s="365">
        <f t="shared" si="100"/>
        <v>0</v>
      </c>
      <c r="L254" s="365">
        <f t="shared" si="100"/>
        <v>0</v>
      </c>
      <c r="M254" s="365">
        <f t="shared" si="100"/>
        <v>0</v>
      </c>
      <c r="N254" s="365">
        <f t="shared" si="100"/>
        <v>0</v>
      </c>
      <c r="O254" s="365">
        <f t="shared" si="100"/>
        <v>0</v>
      </c>
      <c r="P254" s="365">
        <f t="shared" si="100"/>
        <v>0</v>
      </c>
      <c r="Q254" s="365">
        <f t="shared" si="100"/>
        <v>0</v>
      </c>
      <c r="R254" s="366">
        <f t="shared" si="100"/>
        <v>0</v>
      </c>
    </row>
    <row r="255" spans="1:18" x14ac:dyDescent="0.25">
      <c r="A255" s="226"/>
      <c r="B255" s="79"/>
      <c r="C255" s="37"/>
      <c r="D255" s="37"/>
      <c r="E255" s="38"/>
      <c r="F255" s="77"/>
      <c r="G255" s="77"/>
      <c r="H255" s="77"/>
      <c r="I255" s="77"/>
      <c r="J255" s="77"/>
      <c r="K255" s="77"/>
      <c r="L255" s="77"/>
      <c r="M255" s="77"/>
      <c r="N255" s="77"/>
      <c r="O255" s="77"/>
      <c r="P255" s="77"/>
      <c r="Q255" s="77"/>
      <c r="R255" s="36">
        <f>SUM(F255:Q255)</f>
        <v>0</v>
      </c>
    </row>
    <row r="256" spans="1:18" x14ac:dyDescent="0.25">
      <c r="A256" s="226"/>
      <c r="B256" s="169"/>
      <c r="C256" s="37"/>
      <c r="D256" s="37"/>
      <c r="E256" s="38"/>
      <c r="F256" s="77"/>
      <c r="G256" s="77"/>
      <c r="H256" s="77"/>
      <c r="I256" s="77"/>
      <c r="J256" s="77"/>
      <c r="K256" s="77"/>
      <c r="L256" s="77"/>
      <c r="M256" s="77"/>
      <c r="N256" s="77"/>
      <c r="O256" s="77"/>
      <c r="P256" s="77"/>
      <c r="Q256" s="77"/>
      <c r="R256" s="36">
        <f>SUM(F256:Q256)</f>
        <v>0</v>
      </c>
    </row>
    <row r="257" spans="1:18" x14ac:dyDescent="0.25">
      <c r="A257" s="190">
        <v>43700</v>
      </c>
      <c r="B257" s="63" t="s">
        <v>135</v>
      </c>
      <c r="C257" s="232"/>
      <c r="D257" s="232"/>
      <c r="E257" s="233"/>
      <c r="F257" s="365">
        <f>SUM(F258:F259)</f>
        <v>0</v>
      </c>
      <c r="G257" s="365">
        <f t="shared" ref="G257:R257" si="101">SUM(G258:G259)</f>
        <v>0</v>
      </c>
      <c r="H257" s="365">
        <f t="shared" si="101"/>
        <v>0</v>
      </c>
      <c r="I257" s="365">
        <f t="shared" si="101"/>
        <v>0</v>
      </c>
      <c r="J257" s="365">
        <f t="shared" si="101"/>
        <v>0</v>
      </c>
      <c r="K257" s="365">
        <f t="shared" si="101"/>
        <v>0</v>
      </c>
      <c r="L257" s="365">
        <f t="shared" si="101"/>
        <v>0</v>
      </c>
      <c r="M257" s="365">
        <f t="shared" si="101"/>
        <v>0</v>
      </c>
      <c r="N257" s="365">
        <f t="shared" si="101"/>
        <v>0</v>
      </c>
      <c r="O257" s="365">
        <f t="shared" si="101"/>
        <v>0</v>
      </c>
      <c r="P257" s="365">
        <f t="shared" si="101"/>
        <v>0</v>
      </c>
      <c r="Q257" s="365">
        <f t="shared" si="101"/>
        <v>0</v>
      </c>
      <c r="R257" s="366">
        <f t="shared" si="101"/>
        <v>0</v>
      </c>
    </row>
    <row r="258" spans="1:18" x14ac:dyDescent="0.25">
      <c r="A258" s="226"/>
      <c r="B258" s="86"/>
      <c r="C258" s="37"/>
      <c r="D258" s="37"/>
      <c r="E258" s="38"/>
      <c r="F258" s="77"/>
      <c r="G258" s="77"/>
      <c r="H258" s="77"/>
      <c r="I258" s="77"/>
      <c r="J258" s="77"/>
      <c r="K258" s="77"/>
      <c r="L258" s="77"/>
      <c r="M258" s="77"/>
      <c r="N258" s="77"/>
      <c r="O258" s="77"/>
      <c r="P258" s="77"/>
      <c r="Q258" s="77"/>
      <c r="R258" s="36">
        <f>SUM(F258:Q258)</f>
        <v>0</v>
      </c>
    </row>
    <row r="259" spans="1:18" x14ac:dyDescent="0.25">
      <c r="A259" s="226"/>
      <c r="B259" s="238"/>
      <c r="C259" s="239"/>
      <c r="D259" s="37"/>
      <c r="E259" s="38"/>
      <c r="F259" s="77"/>
      <c r="G259" s="77"/>
      <c r="H259" s="77"/>
      <c r="I259" s="77"/>
      <c r="J259" s="77"/>
      <c r="K259" s="77"/>
      <c r="L259" s="77"/>
      <c r="M259" s="77"/>
      <c r="N259" s="77"/>
      <c r="O259" s="77"/>
      <c r="P259" s="77"/>
      <c r="Q259" s="77"/>
      <c r="R259" s="36">
        <f>SUM(F259:Q259)</f>
        <v>0</v>
      </c>
    </row>
    <row r="260" spans="1:18" x14ac:dyDescent="0.25">
      <c r="A260" s="186">
        <v>49000</v>
      </c>
      <c r="B260" s="204" t="s">
        <v>136</v>
      </c>
      <c r="C260" s="188"/>
      <c r="D260" s="188"/>
      <c r="E260" s="189"/>
      <c r="F260" s="388">
        <f>F261</f>
        <v>0</v>
      </c>
      <c r="G260" s="388">
        <f t="shared" ref="G260:R260" si="102">G261</f>
        <v>0</v>
      </c>
      <c r="H260" s="388">
        <f t="shared" si="102"/>
        <v>0</v>
      </c>
      <c r="I260" s="388">
        <f t="shared" si="102"/>
        <v>0</v>
      </c>
      <c r="J260" s="388">
        <f t="shared" si="102"/>
        <v>0</v>
      </c>
      <c r="K260" s="388">
        <f t="shared" si="102"/>
        <v>0</v>
      </c>
      <c r="L260" s="388">
        <f t="shared" si="102"/>
        <v>0</v>
      </c>
      <c r="M260" s="388">
        <f t="shared" si="102"/>
        <v>0</v>
      </c>
      <c r="N260" s="388">
        <f t="shared" si="102"/>
        <v>0</v>
      </c>
      <c r="O260" s="388">
        <f t="shared" si="102"/>
        <v>0</v>
      </c>
      <c r="P260" s="388">
        <f t="shared" si="102"/>
        <v>0</v>
      </c>
      <c r="Q260" s="388">
        <f t="shared" si="102"/>
        <v>0</v>
      </c>
      <c r="R260" s="389">
        <f t="shared" si="102"/>
        <v>0</v>
      </c>
    </row>
    <row r="261" spans="1:18" x14ac:dyDescent="0.25">
      <c r="A261" s="190">
        <v>49100</v>
      </c>
      <c r="B261" s="63" t="s">
        <v>137</v>
      </c>
      <c r="C261" s="232"/>
      <c r="D261" s="232"/>
      <c r="E261" s="233"/>
      <c r="F261" s="365">
        <f>SUM(F262:F263)</f>
        <v>0</v>
      </c>
      <c r="G261" s="365">
        <f t="shared" ref="G261:R261" si="103">SUM(G262:G263)</f>
        <v>0</v>
      </c>
      <c r="H261" s="365">
        <f t="shared" si="103"/>
        <v>0</v>
      </c>
      <c r="I261" s="365">
        <f t="shared" si="103"/>
        <v>0</v>
      </c>
      <c r="J261" s="365">
        <f t="shared" si="103"/>
        <v>0</v>
      </c>
      <c r="K261" s="365">
        <f t="shared" si="103"/>
        <v>0</v>
      </c>
      <c r="L261" s="365">
        <f t="shared" si="103"/>
        <v>0</v>
      </c>
      <c r="M261" s="365">
        <f t="shared" si="103"/>
        <v>0</v>
      </c>
      <c r="N261" s="365">
        <f t="shared" si="103"/>
        <v>0</v>
      </c>
      <c r="O261" s="365">
        <f t="shared" si="103"/>
        <v>0</v>
      </c>
      <c r="P261" s="365">
        <f t="shared" si="103"/>
        <v>0</v>
      </c>
      <c r="Q261" s="365">
        <f t="shared" si="103"/>
        <v>0</v>
      </c>
      <c r="R261" s="366">
        <f t="shared" si="103"/>
        <v>0</v>
      </c>
    </row>
    <row r="262" spans="1:18" x14ac:dyDescent="0.25">
      <c r="A262" s="226"/>
      <c r="B262" s="99"/>
      <c r="C262" s="37"/>
      <c r="D262" s="37"/>
      <c r="E262" s="38"/>
      <c r="F262" s="170"/>
      <c r="G262" s="170"/>
      <c r="H262" s="170"/>
      <c r="I262" s="170"/>
      <c r="J262" s="170"/>
      <c r="K262" s="170"/>
      <c r="L262" s="170"/>
      <c r="M262" s="170"/>
      <c r="N262" s="170"/>
      <c r="O262" s="170"/>
      <c r="P262" s="170"/>
      <c r="Q262" s="170"/>
      <c r="R262" s="36">
        <f>SUM(F262:Q262)</f>
        <v>0</v>
      </c>
    </row>
    <row r="263" spans="1:18" ht="15.75" thickBot="1" x14ac:dyDescent="0.3">
      <c r="A263" s="248"/>
      <c r="B263" s="113"/>
      <c r="C263" s="114"/>
      <c r="D263" s="114"/>
      <c r="E263" s="115"/>
      <c r="F263" s="451"/>
      <c r="G263" s="451"/>
      <c r="H263" s="451"/>
      <c r="I263" s="451"/>
      <c r="J263" s="451"/>
      <c r="K263" s="451"/>
      <c r="L263" s="451"/>
      <c r="M263" s="451"/>
      <c r="N263" s="451"/>
      <c r="O263" s="451"/>
      <c r="P263" s="451"/>
      <c r="Q263" s="451"/>
      <c r="R263" s="36">
        <f>SUM(F263:Q263)</f>
        <v>0</v>
      </c>
    </row>
    <row r="264" spans="1:18" ht="15.75" thickTop="1" x14ac:dyDescent="0.25">
      <c r="A264" s="52">
        <v>50000</v>
      </c>
      <c r="B264" s="54" t="s">
        <v>191</v>
      </c>
      <c r="C264" s="56"/>
      <c r="D264" s="56"/>
      <c r="E264" s="56"/>
      <c r="F264" s="380">
        <f>F265</f>
        <v>0</v>
      </c>
      <c r="G264" s="380">
        <f t="shared" ref="G264:R264" si="104">G265</f>
        <v>0</v>
      </c>
      <c r="H264" s="380">
        <f t="shared" si="104"/>
        <v>0</v>
      </c>
      <c r="I264" s="380">
        <f t="shared" si="104"/>
        <v>0</v>
      </c>
      <c r="J264" s="380">
        <f t="shared" si="104"/>
        <v>0</v>
      </c>
      <c r="K264" s="380">
        <f t="shared" si="104"/>
        <v>0</v>
      </c>
      <c r="L264" s="380">
        <f t="shared" si="104"/>
        <v>0</v>
      </c>
      <c r="M264" s="380">
        <f t="shared" si="104"/>
        <v>0</v>
      </c>
      <c r="N264" s="380">
        <f t="shared" si="104"/>
        <v>0</v>
      </c>
      <c r="O264" s="380">
        <f t="shared" si="104"/>
        <v>0</v>
      </c>
      <c r="P264" s="380">
        <f t="shared" si="104"/>
        <v>0</v>
      </c>
      <c r="Q264" s="380">
        <f t="shared" si="104"/>
        <v>0</v>
      </c>
      <c r="R264" s="392">
        <f t="shared" si="104"/>
        <v>0</v>
      </c>
    </row>
    <row r="265" spans="1:18" x14ac:dyDescent="0.25">
      <c r="A265" s="186">
        <v>51000</v>
      </c>
      <c r="B265" s="204" t="s">
        <v>192</v>
      </c>
      <c r="C265" s="240"/>
      <c r="D265" s="241"/>
      <c r="E265" s="241"/>
      <c r="F265" s="390">
        <f>F266</f>
        <v>0</v>
      </c>
      <c r="G265" s="390">
        <f t="shared" ref="G265:R265" si="105">G266</f>
        <v>0</v>
      </c>
      <c r="H265" s="390">
        <f t="shared" si="105"/>
        <v>0</v>
      </c>
      <c r="I265" s="390">
        <f t="shared" si="105"/>
        <v>0</v>
      </c>
      <c r="J265" s="390">
        <f t="shared" si="105"/>
        <v>0</v>
      </c>
      <c r="K265" s="390">
        <f t="shared" si="105"/>
        <v>0</v>
      </c>
      <c r="L265" s="390">
        <f t="shared" si="105"/>
        <v>0</v>
      </c>
      <c r="M265" s="390">
        <f t="shared" si="105"/>
        <v>0</v>
      </c>
      <c r="N265" s="390">
        <f t="shared" si="105"/>
        <v>0</v>
      </c>
      <c r="O265" s="390">
        <f t="shared" si="105"/>
        <v>0</v>
      </c>
      <c r="P265" s="390">
        <f t="shared" si="105"/>
        <v>0</v>
      </c>
      <c r="Q265" s="390">
        <f t="shared" si="105"/>
        <v>0</v>
      </c>
      <c r="R265" s="391">
        <f t="shared" si="105"/>
        <v>0</v>
      </c>
    </row>
    <row r="266" spans="1:18" x14ac:dyDescent="0.25">
      <c r="A266" s="190">
        <v>51100</v>
      </c>
      <c r="B266" s="63" t="s">
        <v>193</v>
      </c>
      <c r="C266" s="242"/>
      <c r="D266" s="105"/>
      <c r="E266" s="105"/>
      <c r="F266" s="365">
        <f>SUM(F267:F268)</f>
        <v>0</v>
      </c>
      <c r="G266" s="365">
        <f t="shared" ref="G266:R266" si="106">SUM(G267:G268)</f>
        <v>0</v>
      </c>
      <c r="H266" s="365">
        <f t="shared" si="106"/>
        <v>0</v>
      </c>
      <c r="I266" s="365">
        <f t="shared" si="106"/>
        <v>0</v>
      </c>
      <c r="J266" s="365">
        <f t="shared" si="106"/>
        <v>0</v>
      </c>
      <c r="K266" s="365">
        <f t="shared" si="106"/>
        <v>0</v>
      </c>
      <c r="L266" s="365">
        <f t="shared" si="106"/>
        <v>0</v>
      </c>
      <c r="M266" s="365">
        <f t="shared" si="106"/>
        <v>0</v>
      </c>
      <c r="N266" s="365">
        <f t="shared" si="106"/>
        <v>0</v>
      </c>
      <c r="O266" s="365">
        <f t="shared" si="106"/>
        <v>0</v>
      </c>
      <c r="P266" s="365">
        <f t="shared" si="106"/>
        <v>0</v>
      </c>
      <c r="Q266" s="365">
        <f t="shared" si="106"/>
        <v>0</v>
      </c>
      <c r="R266" s="366">
        <f t="shared" si="106"/>
        <v>0</v>
      </c>
    </row>
    <row r="267" spans="1:18" x14ac:dyDescent="0.25">
      <c r="A267" s="226"/>
      <c r="B267" s="99"/>
      <c r="C267" s="37"/>
      <c r="D267" s="37"/>
      <c r="E267" s="38"/>
      <c r="F267" s="170"/>
      <c r="G267" s="170"/>
      <c r="H267" s="170"/>
      <c r="I267" s="170"/>
      <c r="J267" s="170"/>
      <c r="K267" s="170"/>
      <c r="L267" s="170"/>
      <c r="M267" s="170"/>
      <c r="N267" s="170"/>
      <c r="O267" s="170"/>
      <c r="P267" s="170"/>
      <c r="Q267" s="170"/>
      <c r="R267" s="36">
        <f>SUM(F267:Q267)</f>
        <v>0</v>
      </c>
    </row>
    <row r="268" spans="1:18" ht="15.75" thickBot="1" x14ac:dyDescent="0.3">
      <c r="A268" s="248"/>
      <c r="B268" s="113"/>
      <c r="C268" s="114"/>
      <c r="D268" s="114"/>
      <c r="E268" s="115"/>
      <c r="F268" s="451"/>
      <c r="G268" s="451"/>
      <c r="H268" s="451"/>
      <c r="I268" s="451"/>
      <c r="J268" s="451"/>
      <c r="K268" s="451"/>
      <c r="L268" s="451"/>
      <c r="M268" s="451"/>
      <c r="N268" s="451"/>
      <c r="O268" s="451"/>
      <c r="P268" s="451"/>
      <c r="Q268" s="451"/>
      <c r="R268" s="36">
        <f>SUM(F268:Q268)</f>
        <v>0</v>
      </c>
    </row>
    <row r="269" spans="1:18" ht="23.25" thickTop="1" x14ac:dyDescent="0.25">
      <c r="A269" s="52">
        <v>60000</v>
      </c>
      <c r="B269" s="54" t="s">
        <v>138</v>
      </c>
      <c r="C269" s="56"/>
      <c r="D269" s="56"/>
      <c r="E269" s="56"/>
      <c r="F269" s="380">
        <f>F270</f>
        <v>0</v>
      </c>
      <c r="G269" s="380">
        <f t="shared" ref="G269:R269" si="107">G270</f>
        <v>0</v>
      </c>
      <c r="H269" s="380">
        <f t="shared" si="107"/>
        <v>0</v>
      </c>
      <c r="I269" s="380">
        <f t="shared" si="107"/>
        <v>0</v>
      </c>
      <c r="J269" s="380">
        <f t="shared" si="107"/>
        <v>0</v>
      </c>
      <c r="K269" s="380">
        <f t="shared" si="107"/>
        <v>0</v>
      </c>
      <c r="L269" s="380">
        <f t="shared" si="107"/>
        <v>0</v>
      </c>
      <c r="M269" s="380">
        <f t="shared" si="107"/>
        <v>0</v>
      </c>
      <c r="N269" s="380">
        <f t="shared" si="107"/>
        <v>0</v>
      </c>
      <c r="O269" s="380">
        <f t="shared" si="107"/>
        <v>0</v>
      </c>
      <c r="P269" s="380">
        <f t="shared" si="107"/>
        <v>0</v>
      </c>
      <c r="Q269" s="380">
        <f t="shared" si="107"/>
        <v>0</v>
      </c>
      <c r="R269" s="392">
        <f t="shared" si="107"/>
        <v>0</v>
      </c>
    </row>
    <row r="270" spans="1:18" x14ac:dyDescent="0.25">
      <c r="A270" s="186">
        <v>68000</v>
      </c>
      <c r="B270" s="204" t="s">
        <v>139</v>
      </c>
      <c r="C270" s="240"/>
      <c r="D270" s="241"/>
      <c r="E270" s="241"/>
      <c r="F270" s="390">
        <f>F271</f>
        <v>0</v>
      </c>
      <c r="G270" s="390">
        <f t="shared" ref="G270:R270" si="108">G271</f>
        <v>0</v>
      </c>
      <c r="H270" s="390">
        <f t="shared" si="108"/>
        <v>0</v>
      </c>
      <c r="I270" s="390">
        <f t="shared" si="108"/>
        <v>0</v>
      </c>
      <c r="J270" s="390">
        <f t="shared" si="108"/>
        <v>0</v>
      </c>
      <c r="K270" s="390">
        <f t="shared" si="108"/>
        <v>0</v>
      </c>
      <c r="L270" s="390">
        <f t="shared" si="108"/>
        <v>0</v>
      </c>
      <c r="M270" s="390">
        <f t="shared" si="108"/>
        <v>0</v>
      </c>
      <c r="N270" s="390">
        <f t="shared" si="108"/>
        <v>0</v>
      </c>
      <c r="O270" s="390">
        <f t="shared" si="108"/>
        <v>0</v>
      </c>
      <c r="P270" s="390">
        <f t="shared" si="108"/>
        <v>0</v>
      </c>
      <c r="Q270" s="390">
        <f t="shared" si="108"/>
        <v>0</v>
      </c>
      <c r="R270" s="391">
        <f t="shared" si="108"/>
        <v>0</v>
      </c>
    </row>
    <row r="271" spans="1:18" x14ac:dyDescent="0.25">
      <c r="A271" s="190">
        <v>68200</v>
      </c>
      <c r="B271" s="63" t="s">
        <v>140</v>
      </c>
      <c r="C271" s="242"/>
      <c r="D271" s="105"/>
      <c r="E271" s="105"/>
      <c r="F271" s="365">
        <f>SUM(F272:F273)</f>
        <v>0</v>
      </c>
      <c r="G271" s="365">
        <f t="shared" ref="G271:R271" si="109">SUM(G272:G273)</f>
        <v>0</v>
      </c>
      <c r="H271" s="365">
        <f t="shared" si="109"/>
        <v>0</v>
      </c>
      <c r="I271" s="365">
        <f t="shared" si="109"/>
        <v>0</v>
      </c>
      <c r="J271" s="365">
        <f t="shared" si="109"/>
        <v>0</v>
      </c>
      <c r="K271" s="365">
        <f t="shared" si="109"/>
        <v>0</v>
      </c>
      <c r="L271" s="365">
        <f t="shared" si="109"/>
        <v>0</v>
      </c>
      <c r="M271" s="365">
        <f t="shared" si="109"/>
        <v>0</v>
      </c>
      <c r="N271" s="365">
        <f t="shared" si="109"/>
        <v>0</v>
      </c>
      <c r="O271" s="365">
        <f t="shared" si="109"/>
        <v>0</v>
      </c>
      <c r="P271" s="365">
        <f t="shared" si="109"/>
        <v>0</v>
      </c>
      <c r="Q271" s="365">
        <f t="shared" si="109"/>
        <v>0</v>
      </c>
      <c r="R271" s="366">
        <f t="shared" si="109"/>
        <v>0</v>
      </c>
    </row>
    <row r="272" spans="1:18" x14ac:dyDescent="0.25">
      <c r="A272" s="226"/>
      <c r="B272" s="243"/>
      <c r="C272" s="37"/>
      <c r="D272" s="37"/>
      <c r="E272" s="38"/>
      <c r="F272" s="244"/>
      <c r="G272" s="244"/>
      <c r="H272" s="244"/>
      <c r="I272" s="244"/>
      <c r="J272" s="244"/>
      <c r="K272" s="244"/>
      <c r="L272" s="244"/>
      <c r="M272" s="244"/>
      <c r="N272" s="244"/>
      <c r="O272" s="244"/>
      <c r="P272" s="244"/>
      <c r="Q272" s="244"/>
      <c r="R272" s="36">
        <f>SUM(F272:Q272)</f>
        <v>0</v>
      </c>
    </row>
    <row r="273" spans="1:18" ht="15.75" thickBot="1" x14ac:dyDescent="0.3">
      <c r="A273" s="248"/>
      <c r="B273" s="251"/>
      <c r="C273" s="114"/>
      <c r="D273" s="114"/>
      <c r="E273" s="115"/>
      <c r="F273" s="250"/>
      <c r="G273" s="250"/>
      <c r="H273" s="250"/>
      <c r="I273" s="250"/>
      <c r="J273" s="250"/>
      <c r="K273" s="250"/>
      <c r="L273" s="250"/>
      <c r="M273" s="250"/>
      <c r="N273" s="250"/>
      <c r="O273" s="250"/>
      <c r="P273" s="250"/>
      <c r="Q273" s="250"/>
      <c r="R273" s="36">
        <f>SUM(F273:Q273)</f>
        <v>0</v>
      </c>
    </row>
    <row r="274" spans="1:18" ht="15.75" thickTop="1" x14ac:dyDescent="0.25">
      <c r="A274" s="52">
        <v>80000</v>
      </c>
      <c r="B274" s="393" t="s">
        <v>141</v>
      </c>
      <c r="C274" s="394"/>
      <c r="D274" s="395"/>
      <c r="E274" s="395"/>
      <c r="F274" s="380">
        <f>F275+F293+F297+F303+F313</f>
        <v>0</v>
      </c>
      <c r="G274" s="380">
        <f t="shared" ref="G274:R274" si="110">G275+G293+G297+G303+G313</f>
        <v>0</v>
      </c>
      <c r="H274" s="380">
        <f t="shared" si="110"/>
        <v>0</v>
      </c>
      <c r="I274" s="380">
        <f t="shared" si="110"/>
        <v>0</v>
      </c>
      <c r="J274" s="380">
        <f t="shared" si="110"/>
        <v>0</v>
      </c>
      <c r="K274" s="380">
        <f t="shared" si="110"/>
        <v>0</v>
      </c>
      <c r="L274" s="380">
        <f t="shared" si="110"/>
        <v>0</v>
      </c>
      <c r="M274" s="380">
        <f t="shared" si="110"/>
        <v>0</v>
      </c>
      <c r="N274" s="380">
        <f t="shared" si="110"/>
        <v>0</v>
      </c>
      <c r="O274" s="380">
        <f t="shared" si="110"/>
        <v>0</v>
      </c>
      <c r="P274" s="380">
        <f t="shared" si="110"/>
        <v>0</v>
      </c>
      <c r="Q274" s="380">
        <f t="shared" si="110"/>
        <v>0</v>
      </c>
      <c r="R274" s="392">
        <f t="shared" si="110"/>
        <v>0</v>
      </c>
    </row>
    <row r="275" spans="1:18" x14ac:dyDescent="0.25">
      <c r="A275" s="186">
        <v>81000</v>
      </c>
      <c r="B275" s="204" t="s">
        <v>142</v>
      </c>
      <c r="C275" s="245"/>
      <c r="D275" s="246"/>
      <c r="E275" s="246"/>
      <c r="F275" s="390">
        <f>F276+F279+F282+F285</f>
        <v>0</v>
      </c>
      <c r="G275" s="390">
        <f t="shared" ref="G275:R275" si="111">G276+G279+G282+G285</f>
        <v>0</v>
      </c>
      <c r="H275" s="390">
        <f t="shared" si="111"/>
        <v>0</v>
      </c>
      <c r="I275" s="390">
        <f t="shared" si="111"/>
        <v>0</v>
      </c>
      <c r="J275" s="390">
        <f t="shared" si="111"/>
        <v>0</v>
      </c>
      <c r="K275" s="390">
        <f t="shared" si="111"/>
        <v>0</v>
      </c>
      <c r="L275" s="390">
        <f t="shared" si="111"/>
        <v>0</v>
      </c>
      <c r="M275" s="390">
        <f t="shared" si="111"/>
        <v>0</v>
      </c>
      <c r="N275" s="390">
        <f t="shared" si="111"/>
        <v>0</v>
      </c>
      <c r="O275" s="390">
        <f t="shared" si="111"/>
        <v>0</v>
      </c>
      <c r="P275" s="390">
        <f t="shared" si="111"/>
        <v>0</v>
      </c>
      <c r="Q275" s="390">
        <f t="shared" si="111"/>
        <v>0</v>
      </c>
      <c r="R275" s="391">
        <f t="shared" si="111"/>
        <v>0</v>
      </c>
    </row>
    <row r="276" spans="1:18" x14ac:dyDescent="0.25">
      <c r="A276" s="190">
        <v>81200</v>
      </c>
      <c r="B276" s="63" t="s">
        <v>143</v>
      </c>
      <c r="C276" s="104"/>
      <c r="D276" s="247"/>
      <c r="E276" s="247"/>
      <c r="F276" s="365">
        <f>SUM(F277:F278)</f>
        <v>0</v>
      </c>
      <c r="G276" s="365">
        <f t="shared" ref="G276:R276" si="112">SUM(G277:G278)</f>
        <v>0</v>
      </c>
      <c r="H276" s="365">
        <f t="shared" si="112"/>
        <v>0</v>
      </c>
      <c r="I276" s="365">
        <f t="shared" si="112"/>
        <v>0</v>
      </c>
      <c r="J276" s="365">
        <f t="shared" si="112"/>
        <v>0</v>
      </c>
      <c r="K276" s="365">
        <f t="shared" si="112"/>
        <v>0</v>
      </c>
      <c r="L276" s="365">
        <f t="shared" si="112"/>
        <v>0</v>
      </c>
      <c r="M276" s="365">
        <f t="shared" si="112"/>
        <v>0</v>
      </c>
      <c r="N276" s="365">
        <f t="shared" si="112"/>
        <v>0</v>
      </c>
      <c r="O276" s="365">
        <f t="shared" si="112"/>
        <v>0</v>
      </c>
      <c r="P276" s="365">
        <f t="shared" si="112"/>
        <v>0</v>
      </c>
      <c r="Q276" s="365">
        <f t="shared" si="112"/>
        <v>0</v>
      </c>
      <c r="R276" s="366">
        <f t="shared" si="112"/>
        <v>0</v>
      </c>
    </row>
    <row r="277" spans="1:18" x14ac:dyDescent="0.25">
      <c r="A277" s="248"/>
      <c r="B277" s="86"/>
      <c r="C277" s="249"/>
      <c r="D277" s="37"/>
      <c r="E277" s="38"/>
      <c r="F277" s="250"/>
      <c r="G277" s="250"/>
      <c r="H277" s="250"/>
      <c r="I277" s="250"/>
      <c r="J277" s="250"/>
      <c r="K277" s="250"/>
      <c r="L277" s="250"/>
      <c r="M277" s="250"/>
      <c r="N277" s="250"/>
      <c r="O277" s="250"/>
      <c r="P277" s="250"/>
      <c r="Q277" s="250"/>
      <c r="R277" s="36">
        <f>SUM(F277:Q277)</f>
        <v>0</v>
      </c>
    </row>
    <row r="278" spans="1:18" x14ac:dyDescent="0.25">
      <c r="A278" s="248"/>
      <c r="B278" s="251"/>
      <c r="C278" s="249"/>
      <c r="D278" s="37"/>
      <c r="E278" s="38"/>
      <c r="F278" s="250"/>
      <c r="G278" s="250"/>
      <c r="H278" s="250"/>
      <c r="I278" s="250"/>
      <c r="J278" s="250"/>
      <c r="K278" s="250"/>
      <c r="L278" s="250"/>
      <c r="M278" s="250"/>
      <c r="N278" s="250"/>
      <c r="O278" s="250"/>
      <c r="P278" s="250"/>
      <c r="Q278" s="250"/>
      <c r="R278" s="36">
        <f>SUM(F278:Q278)</f>
        <v>0</v>
      </c>
    </row>
    <row r="279" spans="1:18" x14ac:dyDescent="0.25">
      <c r="A279" s="190">
        <v>81300</v>
      </c>
      <c r="B279" s="63" t="s">
        <v>144</v>
      </c>
      <c r="C279" s="104"/>
      <c r="D279" s="247"/>
      <c r="E279" s="247"/>
      <c r="F279" s="365">
        <f>SUM(F280:F281)</f>
        <v>0</v>
      </c>
      <c r="G279" s="365">
        <f t="shared" ref="G279:R279" si="113">SUM(G280:G281)</f>
        <v>0</v>
      </c>
      <c r="H279" s="365">
        <f t="shared" si="113"/>
        <v>0</v>
      </c>
      <c r="I279" s="365">
        <f t="shared" si="113"/>
        <v>0</v>
      </c>
      <c r="J279" s="365">
        <f t="shared" si="113"/>
        <v>0</v>
      </c>
      <c r="K279" s="365">
        <f t="shared" si="113"/>
        <v>0</v>
      </c>
      <c r="L279" s="365">
        <f t="shared" si="113"/>
        <v>0</v>
      </c>
      <c r="M279" s="365">
        <f t="shared" si="113"/>
        <v>0</v>
      </c>
      <c r="N279" s="365">
        <f t="shared" si="113"/>
        <v>0</v>
      </c>
      <c r="O279" s="365">
        <f t="shared" si="113"/>
        <v>0</v>
      </c>
      <c r="P279" s="365">
        <f t="shared" si="113"/>
        <v>0</v>
      </c>
      <c r="Q279" s="365">
        <f t="shared" si="113"/>
        <v>0</v>
      </c>
      <c r="R279" s="366">
        <f t="shared" si="113"/>
        <v>0</v>
      </c>
    </row>
    <row r="280" spans="1:18" x14ac:dyDescent="0.25">
      <c r="A280" s="248"/>
      <c r="B280" s="86"/>
      <c r="C280" s="249"/>
      <c r="D280" s="37"/>
      <c r="E280" s="38"/>
      <c r="F280" s="250"/>
      <c r="G280" s="250"/>
      <c r="H280" s="250"/>
      <c r="I280" s="250"/>
      <c r="J280" s="250"/>
      <c r="K280" s="250"/>
      <c r="L280" s="250"/>
      <c r="M280" s="250"/>
      <c r="N280" s="250"/>
      <c r="O280" s="250"/>
      <c r="P280" s="250"/>
      <c r="Q280" s="250"/>
      <c r="R280" s="36">
        <f>SUM(F280:Q280)</f>
        <v>0</v>
      </c>
    </row>
    <row r="281" spans="1:18" x14ac:dyDescent="0.25">
      <c r="A281" s="248"/>
      <c r="B281" s="86"/>
      <c r="C281" s="249"/>
      <c r="D281" s="37"/>
      <c r="E281" s="38"/>
      <c r="F281" s="250"/>
      <c r="G281" s="250"/>
      <c r="H281" s="250"/>
      <c r="I281" s="250"/>
      <c r="J281" s="250"/>
      <c r="K281" s="250"/>
      <c r="L281" s="250"/>
      <c r="M281" s="250"/>
      <c r="N281" s="250"/>
      <c r="O281" s="250"/>
      <c r="P281" s="250"/>
      <c r="Q281" s="250"/>
      <c r="R281" s="36">
        <f>SUM(F281:Q281)</f>
        <v>0</v>
      </c>
    </row>
    <row r="282" spans="1:18" x14ac:dyDescent="0.25">
      <c r="A282" s="190">
        <v>81400</v>
      </c>
      <c r="B282" s="63" t="s">
        <v>194</v>
      </c>
      <c r="C282" s="104"/>
      <c r="D282" s="247"/>
      <c r="E282" s="247"/>
      <c r="F282" s="365">
        <f>SUM(F283:F284)</f>
        <v>0</v>
      </c>
      <c r="G282" s="365">
        <f t="shared" ref="G282:R282" si="114">SUM(G283:G284)</f>
        <v>0</v>
      </c>
      <c r="H282" s="365">
        <f t="shared" si="114"/>
        <v>0</v>
      </c>
      <c r="I282" s="365">
        <f t="shared" si="114"/>
        <v>0</v>
      </c>
      <c r="J282" s="365">
        <f t="shared" si="114"/>
        <v>0</v>
      </c>
      <c r="K282" s="365">
        <f t="shared" si="114"/>
        <v>0</v>
      </c>
      <c r="L282" s="365">
        <f t="shared" si="114"/>
        <v>0</v>
      </c>
      <c r="M282" s="365">
        <f t="shared" si="114"/>
        <v>0</v>
      </c>
      <c r="N282" s="365">
        <f t="shared" si="114"/>
        <v>0</v>
      </c>
      <c r="O282" s="365">
        <f t="shared" si="114"/>
        <v>0</v>
      </c>
      <c r="P282" s="365">
        <f t="shared" si="114"/>
        <v>0</v>
      </c>
      <c r="Q282" s="365">
        <f t="shared" si="114"/>
        <v>0</v>
      </c>
      <c r="R282" s="366">
        <f t="shared" si="114"/>
        <v>0</v>
      </c>
    </row>
    <row r="283" spans="1:18" x14ac:dyDescent="0.25">
      <c r="A283" s="248"/>
      <c r="B283" s="86"/>
      <c r="C283" s="249"/>
      <c r="D283" s="37"/>
      <c r="E283" s="38"/>
      <c r="F283" s="250"/>
      <c r="G283" s="250"/>
      <c r="H283" s="250"/>
      <c r="I283" s="250"/>
      <c r="J283" s="250"/>
      <c r="K283" s="250"/>
      <c r="L283" s="250"/>
      <c r="M283" s="250"/>
      <c r="N283" s="250"/>
      <c r="O283" s="250"/>
      <c r="P283" s="250"/>
      <c r="Q283" s="250"/>
      <c r="R283" s="36">
        <f>SUM(F283:Q283)</f>
        <v>0</v>
      </c>
    </row>
    <row r="284" spans="1:18" x14ac:dyDescent="0.25">
      <c r="A284" s="248"/>
      <c r="B284" s="251"/>
      <c r="C284" s="249"/>
      <c r="D284" s="37"/>
      <c r="E284" s="38"/>
      <c r="F284" s="250"/>
      <c r="G284" s="250"/>
      <c r="H284" s="250"/>
      <c r="I284" s="250"/>
      <c r="J284" s="250"/>
      <c r="K284" s="250"/>
      <c r="L284" s="250"/>
      <c r="M284" s="250"/>
      <c r="N284" s="250"/>
      <c r="O284" s="250"/>
      <c r="P284" s="250"/>
      <c r="Q284" s="250"/>
      <c r="R284" s="36">
        <f>SUM(F284:Q284)</f>
        <v>0</v>
      </c>
    </row>
    <row r="285" spans="1:18" x14ac:dyDescent="0.25">
      <c r="A285" s="190">
        <v>81900</v>
      </c>
      <c r="B285" s="63" t="s">
        <v>145</v>
      </c>
      <c r="C285" s="104"/>
      <c r="D285" s="247"/>
      <c r="E285" s="247"/>
      <c r="F285" s="365">
        <f>F287+F290</f>
        <v>0</v>
      </c>
      <c r="G285" s="365">
        <f t="shared" ref="G285:R285" si="115">G287+G290</f>
        <v>0</v>
      </c>
      <c r="H285" s="365">
        <f t="shared" si="115"/>
        <v>0</v>
      </c>
      <c r="I285" s="365">
        <f t="shared" si="115"/>
        <v>0</v>
      </c>
      <c r="J285" s="365">
        <f t="shared" si="115"/>
        <v>0</v>
      </c>
      <c r="K285" s="365">
        <f t="shared" si="115"/>
        <v>0</v>
      </c>
      <c r="L285" s="365">
        <f t="shared" si="115"/>
        <v>0</v>
      </c>
      <c r="M285" s="365">
        <f t="shared" si="115"/>
        <v>0</v>
      </c>
      <c r="N285" s="365">
        <f t="shared" si="115"/>
        <v>0</v>
      </c>
      <c r="O285" s="365">
        <f t="shared" si="115"/>
        <v>0</v>
      </c>
      <c r="P285" s="365">
        <f t="shared" si="115"/>
        <v>0</v>
      </c>
      <c r="Q285" s="365">
        <f t="shared" si="115"/>
        <v>0</v>
      </c>
      <c r="R285" s="366">
        <f t="shared" si="115"/>
        <v>0</v>
      </c>
    </row>
    <row r="286" spans="1:18" s="356" customFormat="1" x14ac:dyDescent="0.25">
      <c r="A286" s="396"/>
      <c r="B286" s="179"/>
      <c r="C286" s="397"/>
      <c r="D286" s="398"/>
      <c r="E286" s="398"/>
      <c r="F286" s="452"/>
      <c r="G286" s="452"/>
      <c r="H286" s="452"/>
      <c r="I286" s="452"/>
      <c r="J286" s="452"/>
      <c r="K286" s="452"/>
      <c r="L286" s="452"/>
      <c r="M286" s="452"/>
      <c r="N286" s="452"/>
      <c r="O286" s="452"/>
      <c r="P286" s="452"/>
      <c r="Q286" s="452"/>
      <c r="R286" s="453"/>
    </row>
    <row r="287" spans="1:18" x14ac:dyDescent="0.25">
      <c r="A287" s="252">
        <v>81910</v>
      </c>
      <c r="B287" s="253" t="s">
        <v>146</v>
      </c>
      <c r="C287" s="254"/>
      <c r="D287" s="37"/>
      <c r="E287" s="38"/>
      <c r="F287" s="255">
        <f>SUM(F288:F289)</f>
        <v>0</v>
      </c>
      <c r="G287" s="255">
        <f t="shared" ref="G287:R287" si="116">SUM(G288:G289)</f>
        <v>0</v>
      </c>
      <c r="H287" s="255">
        <f t="shared" si="116"/>
        <v>0</v>
      </c>
      <c r="I287" s="255">
        <f t="shared" si="116"/>
        <v>0</v>
      </c>
      <c r="J287" s="255">
        <f t="shared" si="116"/>
        <v>0</v>
      </c>
      <c r="K287" s="255">
        <f t="shared" si="116"/>
        <v>0</v>
      </c>
      <c r="L287" s="255">
        <f t="shared" si="116"/>
        <v>0</v>
      </c>
      <c r="M287" s="255">
        <f t="shared" si="116"/>
        <v>0</v>
      </c>
      <c r="N287" s="255">
        <f t="shared" si="116"/>
        <v>0</v>
      </c>
      <c r="O287" s="255">
        <f t="shared" si="116"/>
        <v>0</v>
      </c>
      <c r="P287" s="255">
        <f t="shared" si="116"/>
        <v>0</v>
      </c>
      <c r="Q287" s="255">
        <f t="shared" si="116"/>
        <v>0</v>
      </c>
      <c r="R287" s="359">
        <f t="shared" si="116"/>
        <v>0</v>
      </c>
    </row>
    <row r="288" spans="1:18" x14ac:dyDescent="0.25">
      <c r="A288" s="256"/>
      <c r="B288" s="79"/>
      <c r="C288" s="249"/>
      <c r="D288" s="37"/>
      <c r="E288" s="38"/>
      <c r="F288" s="250"/>
      <c r="G288" s="250"/>
      <c r="H288" s="250"/>
      <c r="I288" s="250"/>
      <c r="J288" s="250"/>
      <c r="K288" s="250"/>
      <c r="L288" s="250"/>
      <c r="M288" s="250"/>
      <c r="N288" s="250"/>
      <c r="O288" s="250"/>
      <c r="P288" s="250"/>
      <c r="Q288" s="250"/>
      <c r="R288" s="36">
        <f>SUM(F288:Q288)</f>
        <v>0</v>
      </c>
    </row>
    <row r="289" spans="1:18" x14ac:dyDescent="0.25">
      <c r="A289" s="256"/>
      <c r="B289" s="152"/>
      <c r="C289" s="249"/>
      <c r="D289" s="37"/>
      <c r="E289" s="38"/>
      <c r="F289" s="250"/>
      <c r="G289" s="250"/>
      <c r="H289" s="250"/>
      <c r="I289" s="250"/>
      <c r="J289" s="250"/>
      <c r="K289" s="250"/>
      <c r="L289" s="250"/>
      <c r="M289" s="250"/>
      <c r="N289" s="250"/>
      <c r="O289" s="250"/>
      <c r="P289" s="250"/>
      <c r="Q289" s="250"/>
      <c r="R289" s="36">
        <f>SUM(F289:Q289)</f>
        <v>0</v>
      </c>
    </row>
    <row r="290" spans="1:18" x14ac:dyDescent="0.25">
      <c r="A290" s="252">
        <v>81990</v>
      </c>
      <c r="B290" s="253" t="s">
        <v>155</v>
      </c>
      <c r="C290" s="254"/>
      <c r="D290" s="37"/>
      <c r="E290" s="38"/>
      <c r="F290" s="255">
        <f>SUM(F291:F292)</f>
        <v>0</v>
      </c>
      <c r="G290" s="255">
        <f t="shared" ref="G290:R290" si="117">SUM(G291:G292)</f>
        <v>0</v>
      </c>
      <c r="H290" s="255">
        <f t="shared" si="117"/>
        <v>0</v>
      </c>
      <c r="I290" s="255">
        <f t="shared" si="117"/>
        <v>0</v>
      </c>
      <c r="J290" s="255">
        <f t="shared" si="117"/>
        <v>0</v>
      </c>
      <c r="K290" s="255">
        <f t="shared" si="117"/>
        <v>0</v>
      </c>
      <c r="L290" s="255">
        <f t="shared" si="117"/>
        <v>0</v>
      </c>
      <c r="M290" s="255">
        <f t="shared" si="117"/>
        <v>0</v>
      </c>
      <c r="N290" s="255">
        <f t="shared" si="117"/>
        <v>0</v>
      </c>
      <c r="O290" s="255">
        <f t="shared" si="117"/>
        <v>0</v>
      </c>
      <c r="P290" s="255">
        <f t="shared" si="117"/>
        <v>0</v>
      </c>
      <c r="Q290" s="255">
        <f t="shared" si="117"/>
        <v>0</v>
      </c>
      <c r="R290" s="359">
        <f t="shared" si="117"/>
        <v>0</v>
      </c>
    </row>
    <row r="291" spans="1:18" x14ac:dyDescent="0.25">
      <c r="A291" s="252"/>
      <c r="B291" s="253"/>
      <c r="C291" s="254"/>
      <c r="D291" s="37"/>
      <c r="E291" s="38"/>
      <c r="F291" s="255"/>
      <c r="G291" s="255"/>
      <c r="H291" s="255"/>
      <c r="I291" s="255"/>
      <c r="J291" s="255"/>
      <c r="K291" s="255"/>
      <c r="L291" s="255"/>
      <c r="M291" s="255"/>
      <c r="N291" s="255"/>
      <c r="O291" s="255"/>
      <c r="P291" s="255"/>
      <c r="Q291" s="255"/>
      <c r="R291" s="36">
        <f>SUM(F291:Q291)</f>
        <v>0</v>
      </c>
    </row>
    <row r="292" spans="1:18" x14ac:dyDescent="0.25">
      <c r="A292" s="256"/>
      <c r="B292" s="290"/>
      <c r="C292" s="249"/>
      <c r="D292" s="37"/>
      <c r="E292" s="38"/>
      <c r="F292" s="250"/>
      <c r="G292" s="416"/>
      <c r="H292" s="250"/>
      <c r="I292" s="416"/>
      <c r="J292" s="250"/>
      <c r="K292" s="250"/>
      <c r="L292" s="250"/>
      <c r="M292" s="250"/>
      <c r="N292" s="250"/>
      <c r="O292" s="250"/>
      <c r="P292" s="250"/>
      <c r="Q292" s="250"/>
      <c r="R292" s="36">
        <f>SUM(F292:Q292)</f>
        <v>0</v>
      </c>
    </row>
    <row r="293" spans="1:18" x14ac:dyDescent="0.25">
      <c r="A293" s="186">
        <v>82000</v>
      </c>
      <c r="B293" s="204" t="s">
        <v>147</v>
      </c>
      <c r="C293" s="245"/>
      <c r="D293" s="246"/>
      <c r="E293" s="246"/>
      <c r="F293" s="390">
        <f>F294</f>
        <v>0</v>
      </c>
      <c r="G293" s="390">
        <f t="shared" ref="G293:R293" si="118">G294</f>
        <v>0</v>
      </c>
      <c r="H293" s="390">
        <f t="shared" si="118"/>
        <v>0</v>
      </c>
      <c r="I293" s="390">
        <f t="shared" si="118"/>
        <v>0</v>
      </c>
      <c r="J293" s="390">
        <f t="shared" si="118"/>
        <v>0</v>
      </c>
      <c r="K293" s="390">
        <f t="shared" si="118"/>
        <v>0</v>
      </c>
      <c r="L293" s="390">
        <f t="shared" si="118"/>
        <v>0</v>
      </c>
      <c r="M293" s="390">
        <f t="shared" si="118"/>
        <v>0</v>
      </c>
      <c r="N293" s="390">
        <f t="shared" si="118"/>
        <v>0</v>
      </c>
      <c r="O293" s="390">
        <f t="shared" si="118"/>
        <v>0</v>
      </c>
      <c r="P293" s="390">
        <f t="shared" si="118"/>
        <v>0</v>
      </c>
      <c r="Q293" s="390">
        <f t="shared" si="118"/>
        <v>0</v>
      </c>
      <c r="R293" s="391">
        <f t="shared" si="118"/>
        <v>0</v>
      </c>
    </row>
    <row r="294" spans="1:18" x14ac:dyDescent="0.25">
      <c r="A294" s="190">
        <v>82100</v>
      </c>
      <c r="B294" s="63" t="s">
        <v>148</v>
      </c>
      <c r="C294" s="104"/>
      <c r="D294" s="247"/>
      <c r="E294" s="247"/>
      <c r="F294" s="365">
        <f>SUM(F295:F296)</f>
        <v>0</v>
      </c>
      <c r="G294" s="365">
        <f t="shared" ref="G294:R294" si="119">SUM(G295:G296)</f>
        <v>0</v>
      </c>
      <c r="H294" s="365">
        <f t="shared" si="119"/>
        <v>0</v>
      </c>
      <c r="I294" s="365">
        <f t="shared" si="119"/>
        <v>0</v>
      </c>
      <c r="J294" s="365">
        <f t="shared" si="119"/>
        <v>0</v>
      </c>
      <c r="K294" s="365">
        <f t="shared" si="119"/>
        <v>0</v>
      </c>
      <c r="L294" s="365">
        <f t="shared" si="119"/>
        <v>0</v>
      </c>
      <c r="M294" s="365">
        <f t="shared" si="119"/>
        <v>0</v>
      </c>
      <c r="N294" s="365">
        <f t="shared" si="119"/>
        <v>0</v>
      </c>
      <c r="O294" s="365">
        <f t="shared" si="119"/>
        <v>0</v>
      </c>
      <c r="P294" s="365">
        <f t="shared" si="119"/>
        <v>0</v>
      </c>
      <c r="Q294" s="365">
        <f t="shared" si="119"/>
        <v>0</v>
      </c>
      <c r="R294" s="366">
        <f t="shared" si="119"/>
        <v>0</v>
      </c>
    </row>
    <row r="295" spans="1:18" x14ac:dyDescent="0.25">
      <c r="A295" s="248"/>
      <c r="B295" s="251"/>
      <c r="C295" s="249"/>
      <c r="D295" s="37"/>
      <c r="E295" s="38"/>
      <c r="F295" s="250"/>
      <c r="G295" s="250"/>
      <c r="H295" s="250"/>
      <c r="I295" s="250"/>
      <c r="J295" s="250"/>
      <c r="K295" s="250"/>
      <c r="L295" s="250"/>
      <c r="M295" s="250"/>
      <c r="N295" s="250"/>
      <c r="O295" s="250"/>
      <c r="P295" s="250"/>
      <c r="Q295" s="250"/>
      <c r="R295" s="36">
        <f>SUM(F295:Q295)</f>
        <v>0</v>
      </c>
    </row>
    <row r="296" spans="1:18" x14ac:dyDescent="0.25">
      <c r="A296" s="257"/>
      <c r="B296" s="258"/>
      <c r="C296" s="259"/>
      <c r="D296" s="37"/>
      <c r="E296" s="38"/>
      <c r="F296" s="260"/>
      <c r="G296" s="260"/>
      <c r="H296" s="260"/>
      <c r="I296" s="260"/>
      <c r="J296" s="260"/>
      <c r="K296" s="260"/>
      <c r="L296" s="260"/>
      <c r="M296" s="260"/>
      <c r="N296" s="260"/>
      <c r="O296" s="260"/>
      <c r="P296" s="260"/>
      <c r="Q296" s="260"/>
      <c r="R296" s="36">
        <f>SUM(F296:Q296)</f>
        <v>0</v>
      </c>
    </row>
    <row r="297" spans="1:18" x14ac:dyDescent="0.25">
      <c r="A297" s="186">
        <v>83000</v>
      </c>
      <c r="B297" s="204" t="s">
        <v>149</v>
      </c>
      <c r="C297" s="245"/>
      <c r="D297" s="246"/>
      <c r="E297" s="246"/>
      <c r="F297" s="390">
        <f>F298</f>
        <v>0</v>
      </c>
      <c r="G297" s="390">
        <f t="shared" ref="G297:R297" si="120">G298</f>
        <v>0</v>
      </c>
      <c r="H297" s="390">
        <f t="shared" si="120"/>
        <v>0</v>
      </c>
      <c r="I297" s="390">
        <f t="shared" si="120"/>
        <v>0</v>
      </c>
      <c r="J297" s="390">
        <f t="shared" si="120"/>
        <v>0</v>
      </c>
      <c r="K297" s="390">
        <f t="shared" si="120"/>
        <v>0</v>
      </c>
      <c r="L297" s="390">
        <f t="shared" si="120"/>
        <v>0</v>
      </c>
      <c r="M297" s="390">
        <f t="shared" si="120"/>
        <v>0</v>
      </c>
      <c r="N297" s="390">
        <f t="shared" si="120"/>
        <v>0</v>
      </c>
      <c r="O297" s="390">
        <f t="shared" si="120"/>
        <v>0</v>
      </c>
      <c r="P297" s="390">
        <f t="shared" si="120"/>
        <v>0</v>
      </c>
      <c r="Q297" s="390">
        <f t="shared" si="120"/>
        <v>0</v>
      </c>
      <c r="R297" s="391">
        <f t="shared" si="120"/>
        <v>0</v>
      </c>
    </row>
    <row r="298" spans="1:18" x14ac:dyDescent="0.25">
      <c r="A298" s="190">
        <v>83100</v>
      </c>
      <c r="B298" s="63" t="s">
        <v>150</v>
      </c>
      <c r="C298" s="104"/>
      <c r="D298" s="247"/>
      <c r="E298" s="247"/>
      <c r="F298" s="365">
        <f>F300</f>
        <v>0</v>
      </c>
      <c r="G298" s="365">
        <f t="shared" ref="G298:R298" si="121">G300</f>
        <v>0</v>
      </c>
      <c r="H298" s="365">
        <f t="shared" si="121"/>
        <v>0</v>
      </c>
      <c r="I298" s="365">
        <f t="shared" si="121"/>
        <v>0</v>
      </c>
      <c r="J298" s="365">
        <f t="shared" si="121"/>
        <v>0</v>
      </c>
      <c r="K298" s="365">
        <f t="shared" si="121"/>
        <v>0</v>
      </c>
      <c r="L298" s="365">
        <f t="shared" si="121"/>
        <v>0</v>
      </c>
      <c r="M298" s="365">
        <f t="shared" si="121"/>
        <v>0</v>
      </c>
      <c r="N298" s="365">
        <f t="shared" si="121"/>
        <v>0</v>
      </c>
      <c r="O298" s="365">
        <f t="shared" si="121"/>
        <v>0</v>
      </c>
      <c r="P298" s="365">
        <f t="shared" si="121"/>
        <v>0</v>
      </c>
      <c r="Q298" s="365">
        <f t="shared" si="121"/>
        <v>0</v>
      </c>
      <c r="R298" s="366">
        <f t="shared" si="121"/>
        <v>0</v>
      </c>
    </row>
    <row r="299" spans="1:18" s="356" customFormat="1" x14ac:dyDescent="0.25">
      <c r="A299" s="399"/>
      <c r="B299" s="400"/>
      <c r="C299" s="401"/>
      <c r="D299" s="402"/>
      <c r="E299" s="402"/>
      <c r="F299" s="454"/>
      <c r="G299" s="454"/>
      <c r="H299" s="454"/>
      <c r="I299" s="454"/>
      <c r="J299" s="454"/>
      <c r="K299" s="454"/>
      <c r="L299" s="454"/>
      <c r="M299" s="454"/>
      <c r="N299" s="454"/>
      <c r="O299" s="454"/>
      <c r="P299" s="454"/>
      <c r="Q299" s="454"/>
      <c r="R299" s="455"/>
    </row>
    <row r="300" spans="1:18" x14ac:dyDescent="0.25">
      <c r="A300" s="261">
        <v>83120</v>
      </c>
      <c r="B300" s="262" t="s">
        <v>151</v>
      </c>
      <c r="C300" s="263"/>
      <c r="D300" s="264"/>
      <c r="E300" s="265"/>
      <c r="F300" s="266">
        <f>SUM(F301:F302)</f>
        <v>0</v>
      </c>
      <c r="G300" s="266">
        <f t="shared" ref="G300:R300" si="122">SUM(G301:G302)</f>
        <v>0</v>
      </c>
      <c r="H300" s="266">
        <f t="shared" si="122"/>
        <v>0</v>
      </c>
      <c r="I300" s="266">
        <f t="shared" si="122"/>
        <v>0</v>
      </c>
      <c r="J300" s="266">
        <f t="shared" si="122"/>
        <v>0</v>
      </c>
      <c r="K300" s="266">
        <f t="shared" si="122"/>
        <v>0</v>
      </c>
      <c r="L300" s="266">
        <f t="shared" si="122"/>
        <v>0</v>
      </c>
      <c r="M300" s="266">
        <f t="shared" si="122"/>
        <v>0</v>
      </c>
      <c r="N300" s="266">
        <f t="shared" si="122"/>
        <v>0</v>
      </c>
      <c r="O300" s="266">
        <f t="shared" si="122"/>
        <v>0</v>
      </c>
      <c r="P300" s="266">
        <f t="shared" si="122"/>
        <v>0</v>
      </c>
      <c r="Q300" s="266">
        <f t="shared" si="122"/>
        <v>0</v>
      </c>
      <c r="R300" s="267">
        <f t="shared" si="122"/>
        <v>0</v>
      </c>
    </row>
    <row r="301" spans="1:18" x14ac:dyDescent="0.25">
      <c r="A301" s="257"/>
      <c r="B301" s="258"/>
      <c r="C301" s="259"/>
      <c r="D301" s="37"/>
      <c r="E301" s="38"/>
      <c r="F301" s="260"/>
      <c r="G301" s="260"/>
      <c r="H301" s="260"/>
      <c r="I301" s="260"/>
      <c r="J301" s="260"/>
      <c r="K301" s="260"/>
      <c r="L301" s="260"/>
      <c r="M301" s="260"/>
      <c r="N301" s="260"/>
      <c r="O301" s="260"/>
      <c r="P301" s="260"/>
      <c r="Q301" s="260"/>
      <c r="R301" s="36">
        <f>SUM(F301:Q301)</f>
        <v>0</v>
      </c>
    </row>
    <row r="302" spans="1:18" x14ac:dyDescent="0.25">
      <c r="A302" s="257"/>
      <c r="B302" s="258"/>
      <c r="C302" s="259"/>
      <c r="D302" s="37"/>
      <c r="E302" s="38"/>
      <c r="F302" s="260"/>
      <c r="G302" s="260"/>
      <c r="H302" s="260"/>
      <c r="I302" s="260"/>
      <c r="J302" s="260"/>
      <c r="K302" s="260"/>
      <c r="L302" s="260"/>
      <c r="M302" s="260"/>
      <c r="N302" s="260"/>
      <c r="O302" s="260"/>
      <c r="P302" s="260"/>
      <c r="Q302" s="260"/>
      <c r="R302" s="36">
        <f>SUM(F302:Q302)</f>
        <v>0</v>
      </c>
    </row>
    <row r="303" spans="1:18" x14ac:dyDescent="0.25">
      <c r="A303" s="186">
        <v>85000</v>
      </c>
      <c r="B303" s="204" t="s">
        <v>152</v>
      </c>
      <c r="C303" s="245"/>
      <c r="D303" s="246"/>
      <c r="E303" s="246"/>
      <c r="F303" s="390">
        <f>F304+F307+F310</f>
        <v>0</v>
      </c>
      <c r="G303" s="390">
        <f t="shared" ref="G303:R303" si="123">G304+G307+G310</f>
        <v>0</v>
      </c>
      <c r="H303" s="390">
        <f t="shared" si="123"/>
        <v>0</v>
      </c>
      <c r="I303" s="390">
        <f t="shared" si="123"/>
        <v>0</v>
      </c>
      <c r="J303" s="390">
        <f t="shared" si="123"/>
        <v>0</v>
      </c>
      <c r="K303" s="390">
        <f t="shared" si="123"/>
        <v>0</v>
      </c>
      <c r="L303" s="390">
        <f t="shared" si="123"/>
        <v>0</v>
      </c>
      <c r="M303" s="390">
        <f t="shared" si="123"/>
        <v>0</v>
      </c>
      <c r="N303" s="390">
        <f t="shared" si="123"/>
        <v>0</v>
      </c>
      <c r="O303" s="390">
        <f t="shared" si="123"/>
        <v>0</v>
      </c>
      <c r="P303" s="390">
        <f t="shared" si="123"/>
        <v>0</v>
      </c>
      <c r="Q303" s="390">
        <f t="shared" si="123"/>
        <v>0</v>
      </c>
      <c r="R303" s="391">
        <f t="shared" si="123"/>
        <v>0</v>
      </c>
    </row>
    <row r="304" spans="1:18" x14ac:dyDescent="0.25">
      <c r="A304" s="190">
        <v>85100</v>
      </c>
      <c r="B304" s="63" t="s">
        <v>153</v>
      </c>
      <c r="C304" s="104"/>
      <c r="D304" s="247"/>
      <c r="E304" s="247"/>
      <c r="F304" s="365">
        <f>SUM(F305:F306)</f>
        <v>0</v>
      </c>
      <c r="G304" s="365">
        <f t="shared" ref="G304:R304" si="124">SUM(G305:G306)</f>
        <v>0</v>
      </c>
      <c r="H304" s="365">
        <f t="shared" si="124"/>
        <v>0</v>
      </c>
      <c r="I304" s="365">
        <f t="shared" si="124"/>
        <v>0</v>
      </c>
      <c r="J304" s="365">
        <f t="shared" si="124"/>
        <v>0</v>
      </c>
      <c r="K304" s="365">
        <f t="shared" si="124"/>
        <v>0</v>
      </c>
      <c r="L304" s="365">
        <f t="shared" si="124"/>
        <v>0</v>
      </c>
      <c r="M304" s="365">
        <f t="shared" si="124"/>
        <v>0</v>
      </c>
      <c r="N304" s="365">
        <f t="shared" si="124"/>
        <v>0</v>
      </c>
      <c r="O304" s="365">
        <f t="shared" si="124"/>
        <v>0</v>
      </c>
      <c r="P304" s="365">
        <f t="shared" si="124"/>
        <v>0</v>
      </c>
      <c r="Q304" s="365">
        <f t="shared" si="124"/>
        <v>0</v>
      </c>
      <c r="R304" s="366">
        <f t="shared" si="124"/>
        <v>0</v>
      </c>
    </row>
    <row r="305" spans="1:18" x14ac:dyDescent="0.25">
      <c r="A305" s="261"/>
      <c r="B305" s="258"/>
      <c r="C305" s="263"/>
      <c r="D305" s="37"/>
      <c r="E305" s="38"/>
      <c r="F305" s="266"/>
      <c r="G305" s="266"/>
      <c r="H305" s="266"/>
      <c r="I305" s="266"/>
      <c r="J305" s="266"/>
      <c r="K305" s="266"/>
      <c r="L305" s="266"/>
      <c r="M305" s="266"/>
      <c r="N305" s="266"/>
      <c r="O305" s="266"/>
      <c r="P305" s="266"/>
      <c r="Q305" s="266"/>
      <c r="R305" s="36">
        <f>SUM(F305:Q305)</f>
        <v>0</v>
      </c>
    </row>
    <row r="306" spans="1:18" x14ac:dyDescent="0.25">
      <c r="A306" s="261"/>
      <c r="B306" s="258"/>
      <c r="C306" s="263"/>
      <c r="D306" s="37"/>
      <c r="E306" s="38"/>
      <c r="F306" s="266"/>
      <c r="G306" s="266"/>
      <c r="H306" s="266"/>
      <c r="I306" s="266"/>
      <c r="J306" s="266"/>
      <c r="K306" s="266"/>
      <c r="L306" s="266"/>
      <c r="M306" s="266"/>
      <c r="N306" s="266"/>
      <c r="O306" s="266"/>
      <c r="P306" s="266"/>
      <c r="Q306" s="266"/>
      <c r="R306" s="36">
        <f>SUM(F306:Q306)</f>
        <v>0</v>
      </c>
    </row>
    <row r="307" spans="1:18" x14ac:dyDescent="0.25">
      <c r="A307" s="190">
        <v>85200</v>
      </c>
      <c r="B307" s="63" t="s">
        <v>154</v>
      </c>
      <c r="C307" s="104"/>
      <c r="D307" s="247"/>
      <c r="E307" s="247"/>
      <c r="F307" s="365">
        <f>SUM(F308:F309)</f>
        <v>0</v>
      </c>
      <c r="G307" s="365">
        <f t="shared" ref="G307:R307" si="125">SUM(G308:G309)</f>
        <v>0</v>
      </c>
      <c r="H307" s="365">
        <f t="shared" si="125"/>
        <v>0</v>
      </c>
      <c r="I307" s="365">
        <f t="shared" si="125"/>
        <v>0</v>
      </c>
      <c r="J307" s="365">
        <f t="shared" si="125"/>
        <v>0</v>
      </c>
      <c r="K307" s="365">
        <f t="shared" si="125"/>
        <v>0</v>
      </c>
      <c r="L307" s="365">
        <f t="shared" si="125"/>
        <v>0</v>
      </c>
      <c r="M307" s="365">
        <f t="shared" si="125"/>
        <v>0</v>
      </c>
      <c r="N307" s="365">
        <f t="shared" si="125"/>
        <v>0</v>
      </c>
      <c r="O307" s="365">
        <f t="shared" si="125"/>
        <v>0</v>
      </c>
      <c r="P307" s="365">
        <f t="shared" si="125"/>
        <v>0</v>
      </c>
      <c r="Q307" s="365">
        <f t="shared" si="125"/>
        <v>0</v>
      </c>
      <c r="R307" s="366">
        <f t="shared" si="125"/>
        <v>0</v>
      </c>
    </row>
    <row r="308" spans="1:18" x14ac:dyDescent="0.25">
      <c r="A308" s="261"/>
      <c r="B308" s="79"/>
      <c r="C308" s="263"/>
      <c r="D308" s="114"/>
      <c r="E308" s="115"/>
      <c r="F308" s="266"/>
      <c r="G308" s="266"/>
      <c r="H308" s="266"/>
      <c r="I308" s="266"/>
      <c r="J308" s="266"/>
      <c r="K308" s="266"/>
      <c r="L308" s="266"/>
      <c r="M308" s="266"/>
      <c r="N308" s="266"/>
      <c r="O308" s="266"/>
      <c r="P308" s="266"/>
      <c r="Q308" s="266"/>
      <c r="R308" s="36">
        <f>SUM(F308:Q308)</f>
        <v>0</v>
      </c>
    </row>
    <row r="309" spans="1:18" x14ac:dyDescent="0.25">
      <c r="A309" s="261"/>
      <c r="B309" s="268"/>
      <c r="C309" s="263"/>
      <c r="D309" s="37"/>
      <c r="E309" s="38"/>
      <c r="F309" s="266"/>
      <c r="G309" s="266"/>
      <c r="H309" s="266"/>
      <c r="I309" s="266"/>
      <c r="J309" s="266"/>
      <c r="K309" s="266"/>
      <c r="L309" s="266"/>
      <c r="M309" s="266"/>
      <c r="N309" s="266"/>
      <c r="O309" s="266"/>
      <c r="P309" s="260"/>
      <c r="Q309" s="266"/>
      <c r="R309" s="36">
        <f>SUM(F309:Q309)</f>
        <v>0</v>
      </c>
    </row>
    <row r="310" spans="1:18" x14ac:dyDescent="0.25">
      <c r="A310" s="190">
        <v>85900</v>
      </c>
      <c r="B310" s="63" t="s">
        <v>155</v>
      </c>
      <c r="C310" s="104"/>
      <c r="D310" s="247"/>
      <c r="E310" s="247"/>
      <c r="F310" s="365">
        <f>SUM(F311:F312)</f>
        <v>0</v>
      </c>
      <c r="G310" s="365">
        <f t="shared" ref="G310:R310" si="126">SUM(G311:G312)</f>
        <v>0</v>
      </c>
      <c r="H310" s="365">
        <f t="shared" si="126"/>
        <v>0</v>
      </c>
      <c r="I310" s="365">
        <f t="shared" si="126"/>
        <v>0</v>
      </c>
      <c r="J310" s="365">
        <f t="shared" si="126"/>
        <v>0</v>
      </c>
      <c r="K310" s="365">
        <f t="shared" si="126"/>
        <v>0</v>
      </c>
      <c r="L310" s="365">
        <f t="shared" si="126"/>
        <v>0</v>
      </c>
      <c r="M310" s="365">
        <f t="shared" si="126"/>
        <v>0</v>
      </c>
      <c r="N310" s="365">
        <f t="shared" si="126"/>
        <v>0</v>
      </c>
      <c r="O310" s="365">
        <f t="shared" si="126"/>
        <v>0</v>
      </c>
      <c r="P310" s="365">
        <f t="shared" si="126"/>
        <v>0</v>
      </c>
      <c r="Q310" s="365">
        <f t="shared" si="126"/>
        <v>0</v>
      </c>
      <c r="R310" s="366">
        <f t="shared" si="126"/>
        <v>0</v>
      </c>
    </row>
    <row r="311" spans="1:18" x14ac:dyDescent="0.25">
      <c r="A311" s="257"/>
      <c r="B311" s="258"/>
      <c r="C311" s="259"/>
      <c r="D311" s="37"/>
      <c r="E311" s="38"/>
      <c r="F311" s="260"/>
      <c r="G311" s="260"/>
      <c r="H311" s="260"/>
      <c r="I311" s="260"/>
      <c r="J311" s="260"/>
      <c r="K311" s="260"/>
      <c r="L311" s="260"/>
      <c r="M311" s="260"/>
      <c r="N311" s="260"/>
      <c r="O311" s="260"/>
      <c r="P311" s="260"/>
      <c r="Q311" s="260"/>
      <c r="R311" s="36">
        <f>SUM(F311:Q311)</f>
        <v>0</v>
      </c>
    </row>
    <row r="312" spans="1:18" x14ac:dyDescent="0.25">
      <c r="A312" s="257"/>
      <c r="B312" s="258"/>
      <c r="C312" s="259"/>
      <c r="D312" s="37"/>
      <c r="E312" s="38"/>
      <c r="F312" s="260"/>
      <c r="G312" s="260"/>
      <c r="H312" s="260"/>
      <c r="I312" s="260"/>
      <c r="J312" s="260"/>
      <c r="K312" s="260"/>
      <c r="L312" s="260"/>
      <c r="M312" s="260"/>
      <c r="N312" s="260"/>
      <c r="O312" s="260"/>
      <c r="P312" s="260"/>
      <c r="Q312" s="260"/>
      <c r="R312" s="36">
        <f>SUM(F312:Q312)</f>
        <v>0</v>
      </c>
    </row>
    <row r="313" spans="1:18" x14ac:dyDescent="0.25">
      <c r="A313" s="186">
        <v>86000</v>
      </c>
      <c r="B313" s="204" t="s">
        <v>156</v>
      </c>
      <c r="C313" s="245"/>
      <c r="D313" s="246"/>
      <c r="E313" s="246"/>
      <c r="F313" s="390">
        <f>F314</f>
        <v>0</v>
      </c>
      <c r="G313" s="390">
        <f t="shared" ref="G313:R313" si="127">G314</f>
        <v>0</v>
      </c>
      <c r="H313" s="390">
        <f t="shared" si="127"/>
        <v>0</v>
      </c>
      <c r="I313" s="390">
        <f t="shared" si="127"/>
        <v>0</v>
      </c>
      <c r="J313" s="390">
        <f t="shared" si="127"/>
        <v>0</v>
      </c>
      <c r="K313" s="390">
        <f t="shared" si="127"/>
        <v>0</v>
      </c>
      <c r="L313" s="390">
        <f t="shared" si="127"/>
        <v>0</v>
      </c>
      <c r="M313" s="390">
        <f t="shared" si="127"/>
        <v>0</v>
      </c>
      <c r="N313" s="390">
        <f>N314</f>
        <v>0</v>
      </c>
      <c r="O313" s="390">
        <f t="shared" si="127"/>
        <v>0</v>
      </c>
      <c r="P313" s="390">
        <f t="shared" si="127"/>
        <v>0</v>
      </c>
      <c r="Q313" s="390">
        <f t="shared" si="127"/>
        <v>0</v>
      </c>
      <c r="R313" s="391">
        <f t="shared" si="127"/>
        <v>0</v>
      </c>
    </row>
    <row r="314" spans="1:18" x14ac:dyDescent="0.25">
      <c r="A314" s="190">
        <v>86100</v>
      </c>
      <c r="B314" s="63" t="s">
        <v>156</v>
      </c>
      <c r="C314" s="104"/>
      <c r="D314" s="247"/>
      <c r="E314" s="247"/>
      <c r="F314" s="365">
        <f>SUM(F315:F316)</f>
        <v>0</v>
      </c>
      <c r="G314" s="365">
        <f t="shared" ref="G314:R314" si="128">SUM(G315:G316)</f>
        <v>0</v>
      </c>
      <c r="H314" s="365">
        <f t="shared" si="128"/>
        <v>0</v>
      </c>
      <c r="I314" s="365">
        <f t="shared" si="128"/>
        <v>0</v>
      </c>
      <c r="J314" s="365">
        <f t="shared" si="128"/>
        <v>0</v>
      </c>
      <c r="K314" s="365">
        <f t="shared" si="128"/>
        <v>0</v>
      </c>
      <c r="L314" s="365">
        <f t="shared" si="128"/>
        <v>0</v>
      </c>
      <c r="M314" s="365">
        <f t="shared" si="128"/>
        <v>0</v>
      </c>
      <c r="N314" s="365">
        <f t="shared" si="128"/>
        <v>0</v>
      </c>
      <c r="O314" s="365">
        <f t="shared" si="128"/>
        <v>0</v>
      </c>
      <c r="P314" s="365">
        <f t="shared" si="128"/>
        <v>0</v>
      </c>
      <c r="Q314" s="365">
        <f t="shared" si="128"/>
        <v>0</v>
      </c>
      <c r="R314" s="366">
        <f t="shared" si="128"/>
        <v>0</v>
      </c>
    </row>
    <row r="315" spans="1:18" x14ac:dyDescent="0.25">
      <c r="A315" s="257"/>
      <c r="B315" s="258"/>
      <c r="C315" s="259"/>
      <c r="D315" s="37"/>
      <c r="E315" s="38"/>
      <c r="F315" s="260"/>
      <c r="G315" s="260"/>
      <c r="H315" s="260"/>
      <c r="I315" s="260"/>
      <c r="J315" s="260"/>
      <c r="K315" s="260"/>
      <c r="L315" s="260"/>
      <c r="M315" s="260"/>
      <c r="N315" s="260"/>
      <c r="O315" s="260"/>
      <c r="P315" s="260"/>
      <c r="Q315" s="260"/>
      <c r="R315" s="36">
        <f>SUM(F315:Q315)</f>
        <v>0</v>
      </c>
    </row>
    <row r="316" spans="1:18" ht="15.75" thickBot="1" x14ac:dyDescent="0.3">
      <c r="A316" s="257"/>
      <c r="B316" s="258"/>
      <c r="C316" s="259"/>
      <c r="D316" s="114"/>
      <c r="E316" s="115"/>
      <c r="F316" s="260"/>
      <c r="G316" s="260"/>
      <c r="H316" s="260"/>
      <c r="I316" s="260"/>
      <c r="J316" s="260"/>
      <c r="K316" s="260"/>
      <c r="L316" s="260"/>
      <c r="M316" s="260"/>
      <c r="N316" s="260"/>
      <c r="O316" s="260"/>
      <c r="P316" s="260"/>
      <c r="Q316" s="260"/>
      <c r="R316" s="36">
        <f>SUM(F316:Q316)</f>
        <v>0</v>
      </c>
    </row>
    <row r="317" spans="1:18" ht="15.75" thickTop="1" x14ac:dyDescent="0.25">
      <c r="A317" s="52">
        <v>90000</v>
      </c>
      <c r="B317" s="393" t="s">
        <v>157</v>
      </c>
      <c r="C317" s="394"/>
      <c r="D317" s="395"/>
      <c r="E317" s="395"/>
      <c r="F317" s="380">
        <f>F318+F322</f>
        <v>0</v>
      </c>
      <c r="G317" s="380">
        <f t="shared" ref="G317:R317" si="129">G318+G322</f>
        <v>0</v>
      </c>
      <c r="H317" s="380">
        <f t="shared" si="129"/>
        <v>0</v>
      </c>
      <c r="I317" s="380">
        <f t="shared" si="129"/>
        <v>0</v>
      </c>
      <c r="J317" s="380">
        <f t="shared" si="129"/>
        <v>0</v>
      </c>
      <c r="K317" s="380">
        <f t="shared" si="129"/>
        <v>0</v>
      </c>
      <c r="L317" s="380">
        <f t="shared" si="129"/>
        <v>0</v>
      </c>
      <c r="M317" s="380">
        <f t="shared" si="129"/>
        <v>0</v>
      </c>
      <c r="N317" s="380">
        <f t="shared" si="129"/>
        <v>0</v>
      </c>
      <c r="O317" s="380">
        <f t="shared" si="129"/>
        <v>0</v>
      </c>
      <c r="P317" s="380">
        <f t="shared" si="129"/>
        <v>0</v>
      </c>
      <c r="Q317" s="380">
        <f t="shared" si="129"/>
        <v>0</v>
      </c>
      <c r="R317" s="392">
        <f t="shared" si="129"/>
        <v>0</v>
      </c>
    </row>
    <row r="318" spans="1:18" x14ac:dyDescent="0.25">
      <c r="A318" s="186">
        <v>96000</v>
      </c>
      <c r="B318" s="204" t="s">
        <v>158</v>
      </c>
      <c r="C318" s="245"/>
      <c r="D318" s="246"/>
      <c r="E318" s="246"/>
      <c r="F318" s="390">
        <f>F319</f>
        <v>0</v>
      </c>
      <c r="G318" s="390">
        <f t="shared" ref="G318:R318" si="130">G319</f>
        <v>0</v>
      </c>
      <c r="H318" s="390">
        <f t="shared" si="130"/>
        <v>0</v>
      </c>
      <c r="I318" s="390">
        <f t="shared" si="130"/>
        <v>0</v>
      </c>
      <c r="J318" s="390">
        <f t="shared" si="130"/>
        <v>0</v>
      </c>
      <c r="K318" s="390">
        <f t="shared" si="130"/>
        <v>0</v>
      </c>
      <c r="L318" s="390">
        <f t="shared" si="130"/>
        <v>0</v>
      </c>
      <c r="M318" s="390">
        <f t="shared" si="130"/>
        <v>0</v>
      </c>
      <c r="N318" s="390">
        <f t="shared" si="130"/>
        <v>0</v>
      </c>
      <c r="O318" s="390">
        <f t="shared" si="130"/>
        <v>0</v>
      </c>
      <c r="P318" s="390">
        <f t="shared" si="130"/>
        <v>0</v>
      </c>
      <c r="Q318" s="390">
        <f t="shared" si="130"/>
        <v>0</v>
      </c>
      <c r="R318" s="391">
        <f t="shared" si="130"/>
        <v>0</v>
      </c>
    </row>
    <row r="319" spans="1:18" x14ac:dyDescent="0.25">
      <c r="A319" s="190">
        <v>96100</v>
      </c>
      <c r="B319" s="63" t="s">
        <v>195</v>
      </c>
      <c r="C319" s="104"/>
      <c r="D319" s="247"/>
      <c r="E319" s="247"/>
      <c r="F319" s="365">
        <f>SUM(F320:F321)</f>
        <v>0</v>
      </c>
      <c r="G319" s="365">
        <f t="shared" ref="G319:R319" si="131">SUM(G320:G321)</f>
        <v>0</v>
      </c>
      <c r="H319" s="365">
        <f t="shared" si="131"/>
        <v>0</v>
      </c>
      <c r="I319" s="365">
        <f t="shared" si="131"/>
        <v>0</v>
      </c>
      <c r="J319" s="365">
        <f t="shared" si="131"/>
        <v>0</v>
      </c>
      <c r="K319" s="365">
        <f t="shared" si="131"/>
        <v>0</v>
      </c>
      <c r="L319" s="365">
        <f t="shared" si="131"/>
        <v>0</v>
      </c>
      <c r="M319" s="365">
        <f t="shared" si="131"/>
        <v>0</v>
      </c>
      <c r="N319" s="365">
        <f t="shared" si="131"/>
        <v>0</v>
      </c>
      <c r="O319" s="365">
        <f t="shared" si="131"/>
        <v>0</v>
      </c>
      <c r="P319" s="365">
        <f t="shared" si="131"/>
        <v>0</v>
      </c>
      <c r="Q319" s="365">
        <f t="shared" si="131"/>
        <v>0</v>
      </c>
      <c r="R319" s="366">
        <f t="shared" si="131"/>
        <v>0</v>
      </c>
    </row>
    <row r="320" spans="1:18" x14ac:dyDescent="0.25">
      <c r="A320" s="257"/>
      <c r="B320" s="258"/>
      <c r="C320" s="259"/>
      <c r="D320" s="37"/>
      <c r="E320" s="38"/>
      <c r="F320" s="260"/>
      <c r="G320" s="260"/>
      <c r="H320" s="260"/>
      <c r="I320" s="260"/>
      <c r="J320" s="260"/>
      <c r="K320" s="260"/>
      <c r="L320" s="260"/>
      <c r="M320" s="260"/>
      <c r="N320" s="260"/>
      <c r="O320" s="260"/>
      <c r="P320" s="260"/>
      <c r="Q320" s="260"/>
      <c r="R320" s="36">
        <f>SUM(F320:Q320)</f>
        <v>0</v>
      </c>
    </row>
    <row r="321" spans="1:19" x14ac:dyDescent="0.25">
      <c r="A321" s="257"/>
      <c r="B321" s="258"/>
      <c r="C321" s="259"/>
      <c r="D321" s="37"/>
      <c r="E321" s="38"/>
      <c r="F321" s="260"/>
      <c r="G321" s="260"/>
      <c r="H321" s="260"/>
      <c r="I321" s="260"/>
      <c r="J321" s="260"/>
      <c r="K321" s="260"/>
      <c r="L321" s="260"/>
      <c r="M321" s="260"/>
      <c r="N321" s="260"/>
      <c r="O321" s="260"/>
      <c r="P321" s="260"/>
      <c r="Q321" s="260"/>
      <c r="R321" s="36">
        <f>SUM(F321:Q321)</f>
        <v>0</v>
      </c>
    </row>
    <row r="322" spans="1:19" x14ac:dyDescent="0.25">
      <c r="A322" s="186">
        <v>97000</v>
      </c>
      <c r="B322" s="204" t="s">
        <v>159</v>
      </c>
      <c r="C322" s="245"/>
      <c r="D322" s="246"/>
      <c r="E322" s="246"/>
      <c r="F322" s="390">
        <f>F323</f>
        <v>0</v>
      </c>
      <c r="G322" s="390">
        <f t="shared" ref="G322:R322" si="132">G323</f>
        <v>0</v>
      </c>
      <c r="H322" s="390">
        <f t="shared" si="132"/>
        <v>0</v>
      </c>
      <c r="I322" s="390">
        <f t="shared" si="132"/>
        <v>0</v>
      </c>
      <c r="J322" s="390">
        <f t="shared" si="132"/>
        <v>0</v>
      </c>
      <c r="K322" s="390">
        <f t="shared" si="132"/>
        <v>0</v>
      </c>
      <c r="L322" s="390">
        <f t="shared" si="132"/>
        <v>0</v>
      </c>
      <c r="M322" s="390">
        <f t="shared" si="132"/>
        <v>0</v>
      </c>
      <c r="N322" s="390">
        <f t="shared" si="132"/>
        <v>0</v>
      </c>
      <c r="O322" s="390">
        <f t="shared" si="132"/>
        <v>0</v>
      </c>
      <c r="P322" s="390">
        <f t="shared" si="132"/>
        <v>0</v>
      </c>
      <c r="Q322" s="390">
        <f t="shared" si="132"/>
        <v>0</v>
      </c>
      <c r="R322" s="391">
        <f t="shared" si="132"/>
        <v>0</v>
      </c>
      <c r="S322" s="1"/>
    </row>
    <row r="323" spans="1:19" x14ac:dyDescent="0.25">
      <c r="A323" s="190">
        <v>97100</v>
      </c>
      <c r="B323" s="63" t="s">
        <v>160</v>
      </c>
      <c r="C323" s="104"/>
      <c r="D323" s="247"/>
      <c r="E323" s="247"/>
      <c r="F323" s="365">
        <f>SUM(F324:F325)</f>
        <v>0</v>
      </c>
      <c r="G323" s="365">
        <f t="shared" ref="G323:R323" si="133">SUM(G324:G325)</f>
        <v>0</v>
      </c>
      <c r="H323" s="365">
        <f t="shared" si="133"/>
        <v>0</v>
      </c>
      <c r="I323" s="365">
        <f t="shared" si="133"/>
        <v>0</v>
      </c>
      <c r="J323" s="365">
        <f t="shared" si="133"/>
        <v>0</v>
      </c>
      <c r="K323" s="365">
        <f t="shared" si="133"/>
        <v>0</v>
      </c>
      <c r="L323" s="365">
        <f t="shared" si="133"/>
        <v>0</v>
      </c>
      <c r="M323" s="365">
        <f t="shared" si="133"/>
        <v>0</v>
      </c>
      <c r="N323" s="365">
        <f t="shared" si="133"/>
        <v>0</v>
      </c>
      <c r="O323" s="365">
        <f t="shared" si="133"/>
        <v>0</v>
      </c>
      <c r="P323" s="365">
        <f t="shared" si="133"/>
        <v>0</v>
      </c>
      <c r="Q323" s="365">
        <f t="shared" si="133"/>
        <v>0</v>
      </c>
      <c r="R323" s="366">
        <f t="shared" si="133"/>
        <v>0</v>
      </c>
      <c r="S323" s="1"/>
    </row>
    <row r="324" spans="1:19" x14ac:dyDescent="0.25">
      <c r="A324" s="257"/>
      <c r="B324" s="258"/>
      <c r="C324" s="259"/>
      <c r="D324" s="114"/>
      <c r="E324" s="115"/>
      <c r="F324" s="260"/>
      <c r="G324" s="260"/>
      <c r="H324" s="260"/>
      <c r="I324" s="260"/>
      <c r="J324" s="260"/>
      <c r="K324" s="260"/>
      <c r="L324" s="260"/>
      <c r="M324" s="260"/>
      <c r="N324" s="260"/>
      <c r="O324" s="260"/>
      <c r="P324" s="260"/>
      <c r="Q324" s="260"/>
      <c r="R324" s="386">
        <f>SUM(F324:Q324)</f>
        <v>0</v>
      </c>
      <c r="S324" s="1"/>
    </row>
    <row r="325" spans="1:19" ht="15.75" thickBot="1" x14ac:dyDescent="0.3">
      <c r="A325" s="360"/>
      <c r="B325" s="361"/>
      <c r="C325" s="362"/>
      <c r="D325" s="403"/>
      <c r="E325" s="404"/>
      <c r="F325" s="363"/>
      <c r="G325" s="363"/>
      <c r="H325" s="363"/>
      <c r="I325" s="363"/>
      <c r="J325" s="363"/>
      <c r="K325" s="363"/>
      <c r="L325" s="363"/>
      <c r="M325" s="363"/>
      <c r="N325" s="363"/>
      <c r="O325" s="363"/>
      <c r="P325" s="363"/>
      <c r="Q325" s="363"/>
      <c r="R325" s="386">
        <f>SUM(F325:Q325)</f>
        <v>0</v>
      </c>
      <c r="S325" s="1"/>
    </row>
    <row r="326" spans="1:19" ht="15.75" thickBot="1" x14ac:dyDescent="0.3">
      <c r="A326" s="269"/>
      <c r="B326" s="270"/>
      <c r="C326" s="271"/>
      <c r="D326" s="271"/>
      <c r="E326" s="406"/>
      <c r="F326" s="407">
        <f>F8+F28+F155+F243+F264+F269+F274+F317</f>
        <v>0</v>
      </c>
      <c r="G326" s="408">
        <f t="shared" ref="G326:R326" si="134">G8+G28+G155+G243+G264+G269+G274+G317</f>
        <v>0</v>
      </c>
      <c r="H326" s="408">
        <f t="shared" si="134"/>
        <v>0</v>
      </c>
      <c r="I326" s="408">
        <f t="shared" si="134"/>
        <v>0</v>
      </c>
      <c r="J326" s="408">
        <f t="shared" si="134"/>
        <v>0</v>
      </c>
      <c r="K326" s="408">
        <f t="shared" si="134"/>
        <v>0</v>
      </c>
      <c r="L326" s="408">
        <f t="shared" si="134"/>
        <v>0</v>
      </c>
      <c r="M326" s="408">
        <f t="shared" si="134"/>
        <v>0</v>
      </c>
      <c r="N326" s="408">
        <f t="shared" si="134"/>
        <v>0</v>
      </c>
      <c r="O326" s="408">
        <f t="shared" si="134"/>
        <v>0</v>
      </c>
      <c r="P326" s="408">
        <f t="shared" si="134"/>
        <v>0</v>
      </c>
      <c r="Q326" s="408">
        <f t="shared" si="134"/>
        <v>0</v>
      </c>
      <c r="R326" s="409">
        <f t="shared" si="134"/>
        <v>0</v>
      </c>
      <c r="S326" s="27"/>
    </row>
    <row r="327" spans="1:19" ht="15.75" thickTop="1" x14ac:dyDescent="0.25">
      <c r="A327" s="410" t="s">
        <v>161</v>
      </c>
      <c r="B327" s="272"/>
      <c r="C327" s="273"/>
      <c r="D327" s="273"/>
      <c r="E327" s="274"/>
      <c r="F327" s="274"/>
      <c r="G327" s="274"/>
      <c r="H327" s="274"/>
      <c r="I327" s="274"/>
      <c r="J327" s="274"/>
      <c r="K327" s="274"/>
      <c r="L327" s="274"/>
      <c r="M327" s="274"/>
      <c r="N327" s="274"/>
      <c r="O327" s="274"/>
      <c r="P327" s="274"/>
      <c r="Q327" s="274"/>
      <c r="S327" s="27"/>
    </row>
    <row r="328" spans="1:19" ht="15.75" thickBot="1" x14ac:dyDescent="0.3">
      <c r="A328" s="411"/>
      <c r="B328" s="237"/>
      <c r="C328" s="237"/>
      <c r="D328" s="237"/>
      <c r="E328" s="237"/>
      <c r="F328" s="237"/>
      <c r="G328" s="237"/>
      <c r="H328" s="237"/>
      <c r="I328" s="237"/>
      <c r="J328" s="237"/>
      <c r="K328" s="237"/>
      <c r="L328" s="237"/>
      <c r="M328" s="237"/>
      <c r="N328" s="237"/>
      <c r="O328" s="237"/>
      <c r="P328" s="237"/>
      <c r="Q328" s="237"/>
      <c r="R328" s="405"/>
      <c r="S328" s="1"/>
    </row>
    <row r="329" spans="1:19" ht="16.5" thickTop="1" thickBot="1" x14ac:dyDescent="0.3">
      <c r="A329" s="642" t="s">
        <v>162</v>
      </c>
      <c r="B329" s="643"/>
      <c r="C329" s="644" t="s">
        <v>163</v>
      </c>
      <c r="D329" s="645"/>
      <c r="E329" s="645"/>
      <c r="F329" s="646"/>
      <c r="G329" s="644" t="s">
        <v>164</v>
      </c>
      <c r="H329" s="645"/>
      <c r="I329" s="645"/>
      <c r="J329" s="645"/>
      <c r="K329" s="645"/>
      <c r="L329" s="645"/>
      <c r="M329" s="645"/>
      <c r="N329" s="646"/>
      <c r="O329" s="644" t="s">
        <v>165</v>
      </c>
      <c r="P329" s="645"/>
      <c r="Q329" s="645"/>
      <c r="R329" s="647"/>
      <c r="S329" s="1"/>
    </row>
    <row r="330" spans="1:19" x14ac:dyDescent="0.25">
      <c r="A330" s="275" t="s">
        <v>166</v>
      </c>
      <c r="B330" s="276"/>
      <c r="C330" s="632"/>
      <c r="D330" s="633"/>
      <c r="E330" s="633"/>
      <c r="F330" s="634"/>
      <c r="G330" s="632"/>
      <c r="H330" s="633"/>
      <c r="I330" s="633"/>
      <c r="J330" s="633"/>
      <c r="K330" s="633"/>
      <c r="L330" s="633"/>
      <c r="M330" s="633"/>
      <c r="N330" s="634"/>
      <c r="O330" s="632"/>
      <c r="P330" s="633"/>
      <c r="Q330" s="633"/>
      <c r="R330" s="635"/>
      <c r="S330" s="1"/>
    </row>
    <row r="331" spans="1:19" x14ac:dyDescent="0.25">
      <c r="A331" s="277" t="s">
        <v>167</v>
      </c>
      <c r="B331" s="278"/>
      <c r="C331" s="636"/>
      <c r="D331" s="637"/>
      <c r="E331" s="637"/>
      <c r="F331" s="638"/>
      <c r="G331" s="636"/>
      <c r="H331" s="637"/>
      <c r="I331" s="637"/>
      <c r="J331" s="637"/>
      <c r="K331" s="637"/>
      <c r="L331" s="637"/>
      <c r="M331" s="637"/>
      <c r="N331" s="638"/>
      <c r="O331" s="636"/>
      <c r="P331" s="637"/>
      <c r="Q331" s="637"/>
      <c r="R331" s="639"/>
      <c r="S331" s="1"/>
    </row>
    <row r="332" spans="1:19" ht="15.75" thickBot="1" x14ac:dyDescent="0.3">
      <c r="A332" s="279" t="s">
        <v>168</v>
      </c>
      <c r="B332" s="280"/>
      <c r="C332" s="628"/>
      <c r="D332" s="629"/>
      <c r="E332" s="629"/>
      <c r="F332" s="630"/>
      <c r="G332" s="628"/>
      <c r="H332" s="629"/>
      <c r="I332" s="629"/>
      <c r="J332" s="629"/>
      <c r="K332" s="629"/>
      <c r="L332" s="629"/>
      <c r="M332" s="629"/>
      <c r="N332" s="630"/>
      <c r="O332" s="628"/>
      <c r="P332" s="629"/>
      <c r="Q332" s="629"/>
      <c r="R332" s="631"/>
      <c r="S332" s="1"/>
    </row>
    <row r="333" spans="1:19" ht="15.75" thickTop="1" x14ac:dyDescent="0.25">
      <c r="A333" s="281"/>
      <c r="B333" s="237"/>
      <c r="C333" s="237"/>
      <c r="D333" s="237"/>
      <c r="E333" s="237"/>
      <c r="F333" s="237"/>
      <c r="G333" s="237"/>
      <c r="H333" s="237"/>
      <c r="I333" s="237"/>
      <c r="J333" s="237"/>
      <c r="K333" s="237"/>
      <c r="L333" s="237"/>
      <c r="M333" s="237"/>
      <c r="N333" s="237"/>
      <c r="O333" s="237"/>
      <c r="P333" s="237"/>
      <c r="Q333" s="237"/>
      <c r="R333" s="282"/>
      <c r="S333" s="1"/>
    </row>
    <row r="334" spans="1:19" x14ac:dyDescent="0.25">
      <c r="A334" s="281"/>
      <c r="B334" s="237"/>
      <c r="C334" s="237"/>
      <c r="D334" s="237"/>
      <c r="E334" s="237"/>
      <c r="F334" s="237"/>
      <c r="G334" s="237"/>
      <c r="H334" s="237"/>
      <c r="I334" s="237"/>
      <c r="J334" s="237"/>
      <c r="K334" s="237"/>
      <c r="L334" s="237"/>
      <c r="M334" s="237"/>
      <c r="N334" s="237"/>
      <c r="O334" s="237"/>
      <c r="P334" s="237"/>
      <c r="Q334" s="237"/>
      <c r="R334" s="282"/>
      <c r="S334" s="1"/>
    </row>
    <row r="335" spans="1:19" ht="15.75" x14ac:dyDescent="0.25">
      <c r="A335" s="281"/>
      <c r="B335" s="237"/>
      <c r="C335" s="237"/>
      <c r="D335" s="237"/>
      <c r="E335" s="237"/>
      <c r="F335" s="237"/>
      <c r="G335" s="237"/>
      <c r="H335" s="237"/>
      <c r="I335" s="237"/>
      <c r="J335" s="237"/>
      <c r="K335" s="237"/>
      <c r="L335" s="237"/>
      <c r="M335" s="237"/>
      <c r="N335" s="237"/>
      <c r="O335" s="237"/>
      <c r="P335" s="237"/>
      <c r="Q335" s="237"/>
      <c r="R335" s="283"/>
      <c r="S335" s="1"/>
    </row>
    <row r="336" spans="1:19" ht="15.75" x14ac:dyDescent="0.25">
      <c r="A336" s="281"/>
      <c r="B336" s="237"/>
      <c r="C336" s="237"/>
      <c r="D336" s="237"/>
      <c r="E336" s="237"/>
      <c r="F336" s="237"/>
      <c r="G336" s="237"/>
      <c r="H336" s="237"/>
      <c r="I336" s="237"/>
      <c r="J336" s="237"/>
      <c r="K336" s="237"/>
      <c r="L336" s="237"/>
      <c r="M336" s="237"/>
      <c r="N336" s="237"/>
      <c r="O336" s="237"/>
      <c r="P336" s="237"/>
      <c r="Q336" s="237"/>
      <c r="R336" s="283"/>
      <c r="S336" s="1"/>
    </row>
    <row r="337" spans="1:18" ht="15.75" x14ac:dyDescent="0.25">
      <c r="A337" s="281"/>
      <c r="B337" s="237"/>
      <c r="C337" s="237"/>
      <c r="D337" s="237"/>
      <c r="E337" s="237"/>
      <c r="F337" s="237"/>
      <c r="G337" s="237"/>
      <c r="H337" s="237"/>
      <c r="I337" s="237"/>
      <c r="J337" s="237"/>
      <c r="K337" s="237"/>
      <c r="L337" s="237"/>
      <c r="M337" s="237"/>
      <c r="N337" s="237"/>
      <c r="O337" s="237"/>
      <c r="P337" s="237"/>
      <c r="Q337" s="237"/>
      <c r="R337" s="283"/>
    </row>
    <row r="338" spans="1:18" ht="15.75" x14ac:dyDescent="0.25">
      <c r="A338" s="281"/>
      <c r="B338" s="237"/>
      <c r="C338" s="237"/>
      <c r="D338" s="237"/>
      <c r="E338" s="237"/>
      <c r="F338" s="237"/>
      <c r="G338" s="237"/>
      <c r="H338" s="237"/>
      <c r="I338" s="237"/>
      <c r="J338" s="237"/>
      <c r="K338" s="237"/>
      <c r="L338" s="237"/>
      <c r="M338" s="237"/>
      <c r="N338" s="237"/>
      <c r="O338" s="237"/>
      <c r="P338" s="237"/>
      <c r="Q338" s="237"/>
      <c r="R338" s="283"/>
    </row>
    <row r="339" spans="1:18" ht="15.75" x14ac:dyDescent="0.25">
      <c r="A339" s="281"/>
      <c r="B339" s="237"/>
      <c r="C339" s="237"/>
      <c r="D339" s="237"/>
      <c r="E339" s="237"/>
      <c r="F339" s="237"/>
      <c r="G339" s="237"/>
      <c r="H339" s="237"/>
      <c r="I339" s="237"/>
      <c r="J339" s="237"/>
      <c r="K339" s="237"/>
      <c r="L339" s="237"/>
      <c r="M339" s="237"/>
      <c r="N339" s="237"/>
      <c r="O339" s="237"/>
      <c r="P339" s="237"/>
      <c r="Q339" s="237"/>
      <c r="R339" s="283"/>
    </row>
    <row r="340" spans="1:18" x14ac:dyDescent="0.25">
      <c r="A340" s="281"/>
      <c r="B340" s="237"/>
      <c r="C340" s="237"/>
      <c r="D340" s="237"/>
      <c r="E340" s="237"/>
      <c r="F340" s="237"/>
      <c r="G340" s="237"/>
      <c r="H340" s="237"/>
      <c r="I340" s="237"/>
      <c r="J340" s="237"/>
      <c r="K340" s="237"/>
      <c r="L340" s="237"/>
      <c r="M340" s="237"/>
      <c r="N340" s="237"/>
      <c r="O340" s="237"/>
      <c r="P340" s="237"/>
      <c r="Q340" s="237"/>
      <c r="R340" s="282"/>
    </row>
    <row r="341" spans="1:18" x14ac:dyDescent="0.25">
      <c r="A341" s="281"/>
      <c r="B341" s="237"/>
      <c r="C341" s="237"/>
      <c r="D341" s="237"/>
      <c r="E341" s="237"/>
      <c r="F341" s="237"/>
      <c r="G341" s="237"/>
      <c r="H341" s="237"/>
      <c r="I341" s="237"/>
      <c r="J341" s="237"/>
      <c r="K341" s="237"/>
      <c r="L341" s="237"/>
      <c r="M341" s="237"/>
      <c r="N341" s="237"/>
      <c r="O341" s="237"/>
      <c r="P341" s="237"/>
      <c r="Q341" s="237"/>
      <c r="R341" s="282"/>
    </row>
    <row r="342" spans="1:18" x14ac:dyDescent="0.25">
      <c r="A342" s="281"/>
      <c r="B342" s="237"/>
      <c r="C342" s="237"/>
      <c r="D342" s="237"/>
      <c r="E342" s="237"/>
      <c r="F342" s="237"/>
      <c r="G342" s="237"/>
      <c r="H342" s="237"/>
      <c r="I342" s="237"/>
      <c r="J342" s="237"/>
      <c r="K342" s="237"/>
      <c r="L342" s="237"/>
      <c r="M342" s="237"/>
      <c r="N342" s="237"/>
      <c r="O342" s="237"/>
      <c r="P342" s="237"/>
      <c r="Q342" s="237"/>
      <c r="R342" s="282"/>
    </row>
    <row r="343" spans="1:18" x14ac:dyDescent="0.25">
      <c r="A343" s="281"/>
      <c r="B343" s="237"/>
      <c r="C343" s="237"/>
      <c r="D343" s="237"/>
      <c r="E343" s="237"/>
      <c r="F343" s="237"/>
      <c r="G343" s="237"/>
      <c r="H343" s="237"/>
      <c r="I343" s="237"/>
      <c r="J343" s="237"/>
      <c r="K343" s="237"/>
      <c r="L343" s="237"/>
      <c r="M343" s="237"/>
      <c r="N343" s="237"/>
      <c r="O343" s="237"/>
      <c r="P343" s="237"/>
      <c r="Q343" s="237"/>
      <c r="R343" s="282"/>
    </row>
    <row r="344" spans="1:18" x14ac:dyDescent="0.25">
      <c r="A344" s="281"/>
      <c r="B344" s="237"/>
      <c r="C344" s="237"/>
      <c r="D344" s="237"/>
      <c r="E344" s="237"/>
      <c r="F344" s="237"/>
      <c r="G344" s="237"/>
      <c r="H344" s="237"/>
      <c r="I344" s="237"/>
      <c r="J344" s="237"/>
      <c r="K344" s="237"/>
      <c r="L344" s="237"/>
      <c r="M344" s="237"/>
      <c r="N344" s="237"/>
      <c r="O344" s="237"/>
      <c r="P344" s="237"/>
      <c r="Q344" s="237"/>
      <c r="R344" s="282"/>
    </row>
    <row r="345" spans="1:18" x14ac:dyDescent="0.25">
      <c r="A345" s="281"/>
      <c r="B345" s="237"/>
      <c r="C345" s="237"/>
      <c r="D345" s="237"/>
      <c r="E345" s="237"/>
      <c r="F345" s="237"/>
      <c r="G345" s="237"/>
      <c r="H345" s="237"/>
      <c r="I345" s="237"/>
      <c r="J345" s="237"/>
      <c r="K345" s="237"/>
      <c r="L345" s="237"/>
      <c r="M345" s="237"/>
      <c r="N345" s="237"/>
      <c r="O345" s="237"/>
      <c r="P345" s="237"/>
      <c r="Q345" s="237"/>
      <c r="R345" s="282"/>
    </row>
    <row r="346" spans="1:18" x14ac:dyDescent="0.25">
      <c r="A346" s="281"/>
      <c r="B346" s="237"/>
      <c r="C346" s="237"/>
      <c r="D346" s="237"/>
      <c r="E346" s="237"/>
      <c r="F346" s="237"/>
      <c r="G346" s="237"/>
      <c r="H346" s="237"/>
      <c r="I346" s="237"/>
      <c r="J346" s="237"/>
      <c r="K346" s="237"/>
      <c r="L346" s="237"/>
      <c r="M346" s="237"/>
      <c r="N346" s="237"/>
      <c r="O346" s="237"/>
      <c r="P346" s="237"/>
      <c r="Q346" s="237"/>
      <c r="R346" s="282"/>
    </row>
    <row r="347" spans="1:18" x14ac:dyDescent="0.25">
      <c r="A347" s="281"/>
      <c r="B347" s="237"/>
      <c r="C347" s="237"/>
      <c r="D347" s="237"/>
      <c r="E347" s="237"/>
      <c r="F347" s="237"/>
      <c r="G347" s="237"/>
      <c r="H347" s="237"/>
      <c r="I347" s="237"/>
      <c r="J347" s="237"/>
      <c r="K347" s="237"/>
      <c r="L347" s="237"/>
      <c r="M347" s="237"/>
      <c r="N347" s="237"/>
      <c r="O347" s="237"/>
      <c r="P347" s="237"/>
      <c r="Q347" s="237"/>
      <c r="R347" s="282"/>
    </row>
    <row r="348" spans="1:18" x14ac:dyDescent="0.25">
      <c r="A348" s="281"/>
      <c r="B348" s="237"/>
      <c r="C348" s="237"/>
      <c r="D348" s="237"/>
      <c r="E348" s="237"/>
      <c r="F348" s="237"/>
      <c r="G348" s="237"/>
      <c r="H348" s="237"/>
      <c r="I348" s="237"/>
      <c r="J348" s="237"/>
      <c r="K348" s="237"/>
      <c r="L348" s="237"/>
      <c r="M348" s="237"/>
      <c r="N348" s="237"/>
      <c r="O348" s="237"/>
      <c r="P348" s="237"/>
      <c r="Q348" s="237"/>
      <c r="R348" s="282"/>
    </row>
    <row r="349" spans="1:18" x14ac:dyDescent="0.25">
      <c r="A349" s="281"/>
      <c r="B349" s="237"/>
      <c r="C349" s="237"/>
      <c r="D349" s="237"/>
      <c r="E349" s="237"/>
      <c r="F349" s="237"/>
      <c r="G349" s="237"/>
      <c r="H349" s="237"/>
      <c r="I349" s="237"/>
      <c r="J349" s="237"/>
      <c r="K349" s="237"/>
      <c r="L349" s="237"/>
      <c r="M349" s="237"/>
      <c r="N349" s="237"/>
      <c r="O349" s="237"/>
      <c r="P349" s="237"/>
      <c r="Q349" s="237"/>
      <c r="R349" s="282"/>
    </row>
    <row r="350" spans="1:18" x14ac:dyDescent="0.25">
      <c r="A350" s="281"/>
      <c r="B350" s="237"/>
      <c r="C350" s="237"/>
      <c r="D350" s="237"/>
      <c r="E350" s="237"/>
      <c r="F350" s="237"/>
      <c r="G350" s="237"/>
      <c r="H350" s="237"/>
      <c r="I350" s="237"/>
      <c r="J350" s="237"/>
      <c r="K350" s="237"/>
      <c r="L350" s="237"/>
      <c r="M350" s="237"/>
      <c r="N350" s="237"/>
      <c r="O350" s="237"/>
      <c r="P350" s="237"/>
      <c r="Q350" s="237"/>
      <c r="R350" s="282"/>
    </row>
    <row r="351" spans="1:18" x14ac:dyDescent="0.25">
      <c r="A351" s="281"/>
      <c r="B351" s="237"/>
      <c r="C351" s="237"/>
      <c r="D351" s="237"/>
      <c r="E351" s="237"/>
      <c r="F351" s="237"/>
      <c r="G351" s="237"/>
      <c r="H351" s="237"/>
      <c r="I351" s="237"/>
      <c r="J351" s="237"/>
      <c r="K351" s="237"/>
      <c r="L351" s="237"/>
      <c r="M351" s="237"/>
      <c r="N351" s="237"/>
      <c r="O351" s="237"/>
      <c r="P351" s="237"/>
      <c r="Q351" s="237"/>
      <c r="R351" s="282"/>
    </row>
    <row r="352" spans="1:18" x14ac:dyDescent="0.25">
      <c r="A352" s="281"/>
      <c r="B352" s="237"/>
      <c r="C352" s="237"/>
      <c r="D352" s="237"/>
      <c r="E352" s="237"/>
      <c r="F352" s="237"/>
      <c r="G352" s="237"/>
      <c r="H352" s="237"/>
      <c r="I352" s="237"/>
      <c r="J352" s="237"/>
      <c r="K352" s="237"/>
      <c r="L352" s="237"/>
      <c r="M352" s="237"/>
      <c r="N352" s="237"/>
      <c r="O352" s="237"/>
      <c r="P352" s="237"/>
      <c r="Q352" s="237"/>
      <c r="R352" s="282"/>
    </row>
    <row r="353" spans="1:18" x14ac:dyDescent="0.25">
      <c r="A353" s="281"/>
      <c r="B353" s="237"/>
      <c r="C353" s="237"/>
      <c r="D353" s="237"/>
      <c r="E353" s="237"/>
      <c r="F353" s="237"/>
      <c r="G353" s="237"/>
      <c r="H353" s="237"/>
      <c r="I353" s="237"/>
      <c r="J353" s="237"/>
      <c r="K353" s="237"/>
      <c r="L353" s="237"/>
      <c r="M353" s="237"/>
      <c r="N353" s="237"/>
      <c r="O353" s="237"/>
      <c r="P353" s="237"/>
      <c r="Q353" s="237"/>
      <c r="R353" s="282"/>
    </row>
    <row r="354" spans="1:18" x14ac:dyDescent="0.25">
      <c r="A354" s="281"/>
      <c r="B354" s="237"/>
      <c r="C354" s="237"/>
      <c r="D354" s="237"/>
      <c r="E354" s="237"/>
      <c r="F354" s="237"/>
      <c r="G354" s="237"/>
      <c r="H354" s="237"/>
      <c r="I354" s="237"/>
      <c r="J354" s="237"/>
      <c r="K354" s="237"/>
      <c r="L354" s="237"/>
      <c r="M354" s="237"/>
      <c r="N354" s="237"/>
      <c r="O354" s="237"/>
      <c r="P354" s="237"/>
      <c r="Q354" s="237"/>
      <c r="R354" s="282"/>
    </row>
    <row r="355" spans="1:18" x14ac:dyDescent="0.25">
      <c r="A355" s="281"/>
      <c r="B355" s="237"/>
      <c r="C355" s="237"/>
      <c r="D355" s="237"/>
      <c r="E355" s="237"/>
      <c r="F355" s="237"/>
      <c r="G355" s="237"/>
      <c r="H355" s="237"/>
      <c r="I355" s="237"/>
      <c r="J355" s="237"/>
      <c r="K355" s="237"/>
      <c r="L355" s="237"/>
      <c r="M355" s="237"/>
      <c r="N355" s="237"/>
      <c r="O355" s="237"/>
      <c r="P355" s="237"/>
      <c r="Q355" s="237"/>
      <c r="R355" s="282"/>
    </row>
    <row r="356" spans="1:18" x14ac:dyDescent="0.25">
      <c r="A356" s="281"/>
      <c r="B356" s="237"/>
      <c r="C356" s="237"/>
      <c r="D356" s="237"/>
      <c r="E356" s="237"/>
      <c r="F356" s="237"/>
      <c r="G356" s="237"/>
      <c r="H356" s="237"/>
      <c r="I356" s="237"/>
      <c r="J356" s="237"/>
      <c r="K356" s="237"/>
      <c r="L356" s="237"/>
      <c r="M356" s="237"/>
      <c r="N356" s="237"/>
      <c r="O356" s="237"/>
      <c r="P356" s="237"/>
      <c r="Q356" s="237"/>
      <c r="R356" s="282"/>
    </row>
    <row r="357" spans="1:18" x14ac:dyDescent="0.25">
      <c r="A357" s="281"/>
      <c r="B357" s="237"/>
      <c r="C357" s="237"/>
      <c r="D357" s="237"/>
      <c r="E357" s="237"/>
      <c r="F357" s="237"/>
      <c r="G357" s="237"/>
      <c r="H357" s="237"/>
      <c r="I357" s="237"/>
      <c r="J357" s="237"/>
      <c r="K357" s="237"/>
      <c r="L357" s="237"/>
      <c r="M357" s="237"/>
      <c r="N357" s="237"/>
      <c r="O357" s="237"/>
      <c r="P357" s="237"/>
      <c r="Q357" s="237"/>
      <c r="R357" s="282"/>
    </row>
    <row r="358" spans="1:18" x14ac:dyDescent="0.25">
      <c r="A358" s="281"/>
      <c r="B358" s="237"/>
      <c r="C358" s="237"/>
      <c r="D358" s="237"/>
      <c r="E358" s="237"/>
      <c r="F358" s="237"/>
      <c r="G358" s="237"/>
      <c r="H358" s="237"/>
      <c r="I358" s="237"/>
      <c r="J358" s="237"/>
      <c r="K358" s="237"/>
      <c r="L358" s="237"/>
      <c r="M358" s="237"/>
      <c r="N358" s="237"/>
      <c r="O358" s="237"/>
      <c r="P358" s="237"/>
      <c r="Q358" s="237"/>
      <c r="R358" s="282"/>
    </row>
    <row r="359" spans="1:18" x14ac:dyDescent="0.25">
      <c r="A359" s="281"/>
      <c r="B359" s="237"/>
      <c r="C359" s="237"/>
      <c r="D359" s="237"/>
      <c r="E359" s="237"/>
      <c r="F359" s="237"/>
      <c r="G359" s="237"/>
      <c r="H359" s="237"/>
      <c r="I359" s="237"/>
      <c r="J359" s="237"/>
      <c r="K359" s="237"/>
      <c r="L359" s="237"/>
      <c r="M359" s="237"/>
      <c r="N359" s="237"/>
      <c r="O359" s="237"/>
      <c r="P359" s="237"/>
      <c r="Q359" s="237"/>
      <c r="R359" s="282"/>
    </row>
    <row r="360" spans="1:18" x14ac:dyDescent="0.25">
      <c r="A360" s="281"/>
      <c r="B360" s="237"/>
      <c r="C360" s="237"/>
      <c r="D360" s="237"/>
      <c r="E360" s="237"/>
      <c r="F360" s="237"/>
      <c r="G360" s="237"/>
      <c r="H360" s="237"/>
      <c r="I360" s="237"/>
      <c r="J360" s="237"/>
      <c r="K360" s="237"/>
      <c r="L360" s="237"/>
      <c r="M360" s="237"/>
      <c r="N360" s="237"/>
      <c r="O360" s="237"/>
      <c r="P360" s="237"/>
      <c r="Q360" s="237"/>
      <c r="R360" s="282"/>
    </row>
    <row r="361" spans="1:18" x14ac:dyDescent="0.25">
      <c r="A361" s="281"/>
      <c r="B361" s="237"/>
      <c r="C361" s="237"/>
      <c r="D361" s="237"/>
      <c r="E361" s="237"/>
      <c r="F361" s="237"/>
      <c r="G361" s="237"/>
      <c r="H361" s="237"/>
      <c r="I361" s="237"/>
      <c r="J361" s="237"/>
      <c r="K361" s="237"/>
      <c r="L361" s="237"/>
      <c r="M361" s="237"/>
      <c r="N361" s="237"/>
      <c r="O361" s="237"/>
      <c r="P361" s="237"/>
      <c r="Q361" s="237"/>
      <c r="R361" s="282"/>
    </row>
    <row r="362" spans="1:18" x14ac:dyDescent="0.25">
      <c r="A362" s="281"/>
      <c r="B362" s="237"/>
      <c r="C362" s="237"/>
      <c r="D362" s="237"/>
      <c r="E362" s="237"/>
      <c r="F362" s="237"/>
      <c r="G362" s="237"/>
      <c r="H362" s="237"/>
      <c r="I362" s="237"/>
      <c r="J362" s="237"/>
      <c r="K362" s="237"/>
      <c r="L362" s="237"/>
      <c r="M362" s="237"/>
      <c r="N362" s="237"/>
      <c r="O362" s="237"/>
      <c r="P362" s="237"/>
      <c r="Q362" s="237"/>
      <c r="R362" s="282"/>
    </row>
    <row r="363" spans="1:18" x14ac:dyDescent="0.25">
      <c r="A363" s="281"/>
      <c r="B363" s="237"/>
      <c r="C363" s="237"/>
      <c r="D363" s="237"/>
      <c r="E363" s="237"/>
      <c r="F363" s="237"/>
      <c r="G363" s="237"/>
      <c r="H363" s="237"/>
      <c r="I363" s="237"/>
      <c r="J363" s="237"/>
      <c r="K363" s="237"/>
      <c r="L363" s="237"/>
      <c r="M363" s="237"/>
      <c r="N363" s="237"/>
      <c r="O363" s="237"/>
      <c r="P363" s="237"/>
      <c r="Q363" s="237"/>
      <c r="R363" s="282"/>
    </row>
  </sheetData>
  <mergeCells count="26">
    <mergeCell ref="F5:Q5"/>
    <mergeCell ref="F6:F7"/>
    <mergeCell ref="G6:G7"/>
    <mergeCell ref="H6:H7"/>
    <mergeCell ref="I6:I7"/>
    <mergeCell ref="J6:J7"/>
    <mergeCell ref="K6:K7"/>
    <mergeCell ref="L6:L7"/>
    <mergeCell ref="M6:M7"/>
    <mergeCell ref="N6:N7"/>
    <mergeCell ref="O6:O7"/>
    <mergeCell ref="P6:P7"/>
    <mergeCell ref="A329:B329"/>
    <mergeCell ref="C329:F329"/>
    <mergeCell ref="G329:N329"/>
    <mergeCell ref="O329:R329"/>
    <mergeCell ref="Q6:Q7"/>
    <mergeCell ref="C332:F332"/>
    <mergeCell ref="G332:N332"/>
    <mergeCell ref="O332:R332"/>
    <mergeCell ref="C330:F330"/>
    <mergeCell ref="G330:N330"/>
    <mergeCell ref="O330:R330"/>
    <mergeCell ref="C331:F331"/>
    <mergeCell ref="G331:N331"/>
    <mergeCell ref="O331:R33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4"/>
  <sheetViews>
    <sheetView topLeftCell="A25" workbookViewId="0">
      <selection activeCell="B24" sqref="B24:K24"/>
    </sheetView>
  </sheetViews>
  <sheetFormatPr defaultColWidth="11.42578125" defaultRowHeight="15" x14ac:dyDescent="0.25"/>
  <cols>
    <col min="1" max="2" width="11.42578125" customWidth="1"/>
    <col min="3" max="3" width="45.85546875" customWidth="1"/>
    <col min="4" max="4" width="0.42578125" hidden="1" customWidth="1"/>
    <col min="5" max="5" width="2" customWidth="1"/>
    <col min="6" max="6" width="5.140625" customWidth="1"/>
  </cols>
  <sheetData>
    <row r="1" spans="2:11" s="294" customFormat="1" ht="27.75" x14ac:dyDescent="0.2">
      <c r="B1" s="659" t="s">
        <v>196</v>
      </c>
      <c r="C1" s="659"/>
      <c r="D1" s="659"/>
      <c r="E1" s="659"/>
      <c r="F1" s="659"/>
      <c r="G1" s="659"/>
      <c r="H1" s="659"/>
      <c r="I1" s="659"/>
      <c r="J1" s="659"/>
      <c r="K1" s="659"/>
    </row>
    <row r="2" spans="2:11" s="294" customFormat="1" ht="18" x14ac:dyDescent="0.25">
      <c r="B2" s="660" t="s">
        <v>197</v>
      </c>
      <c r="C2" s="660"/>
      <c r="D2" s="660"/>
      <c r="E2" s="660"/>
      <c r="F2" s="660"/>
      <c r="G2" s="660"/>
      <c r="H2" s="660"/>
      <c r="I2" s="660"/>
      <c r="J2" s="660"/>
      <c r="K2" s="660"/>
    </row>
    <row r="3" spans="2:11" s="294" customFormat="1" ht="33" customHeight="1" x14ac:dyDescent="0.2">
      <c r="B3" s="661" t="s">
        <v>226</v>
      </c>
      <c r="C3" s="661"/>
      <c r="D3" s="661"/>
      <c r="E3" s="661"/>
      <c r="F3" s="661"/>
      <c r="G3" s="661"/>
      <c r="H3" s="661"/>
      <c r="I3" s="661"/>
      <c r="J3" s="661"/>
      <c r="K3" s="661"/>
    </row>
    <row r="4" spans="2:11" s="294" customFormat="1" ht="12.75" x14ac:dyDescent="0.2">
      <c r="B4" s="295"/>
      <c r="C4" s="295"/>
      <c r="D4" s="295"/>
      <c r="E4" s="295"/>
      <c r="F4" s="295"/>
      <c r="G4" s="295"/>
      <c r="H4" s="296"/>
      <c r="I4" s="296"/>
      <c r="J4" s="295"/>
      <c r="K4" s="295"/>
    </row>
    <row r="5" spans="2:11" s="294" customFormat="1" ht="14.25" x14ac:dyDescent="0.2">
      <c r="B5" s="295"/>
      <c r="C5" s="328" t="s">
        <v>198</v>
      </c>
      <c r="D5" s="294" t="s">
        <v>199</v>
      </c>
      <c r="E5" s="297" t="s">
        <v>199</v>
      </c>
      <c r="F5" s="298" t="s">
        <v>200</v>
      </c>
      <c r="G5" s="294" t="s">
        <v>201</v>
      </c>
      <c r="I5" s="296"/>
      <c r="J5" s="295"/>
      <c r="K5" s="295"/>
    </row>
    <row r="6" spans="2:11" s="294" customFormat="1" ht="14.25" x14ac:dyDescent="0.2">
      <c r="B6" s="295"/>
      <c r="C6" s="328" t="s">
        <v>202</v>
      </c>
      <c r="D6" s="294" t="s">
        <v>199</v>
      </c>
      <c r="E6" s="297" t="s">
        <v>199</v>
      </c>
      <c r="F6" s="298" t="s">
        <v>203</v>
      </c>
      <c r="G6" s="294" t="s">
        <v>204</v>
      </c>
      <c r="I6" s="296"/>
      <c r="J6" s="295"/>
      <c r="K6" s="295"/>
    </row>
    <row r="7" spans="2:11" s="294" customFormat="1" ht="12.75" x14ac:dyDescent="0.2">
      <c r="B7" s="295"/>
      <c r="C7" s="328" t="s">
        <v>205</v>
      </c>
      <c r="D7" s="294" t="s">
        <v>199</v>
      </c>
      <c r="E7" s="297" t="s">
        <v>199</v>
      </c>
      <c r="F7" s="299" t="s">
        <v>203</v>
      </c>
      <c r="G7" s="294" t="s">
        <v>204</v>
      </c>
      <c r="I7" s="296"/>
      <c r="J7" s="295"/>
      <c r="K7" s="295"/>
    </row>
    <row r="8" spans="2:11" s="294" customFormat="1" ht="12.75" x14ac:dyDescent="0.2">
      <c r="B8" s="300"/>
      <c r="C8" s="328" t="s">
        <v>206</v>
      </c>
      <c r="D8" s="294" t="s">
        <v>199</v>
      </c>
      <c r="E8" s="297" t="s">
        <v>199</v>
      </c>
      <c r="F8" s="299" t="s">
        <v>207</v>
      </c>
      <c r="G8" s="294" t="s">
        <v>208</v>
      </c>
      <c r="I8" s="296"/>
      <c r="J8" s="301"/>
      <c r="K8" s="301"/>
    </row>
    <row r="9" spans="2:11" s="294" customFormat="1" ht="12.75" x14ac:dyDescent="0.2">
      <c r="B9" s="300"/>
      <c r="C9" s="328" t="s">
        <v>209</v>
      </c>
      <c r="D9" s="294" t="s">
        <v>199</v>
      </c>
      <c r="E9" s="297" t="s">
        <v>199</v>
      </c>
      <c r="F9" s="299" t="s">
        <v>203</v>
      </c>
      <c r="G9" s="294" t="s">
        <v>210</v>
      </c>
      <c r="I9" s="296"/>
      <c r="J9" s="302"/>
      <c r="K9" s="302"/>
    </row>
    <row r="10" spans="2:11" s="294" customFormat="1" ht="14.25" x14ac:dyDescent="0.2">
      <c r="B10" s="300"/>
      <c r="C10" s="328" t="s">
        <v>211</v>
      </c>
      <c r="D10" s="294" t="s">
        <v>199</v>
      </c>
      <c r="E10" s="297" t="s">
        <v>199</v>
      </c>
      <c r="F10" s="303">
        <v>20</v>
      </c>
      <c r="G10" s="294" t="s">
        <v>212</v>
      </c>
      <c r="I10" s="296"/>
      <c r="J10" s="302"/>
      <c r="K10" s="302"/>
    </row>
    <row r="11" spans="2:11" s="294" customFormat="1" ht="14.25" x14ac:dyDescent="0.2">
      <c r="B11" s="300"/>
      <c r="C11" s="328" t="s">
        <v>213</v>
      </c>
      <c r="D11" s="294" t="s">
        <v>199</v>
      </c>
      <c r="E11" s="297" t="s">
        <v>199</v>
      </c>
      <c r="F11" s="303">
        <v>230</v>
      </c>
      <c r="G11" s="294" t="s">
        <v>214</v>
      </c>
      <c r="I11" s="296"/>
      <c r="J11" s="302"/>
      <c r="K11" s="302"/>
    </row>
    <row r="12" spans="2:11" s="294" customFormat="1" ht="12.75" x14ac:dyDescent="0.2">
      <c r="B12" s="300"/>
      <c r="C12" s="328" t="s">
        <v>215</v>
      </c>
      <c r="E12" s="297" t="s">
        <v>199</v>
      </c>
      <c r="F12" s="355">
        <v>1203</v>
      </c>
      <c r="H12" s="296"/>
      <c r="I12" s="296"/>
      <c r="J12" s="302"/>
      <c r="K12" s="302"/>
    </row>
    <row r="13" spans="2:11" s="294" customFormat="1" ht="12.75" x14ac:dyDescent="0.2">
      <c r="B13" s="300"/>
      <c r="C13" s="328" t="s">
        <v>216</v>
      </c>
      <c r="D13" s="294" t="s">
        <v>199</v>
      </c>
      <c r="E13" s="297" t="s">
        <v>199</v>
      </c>
      <c r="F13" s="328">
        <v>2011</v>
      </c>
      <c r="H13" s="296"/>
      <c r="I13" s="296"/>
      <c r="J13" s="302"/>
      <c r="K13" s="302"/>
    </row>
    <row r="15" spans="2:11" ht="15.75" thickBot="1" x14ac:dyDescent="0.3">
      <c r="B15" s="662" t="s">
        <v>217</v>
      </c>
      <c r="C15" s="662"/>
      <c r="D15" s="662"/>
      <c r="E15" s="662"/>
      <c r="F15" s="662"/>
      <c r="G15" s="662"/>
      <c r="H15" s="662"/>
      <c r="I15" s="662"/>
      <c r="J15" s="662"/>
      <c r="K15" s="662"/>
    </row>
    <row r="16" spans="2:11" ht="15.75" thickTop="1" x14ac:dyDescent="0.25">
      <c r="B16" s="329"/>
      <c r="C16" s="330"/>
      <c r="D16" s="330"/>
      <c r="E16" s="330"/>
      <c r="F16" s="330"/>
      <c r="G16" s="331"/>
      <c r="H16" s="332"/>
      <c r="I16" s="332"/>
      <c r="J16" s="333"/>
      <c r="K16" s="334"/>
    </row>
    <row r="17" spans="2:11" x14ac:dyDescent="0.25">
      <c r="B17" s="335" t="s">
        <v>169</v>
      </c>
      <c r="C17" s="663" t="s">
        <v>218</v>
      </c>
      <c r="D17" s="663"/>
      <c r="E17" s="663"/>
      <c r="F17" s="663"/>
      <c r="G17" s="663"/>
      <c r="H17" s="663"/>
      <c r="I17" s="663"/>
      <c r="J17" s="663"/>
      <c r="K17" s="336" t="s">
        <v>219</v>
      </c>
    </row>
    <row r="18" spans="2:11" ht="15.75" thickBot="1" x14ac:dyDescent="0.3">
      <c r="B18" s="337"/>
      <c r="C18" s="338"/>
      <c r="D18" s="338"/>
      <c r="E18" s="338"/>
      <c r="F18" s="338"/>
      <c r="G18" s="339"/>
      <c r="H18" s="340"/>
      <c r="I18" s="340"/>
      <c r="J18" s="341"/>
      <c r="K18" s="342"/>
    </row>
    <row r="19" spans="2:11" ht="16.5" thickTop="1" thickBot="1" x14ac:dyDescent="0.3">
      <c r="B19" s="343">
        <v>22110</v>
      </c>
      <c r="C19" s="344" t="s">
        <v>55</v>
      </c>
      <c r="D19" s="345"/>
      <c r="E19" s="345"/>
      <c r="F19" s="345"/>
      <c r="G19" s="346"/>
      <c r="H19" s="347"/>
      <c r="I19" s="348"/>
      <c r="J19" s="349"/>
      <c r="K19" s="350">
        <f>SUM(J21:J22)</f>
        <v>0</v>
      </c>
    </row>
    <row r="20" spans="2:11" ht="25.5" x14ac:dyDescent="0.25">
      <c r="B20" s="304"/>
      <c r="C20" s="351" t="s">
        <v>227</v>
      </c>
      <c r="D20" s="305"/>
      <c r="E20" s="664" t="s">
        <v>220</v>
      </c>
      <c r="F20" s="665"/>
      <c r="G20" s="665"/>
      <c r="H20" s="352" t="s">
        <v>221</v>
      </c>
      <c r="I20" s="353" t="s">
        <v>222</v>
      </c>
      <c r="J20" s="354" t="s">
        <v>223</v>
      </c>
      <c r="K20" s="306"/>
    </row>
    <row r="21" spans="2:11" x14ac:dyDescent="0.25">
      <c r="B21" s="307"/>
      <c r="C21" s="308"/>
      <c r="D21" s="309"/>
      <c r="E21" s="651" t="s">
        <v>224</v>
      </c>
      <c r="F21" s="652"/>
      <c r="G21" s="653"/>
      <c r="H21" s="310"/>
      <c r="I21" s="311"/>
      <c r="J21" s="312">
        <f>+H21*I21</f>
        <v>0</v>
      </c>
      <c r="K21" s="313"/>
    </row>
    <row r="22" spans="2:11" ht="15.75" thickBot="1" x14ac:dyDescent="0.3">
      <c r="B22" s="314"/>
      <c r="C22" s="315"/>
      <c r="D22" s="316"/>
      <c r="E22" s="654"/>
      <c r="F22" s="655"/>
      <c r="G22" s="656"/>
      <c r="H22" s="317"/>
      <c r="I22" s="318"/>
      <c r="J22" s="319"/>
      <c r="K22" s="320"/>
    </row>
    <row r="23" spans="2:11" ht="15.75" thickTop="1" x14ac:dyDescent="0.25">
      <c r="B23" s="321"/>
      <c r="C23" s="322"/>
      <c r="D23" s="323"/>
      <c r="E23" s="323"/>
      <c r="F23" s="323"/>
      <c r="G23" s="297"/>
      <c r="H23" s="324"/>
      <c r="I23" s="325"/>
      <c r="J23" s="326"/>
      <c r="K23" s="327"/>
    </row>
    <row r="24" spans="2:11" ht="32.25" customHeight="1" x14ac:dyDescent="0.25">
      <c r="B24" s="657" t="s">
        <v>225</v>
      </c>
      <c r="C24" s="658"/>
      <c r="D24" s="658"/>
      <c r="E24" s="658"/>
      <c r="F24" s="658"/>
      <c r="G24" s="658"/>
      <c r="H24" s="658"/>
      <c r="I24" s="658"/>
      <c r="J24" s="658"/>
      <c r="K24" s="658"/>
    </row>
  </sheetData>
  <mergeCells count="9">
    <mergeCell ref="E21:G21"/>
    <mergeCell ref="E22:G22"/>
    <mergeCell ref="B24:K24"/>
    <mergeCell ref="B1:K1"/>
    <mergeCell ref="B2:K2"/>
    <mergeCell ref="B3:K3"/>
    <mergeCell ref="B15:K15"/>
    <mergeCell ref="C17:J17"/>
    <mergeCell ref="E20:G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30"/>
  <sheetViews>
    <sheetView topLeftCell="A6" zoomScaleNormal="100" workbookViewId="0">
      <selection activeCell="D21" sqref="D21"/>
    </sheetView>
  </sheetViews>
  <sheetFormatPr defaultColWidth="11.42578125" defaultRowHeight="15" outlineLevelRow="1" outlineLevelCol="1" x14ac:dyDescent="0.25"/>
  <cols>
    <col min="1" max="1" width="12" style="592" customWidth="1"/>
    <col min="2" max="2" width="7" style="596" customWidth="1"/>
    <col min="3" max="3" width="71.140625" style="584" customWidth="1"/>
    <col min="4" max="5" width="50.5703125" style="543" customWidth="1"/>
    <col min="6" max="6" width="16.5703125" style="592" customWidth="1" outlineLevel="1"/>
    <col min="7" max="8" width="18.5703125" style="543" customWidth="1" outlineLevel="1"/>
    <col min="9" max="9" width="15.85546875" style="543" customWidth="1" outlineLevel="1"/>
    <col min="10" max="10" width="69.5703125" style="584" customWidth="1"/>
    <col min="11" max="16384" width="11.42578125" style="543"/>
  </cols>
  <sheetData>
    <row r="5" spans="1:10" x14ac:dyDescent="0.25">
      <c r="F5" s="666"/>
      <c r="G5" s="666"/>
      <c r="H5" s="666"/>
      <c r="I5" s="666"/>
    </row>
    <row r="6" spans="1:10" x14ac:dyDescent="0.25">
      <c r="C6" s="585"/>
      <c r="D6" s="586"/>
      <c r="E6" s="586"/>
      <c r="F6" s="587"/>
      <c r="G6" s="587"/>
      <c r="H6" s="587"/>
      <c r="I6" s="587"/>
      <c r="J6" s="587"/>
    </row>
    <row r="7" spans="1:10" outlineLevel="1" x14ac:dyDescent="0.25">
      <c r="B7" s="667"/>
      <c r="C7" s="668"/>
      <c r="D7" s="478"/>
      <c r="E7" s="478"/>
      <c r="F7" s="669"/>
      <c r="G7" s="670"/>
      <c r="H7" s="670"/>
      <c r="I7" s="669"/>
      <c r="J7" s="671"/>
    </row>
    <row r="8" spans="1:10" outlineLevel="1" x14ac:dyDescent="0.25">
      <c r="B8" s="667"/>
      <c r="C8" s="668"/>
      <c r="D8" s="478"/>
      <c r="E8" s="478"/>
      <c r="F8" s="669"/>
      <c r="G8" s="670"/>
      <c r="H8" s="670"/>
      <c r="I8" s="669"/>
      <c r="J8" s="671"/>
    </row>
    <row r="9" spans="1:10" ht="15" customHeight="1" outlineLevel="1" x14ac:dyDescent="0.25">
      <c r="C9" s="598"/>
      <c r="D9" s="672"/>
      <c r="E9" s="588"/>
      <c r="F9" s="669"/>
      <c r="G9" s="670"/>
      <c r="H9" s="670"/>
      <c r="I9" s="669"/>
      <c r="J9" s="672"/>
    </row>
    <row r="10" spans="1:10" outlineLevel="1" x14ac:dyDescent="0.25">
      <c r="A10" s="592">
        <v>158</v>
      </c>
      <c r="B10" s="596">
        <v>25900</v>
      </c>
      <c r="C10" s="598" t="s">
        <v>1315</v>
      </c>
      <c r="D10" s="672"/>
      <c r="E10" s="588"/>
      <c r="F10" s="669"/>
      <c r="G10" s="670"/>
      <c r="H10" s="670"/>
      <c r="I10" s="669"/>
      <c r="J10" s="672"/>
    </row>
    <row r="11" spans="1:10" x14ac:dyDescent="0.25">
      <c r="A11" s="592">
        <v>18</v>
      </c>
      <c r="B11" s="596">
        <v>34500</v>
      </c>
      <c r="C11" s="465" t="s">
        <v>1316</v>
      </c>
      <c r="D11" s="589"/>
      <c r="E11" s="589"/>
      <c r="F11" s="669"/>
      <c r="G11" s="670"/>
      <c r="H11" s="670"/>
      <c r="I11" s="669"/>
      <c r="J11" s="673"/>
    </row>
    <row r="12" spans="1:10" x14ac:dyDescent="0.25">
      <c r="A12" s="592">
        <v>228.78</v>
      </c>
      <c r="B12" s="596">
        <v>31120</v>
      </c>
      <c r="C12" s="589" t="s">
        <v>1317</v>
      </c>
      <c r="D12" s="589"/>
      <c r="E12" s="589"/>
      <c r="F12" s="669"/>
      <c r="G12" s="670"/>
      <c r="H12" s="670"/>
      <c r="I12" s="669"/>
      <c r="J12" s="673"/>
    </row>
    <row r="13" spans="1:10" x14ac:dyDescent="0.25">
      <c r="A13" s="592">
        <v>215</v>
      </c>
      <c r="B13" s="596">
        <v>31120</v>
      </c>
      <c r="C13" s="589" t="s">
        <v>1317</v>
      </c>
      <c r="D13" s="589"/>
      <c r="E13" s="589"/>
      <c r="F13" s="669"/>
      <c r="G13" s="670"/>
      <c r="H13" s="670"/>
      <c r="I13" s="669"/>
      <c r="J13" s="673"/>
    </row>
    <row r="14" spans="1:10" x14ac:dyDescent="0.25">
      <c r="A14" s="592">
        <v>126.2</v>
      </c>
      <c r="B14" s="596">
        <v>34500</v>
      </c>
      <c r="C14" s="465" t="s">
        <v>1316</v>
      </c>
      <c r="D14" s="575"/>
      <c r="E14" s="575"/>
      <c r="F14" s="669"/>
      <c r="G14" s="670"/>
      <c r="H14" s="670"/>
      <c r="I14" s="669"/>
      <c r="J14" s="673"/>
    </row>
    <row r="15" spans="1:10" x14ac:dyDescent="0.25">
      <c r="A15" s="592">
        <v>1386</v>
      </c>
      <c r="B15" s="596">
        <v>21200</v>
      </c>
      <c r="C15" s="589" t="s">
        <v>1318</v>
      </c>
      <c r="D15" s="589"/>
      <c r="E15" s="589"/>
      <c r="F15" s="669"/>
      <c r="G15" s="670"/>
      <c r="H15" s="670"/>
      <c r="I15" s="669"/>
      <c r="J15" s="673"/>
    </row>
    <row r="16" spans="1:10" ht="15" customHeight="1" outlineLevel="1" x14ac:dyDescent="0.25">
      <c r="A16" s="592">
        <v>91.77</v>
      </c>
      <c r="B16" s="596">
        <v>39100</v>
      </c>
      <c r="C16" s="589" t="s">
        <v>1319</v>
      </c>
      <c r="D16" s="589"/>
      <c r="E16" s="589"/>
      <c r="F16" s="669"/>
      <c r="G16" s="670"/>
      <c r="H16" s="670"/>
      <c r="I16" s="669"/>
      <c r="J16" s="674"/>
    </row>
    <row r="17" spans="1:10" ht="15" customHeight="1" outlineLevel="1" x14ac:dyDescent="0.25">
      <c r="A17" s="592">
        <v>15.23</v>
      </c>
      <c r="B17" s="596">
        <v>39100</v>
      </c>
      <c r="C17" s="589" t="s">
        <v>1319</v>
      </c>
      <c r="D17" s="589"/>
      <c r="E17" s="589"/>
      <c r="F17" s="669"/>
      <c r="G17" s="670"/>
      <c r="H17" s="670"/>
      <c r="I17" s="669"/>
      <c r="J17" s="674"/>
    </row>
    <row r="18" spans="1:10" outlineLevel="1" x14ac:dyDescent="0.25">
      <c r="A18" s="592">
        <v>869.4</v>
      </c>
      <c r="B18" s="596">
        <v>22220</v>
      </c>
      <c r="C18" s="588" t="s">
        <v>1321</v>
      </c>
      <c r="D18" s="589"/>
      <c r="E18" s="589"/>
      <c r="F18" s="590"/>
      <c r="G18" s="591"/>
      <c r="H18" s="591"/>
      <c r="I18" s="592"/>
      <c r="J18" s="593"/>
    </row>
    <row r="19" spans="1:10" ht="15" customHeight="1" outlineLevel="1" x14ac:dyDescent="0.25">
      <c r="A19" s="592">
        <v>199</v>
      </c>
      <c r="B19" s="596">
        <v>49100</v>
      </c>
      <c r="C19" s="588" t="s">
        <v>1320</v>
      </c>
      <c r="D19" s="672"/>
      <c r="E19" s="588"/>
      <c r="F19" s="669"/>
      <c r="G19" s="670"/>
      <c r="H19" s="670"/>
      <c r="I19" s="675"/>
      <c r="J19" s="674"/>
    </row>
    <row r="20" spans="1:10" ht="15" customHeight="1" outlineLevel="1" x14ac:dyDescent="0.25">
      <c r="C20" s="589"/>
      <c r="D20" s="672"/>
      <c r="E20" s="588"/>
      <c r="F20" s="669"/>
      <c r="G20" s="670"/>
      <c r="H20" s="670"/>
      <c r="I20" s="675"/>
      <c r="J20" s="674"/>
    </row>
    <row r="21" spans="1:10" x14ac:dyDescent="0.25">
      <c r="C21" s="597"/>
      <c r="D21" s="594"/>
      <c r="E21" s="594"/>
      <c r="F21" s="591"/>
      <c r="G21" s="591"/>
      <c r="H21" s="591"/>
      <c r="I21" s="591"/>
    </row>
    <row r="24" spans="1:10" x14ac:dyDescent="0.25">
      <c r="G24" s="595"/>
      <c r="H24" s="595"/>
    </row>
    <row r="25" spans="1:10" x14ac:dyDescent="0.25">
      <c r="G25" s="595"/>
      <c r="H25" s="595"/>
    </row>
    <row r="26" spans="1:10" x14ac:dyDescent="0.25">
      <c r="G26" s="595"/>
      <c r="H26" s="595"/>
    </row>
    <row r="27" spans="1:10" x14ac:dyDescent="0.25">
      <c r="G27" s="595"/>
      <c r="H27" s="595"/>
    </row>
    <row r="28" spans="1:10" x14ac:dyDescent="0.25">
      <c r="G28" s="595"/>
      <c r="H28" s="595"/>
    </row>
    <row r="29" spans="1:10" x14ac:dyDescent="0.25">
      <c r="G29" s="595"/>
      <c r="H29" s="595"/>
    </row>
    <row r="30" spans="1:10" x14ac:dyDescent="0.25">
      <c r="G30" s="595"/>
      <c r="H30" s="595"/>
    </row>
  </sheetData>
  <mergeCells count="30">
    <mergeCell ref="I19:I20"/>
    <mergeCell ref="J19:J20"/>
    <mergeCell ref="D19:D20"/>
    <mergeCell ref="F19:F20"/>
    <mergeCell ref="G19:G20"/>
    <mergeCell ref="H19:H20"/>
    <mergeCell ref="J11:J15"/>
    <mergeCell ref="F16:F17"/>
    <mergeCell ref="G16:G17"/>
    <mergeCell ref="H16:H17"/>
    <mergeCell ref="I16:I17"/>
    <mergeCell ref="J16:J17"/>
    <mergeCell ref="F11:F15"/>
    <mergeCell ref="G11:G15"/>
    <mergeCell ref="H11:H15"/>
    <mergeCell ref="I11:I15"/>
    <mergeCell ref="J7:J8"/>
    <mergeCell ref="D9:D10"/>
    <mergeCell ref="F9:F10"/>
    <mergeCell ref="G9:G10"/>
    <mergeCell ref="H9:H10"/>
    <mergeCell ref="I9:I10"/>
    <mergeCell ref="J9:J10"/>
    <mergeCell ref="F5:I5"/>
    <mergeCell ref="B7:B8"/>
    <mergeCell ref="C7:C8"/>
    <mergeCell ref="F7:F8"/>
    <mergeCell ref="G7:G8"/>
    <mergeCell ref="H7:H8"/>
    <mergeCell ref="I7:I8"/>
  </mergeCells>
  <printOptions horizontalCentered="1"/>
  <pageMargins left="0.39370078740157483" right="0.39370078740157483" top="0.59055118110236227" bottom="0.59055118110236227" header="0.31496062992125984" footer="0.31496062992125984"/>
  <pageSetup scale="61"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M17"/>
  <sheetViews>
    <sheetView topLeftCell="A4" workbookViewId="0">
      <selection activeCell="F20" sqref="F20"/>
    </sheetView>
  </sheetViews>
  <sheetFormatPr defaultRowHeight="15" x14ac:dyDescent="0.25"/>
  <cols>
    <col min="1" max="6" width="9.140625" style="538"/>
    <col min="7" max="7" width="9.5703125" style="538" bestFit="1" customWidth="1"/>
    <col min="8" max="8" width="10.5703125" style="538" bestFit="1" customWidth="1"/>
    <col min="9" max="9" width="9.5703125" style="538" bestFit="1" customWidth="1"/>
    <col min="10" max="10" width="11.85546875" style="538" customWidth="1"/>
    <col min="11" max="11" width="14.28515625" style="538" customWidth="1"/>
    <col min="12" max="16384" width="9.140625" style="538"/>
  </cols>
  <sheetData>
    <row r="4" spans="4:13" ht="15.75" thickBot="1" x14ac:dyDescent="0.3"/>
    <row r="5" spans="4:13" x14ac:dyDescent="0.25">
      <c r="D5" s="544"/>
      <c r="E5" s="545"/>
      <c r="F5" s="545"/>
      <c r="G5" s="545"/>
      <c r="H5" s="545"/>
      <c r="I5" s="545"/>
      <c r="J5" s="546"/>
    </row>
    <row r="6" spans="4:13" x14ac:dyDescent="0.25">
      <c r="D6" s="547"/>
      <c r="E6" s="543"/>
      <c r="F6" s="543"/>
      <c r="G6" s="543"/>
      <c r="H6" s="543"/>
      <c r="I6" s="543"/>
      <c r="J6" s="548"/>
    </row>
    <row r="7" spans="4:13" x14ac:dyDescent="0.25">
      <c r="D7" s="547"/>
      <c r="E7" s="543"/>
      <c r="F7" s="543"/>
      <c r="G7" s="543"/>
      <c r="H7" s="543"/>
      <c r="I7" s="543"/>
      <c r="J7" s="548"/>
    </row>
    <row r="8" spans="4:13" ht="15.75" thickBot="1" x14ac:dyDescent="0.3">
      <c r="D8" s="549"/>
      <c r="E8" s="550"/>
      <c r="F8" s="550"/>
      <c r="G8" s="550"/>
      <c r="H8" s="550"/>
      <c r="I8" s="550"/>
      <c r="J8" s="551"/>
    </row>
    <row r="9" spans="4:13" ht="15.75" thickBot="1" x14ac:dyDescent="0.3">
      <c r="D9" s="554"/>
      <c r="E9" s="678"/>
      <c r="F9" s="555" t="s">
        <v>2</v>
      </c>
      <c r="G9" s="676" t="s">
        <v>1311</v>
      </c>
      <c r="H9" s="676"/>
      <c r="I9" s="676"/>
      <c r="J9" s="677"/>
      <c r="K9" s="539"/>
    </row>
    <row r="10" spans="4:13" s="540" customFormat="1" ht="15.75" thickBot="1" x14ac:dyDescent="0.3">
      <c r="D10" s="556" t="s">
        <v>1313</v>
      </c>
      <c r="E10" s="679"/>
      <c r="F10" s="557" t="s">
        <v>1304</v>
      </c>
      <c r="G10" s="557" t="s">
        <v>1306</v>
      </c>
      <c r="H10" s="557" t="s">
        <v>1306</v>
      </c>
      <c r="I10" s="557" t="s">
        <v>1307</v>
      </c>
      <c r="J10" s="558" t="s">
        <v>1308</v>
      </c>
      <c r="K10" s="539"/>
    </row>
    <row r="11" spans="4:13" ht="15.75" thickBot="1" x14ac:dyDescent="0.3">
      <c r="D11" s="680">
        <v>33300</v>
      </c>
      <c r="E11" s="559" t="s">
        <v>1302</v>
      </c>
      <c r="F11" s="560" t="s">
        <v>1310</v>
      </c>
      <c r="G11" s="561">
        <v>1612</v>
      </c>
      <c r="H11" s="561">
        <f>F11*G11</f>
        <v>11284</v>
      </c>
      <c r="I11" s="561">
        <f>H11/6.96</f>
        <v>1621.2643678160919</v>
      </c>
      <c r="J11" s="562">
        <f>I11*3.7459</f>
        <v>6073.0941954022983</v>
      </c>
      <c r="K11" s="541"/>
    </row>
    <row r="12" spans="4:13" ht="15.75" thickBot="1" x14ac:dyDescent="0.3">
      <c r="D12" s="680"/>
      <c r="E12" s="559" t="s">
        <v>1303</v>
      </c>
      <c r="F12" s="560" t="s">
        <v>1309</v>
      </c>
      <c r="G12" s="561">
        <v>663</v>
      </c>
      <c r="H12" s="561">
        <f>F12*G12</f>
        <v>1326</v>
      </c>
      <c r="I12" s="561">
        <f>H12/6.96</f>
        <v>190.51724137931035</v>
      </c>
      <c r="J12" s="562">
        <f>I12*3.7459</f>
        <v>713.65853448275857</v>
      </c>
      <c r="K12" s="541"/>
    </row>
    <row r="13" spans="4:13" ht="15.75" thickBot="1" x14ac:dyDescent="0.3">
      <c r="D13" s="680"/>
      <c r="E13" s="563"/>
      <c r="F13" s="557" t="s">
        <v>240</v>
      </c>
      <c r="G13" s="567"/>
      <c r="H13" s="567"/>
      <c r="I13" s="567"/>
      <c r="J13" s="568"/>
      <c r="K13" s="552"/>
      <c r="M13" s="543"/>
    </row>
    <row r="14" spans="4:13" ht="15.75" thickBot="1" x14ac:dyDescent="0.3">
      <c r="D14" s="680"/>
      <c r="E14" s="559" t="s">
        <v>1302</v>
      </c>
      <c r="F14" s="560" t="s">
        <v>203</v>
      </c>
      <c r="G14" s="561">
        <v>1678</v>
      </c>
      <c r="H14" s="561">
        <f>F14*G14</f>
        <v>1678</v>
      </c>
      <c r="I14" s="561">
        <f>H14/6.96</f>
        <v>241.09195402298852</v>
      </c>
      <c r="J14" s="562">
        <f>I14*3.7459</f>
        <v>903.10635057471268</v>
      </c>
      <c r="K14" s="541"/>
    </row>
    <row r="15" spans="4:13" ht="15.75" thickBot="1" x14ac:dyDescent="0.3">
      <c r="D15" s="680"/>
      <c r="E15" s="559" t="s">
        <v>1303</v>
      </c>
      <c r="F15" s="560" t="s">
        <v>1305</v>
      </c>
      <c r="G15" s="561">
        <v>689</v>
      </c>
      <c r="H15" s="561">
        <f>F15*G15</f>
        <v>2067</v>
      </c>
      <c r="I15" s="561">
        <f>H15/6.96</f>
        <v>296.98275862068965</v>
      </c>
      <c r="J15" s="562">
        <f>I15*3.7459</f>
        <v>1112.4677155172412</v>
      </c>
      <c r="K15" s="541"/>
    </row>
    <row r="16" spans="4:13" ht="9" customHeight="1" thickBot="1" x14ac:dyDescent="0.3">
      <c r="D16" s="680"/>
      <c r="E16" s="679"/>
      <c r="F16" s="679"/>
      <c r="G16" s="679"/>
      <c r="H16" s="679"/>
      <c r="I16" s="679"/>
      <c r="J16" s="681"/>
      <c r="K16" s="553"/>
    </row>
    <row r="17" spans="4:11" ht="15.75" thickBot="1" x14ac:dyDescent="0.3">
      <c r="D17" s="680"/>
      <c r="E17" s="563"/>
      <c r="F17" s="564" t="s">
        <v>1312</v>
      </c>
      <c r="G17" s="565">
        <f>SUM(G11:G12,G14:G15)</f>
        <v>4642</v>
      </c>
      <c r="H17" s="565">
        <f>SUM(H11:H12,H14:H15)</f>
        <v>16355</v>
      </c>
      <c r="I17" s="565">
        <f>SUM(I11:I12,I14:I15)</f>
        <v>2349.8563218390805</v>
      </c>
      <c r="J17" s="566">
        <f>SUM(J11:J12,J14:J15)</f>
        <v>8802.3267959770092</v>
      </c>
      <c r="K17" s="542"/>
    </row>
  </sheetData>
  <mergeCells count="4">
    <mergeCell ref="G9:J9"/>
    <mergeCell ref="E9:E10"/>
    <mergeCell ref="D11:D17"/>
    <mergeCell ref="E16:J16"/>
  </mergeCells>
  <pageMargins left="0.511811024" right="0.511811024" top="0.78740157499999996" bottom="0.78740157499999996" header="0.31496062000000002" footer="0.31496062000000002"/>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E14"/>
  <sheetViews>
    <sheetView workbookViewId="0">
      <selection activeCell="A8" sqref="A8"/>
    </sheetView>
  </sheetViews>
  <sheetFormatPr defaultRowHeight="15" x14ac:dyDescent="0.25"/>
  <cols>
    <col min="1" max="1" width="14" customWidth="1"/>
    <col min="2" max="2" width="59.28515625" customWidth="1"/>
    <col min="3" max="3" width="63.85546875" customWidth="1"/>
    <col min="4" max="5" width="26.140625" bestFit="1" customWidth="1"/>
  </cols>
  <sheetData>
    <row r="5" spans="1:5" s="537" customFormat="1" ht="15.75" x14ac:dyDescent="0.25">
      <c r="A5" s="536" t="s">
        <v>169</v>
      </c>
      <c r="B5" s="536" t="s">
        <v>171</v>
      </c>
      <c r="C5" s="536" t="s">
        <v>170</v>
      </c>
      <c r="D5" s="536" t="s">
        <v>1301</v>
      </c>
      <c r="E5" s="536" t="s">
        <v>1301</v>
      </c>
    </row>
    <row r="6" spans="1:5" s="525" customFormat="1" ht="18" customHeight="1" x14ac:dyDescent="0.25">
      <c r="A6" s="527">
        <v>22500</v>
      </c>
      <c r="B6" s="528" t="s">
        <v>178</v>
      </c>
      <c r="C6" s="529" t="s">
        <v>299</v>
      </c>
      <c r="D6" s="530">
        <v>0</v>
      </c>
      <c r="E6" s="531">
        <f>D6/6.96</f>
        <v>0</v>
      </c>
    </row>
    <row r="7" spans="1:5" s="524" customFormat="1" ht="30.75" x14ac:dyDescent="0.25">
      <c r="A7" s="532">
        <v>83120</v>
      </c>
      <c r="B7" s="529" t="s">
        <v>151</v>
      </c>
      <c r="C7" s="533" t="s">
        <v>396</v>
      </c>
      <c r="D7" s="534">
        <v>0</v>
      </c>
      <c r="E7" s="531">
        <f>D7/6.96</f>
        <v>0</v>
      </c>
    </row>
    <row r="8" spans="1:5" s="526" customFormat="1" ht="18" customHeight="1" x14ac:dyDescent="0.25">
      <c r="A8" s="527">
        <v>43310</v>
      </c>
      <c r="B8" s="535" t="s">
        <v>269</v>
      </c>
      <c r="C8" s="533" t="s">
        <v>389</v>
      </c>
      <c r="D8" s="534">
        <v>243600</v>
      </c>
      <c r="E8" s="531">
        <f>D8/6.96</f>
        <v>35000</v>
      </c>
    </row>
    <row r="9" spans="1:5" x14ac:dyDescent="0.25">
      <c r="B9" s="464"/>
    </row>
    <row r="10" spans="1:5" x14ac:dyDescent="0.25">
      <c r="B10" s="464"/>
    </row>
    <row r="11" spans="1:5" x14ac:dyDescent="0.25">
      <c r="B11" s="464"/>
    </row>
    <row r="12" spans="1:5" x14ac:dyDescent="0.25">
      <c r="B12" s="464"/>
    </row>
    <row r="13" spans="1:5" x14ac:dyDescent="0.25">
      <c r="B13" s="464"/>
    </row>
    <row r="14" spans="1:5" x14ac:dyDescent="0.25">
      <c r="B14" s="464"/>
    </row>
  </sheetData>
  <pageMargins left="0.51181102362204722" right="0.51181102362204722" top="0.78740157480314965" bottom="0.78740157480314965" header="0.31496062992125984" footer="0.31496062992125984"/>
  <pageSetup paperSize="9" scale="7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1"/>
  <sheetViews>
    <sheetView topLeftCell="A506" zoomScaleNormal="100" workbookViewId="0">
      <selection activeCell="B516" sqref="B516"/>
    </sheetView>
  </sheetViews>
  <sheetFormatPr defaultColWidth="11.42578125" defaultRowHeight="15" x14ac:dyDescent="0.25"/>
  <cols>
    <col min="1" max="1" width="36.7109375" customWidth="1"/>
    <col min="2" max="2" width="71.85546875" customWidth="1"/>
  </cols>
  <sheetData>
    <row r="1" spans="1:2" x14ac:dyDescent="0.25">
      <c r="A1" s="498" t="s">
        <v>25</v>
      </c>
      <c r="B1" s="499" t="s">
        <v>506</v>
      </c>
    </row>
    <row r="2" spans="1:2" x14ac:dyDescent="0.25">
      <c r="A2" s="682" t="s">
        <v>507</v>
      </c>
      <c r="B2" s="484" t="s">
        <v>508</v>
      </c>
    </row>
    <row r="3" spans="1:2" x14ac:dyDescent="0.25">
      <c r="A3" s="682"/>
      <c r="B3" s="485" t="s">
        <v>509</v>
      </c>
    </row>
    <row r="4" spans="1:2" x14ac:dyDescent="0.25">
      <c r="A4" s="682" t="s">
        <v>510</v>
      </c>
      <c r="B4" s="484" t="s">
        <v>511</v>
      </c>
    </row>
    <row r="5" spans="1:2" x14ac:dyDescent="0.25">
      <c r="A5" s="682"/>
      <c r="B5" s="485" t="s">
        <v>512</v>
      </c>
    </row>
    <row r="6" spans="1:2" x14ac:dyDescent="0.25">
      <c r="A6" s="682"/>
      <c r="B6" s="484" t="s">
        <v>513</v>
      </c>
    </row>
    <row r="7" spans="1:2" x14ac:dyDescent="0.25">
      <c r="A7" s="682"/>
      <c r="B7" s="485" t="s">
        <v>514</v>
      </c>
    </row>
    <row r="8" spans="1:2" x14ac:dyDescent="0.25">
      <c r="A8" s="682"/>
      <c r="B8" s="484" t="s">
        <v>515</v>
      </c>
    </row>
    <row r="9" spans="1:2" x14ac:dyDescent="0.25">
      <c r="A9" s="682"/>
      <c r="B9" s="485" t="s">
        <v>516</v>
      </c>
    </row>
    <row r="10" spans="1:2" x14ac:dyDescent="0.25">
      <c r="A10" s="486" t="s">
        <v>517</v>
      </c>
      <c r="B10" s="484" t="s">
        <v>518</v>
      </c>
    </row>
    <row r="11" spans="1:2" x14ac:dyDescent="0.25">
      <c r="A11" s="487" t="s">
        <v>519</v>
      </c>
      <c r="B11" s="485" t="s">
        <v>520</v>
      </c>
    </row>
    <row r="12" spans="1:2" x14ac:dyDescent="0.25">
      <c r="A12" s="486" t="s">
        <v>521</v>
      </c>
      <c r="B12" s="484" t="s">
        <v>522</v>
      </c>
    </row>
    <row r="13" spans="1:2" x14ac:dyDescent="0.25">
      <c r="A13" s="487" t="s">
        <v>523</v>
      </c>
      <c r="B13" s="485" t="s">
        <v>524</v>
      </c>
    </row>
    <row r="14" spans="1:2" x14ac:dyDescent="0.25">
      <c r="A14" s="486" t="s">
        <v>525</v>
      </c>
      <c r="B14" s="484" t="s">
        <v>526</v>
      </c>
    </row>
    <row r="15" spans="1:2" ht="30" x14ac:dyDescent="0.25">
      <c r="A15" s="487" t="s">
        <v>527</v>
      </c>
      <c r="B15" s="487" t="s">
        <v>528</v>
      </c>
    </row>
    <row r="16" spans="1:2" x14ac:dyDescent="0.25">
      <c r="A16" s="486" t="s">
        <v>529</v>
      </c>
      <c r="B16" s="484" t="s">
        <v>37</v>
      </c>
    </row>
    <row r="17" spans="1:2" x14ac:dyDescent="0.25">
      <c r="A17" s="487" t="s">
        <v>530</v>
      </c>
      <c r="B17" s="485" t="s">
        <v>531</v>
      </c>
    </row>
    <row r="18" spans="1:2" x14ac:dyDescent="0.25">
      <c r="A18" s="486" t="s">
        <v>532</v>
      </c>
      <c r="B18" s="484" t="s">
        <v>533</v>
      </c>
    </row>
    <row r="19" spans="1:2" x14ac:dyDescent="0.25">
      <c r="A19" s="487" t="s">
        <v>534</v>
      </c>
      <c r="B19" s="485" t="s">
        <v>535</v>
      </c>
    </row>
    <row r="20" spans="1:2" x14ac:dyDescent="0.25">
      <c r="A20" s="486" t="s">
        <v>534</v>
      </c>
      <c r="B20" s="484" t="s">
        <v>536</v>
      </c>
    </row>
    <row r="21" spans="1:2" x14ac:dyDescent="0.25">
      <c r="A21" s="685" t="s">
        <v>537</v>
      </c>
      <c r="B21" s="485" t="s">
        <v>538</v>
      </c>
    </row>
    <row r="22" spans="1:2" x14ac:dyDescent="0.25">
      <c r="A22" s="685"/>
      <c r="B22" s="484" t="s">
        <v>539</v>
      </c>
    </row>
    <row r="23" spans="1:2" ht="15" customHeight="1" x14ac:dyDescent="0.25">
      <c r="A23" s="683" t="s">
        <v>540</v>
      </c>
      <c r="B23" s="485" t="s">
        <v>541</v>
      </c>
    </row>
    <row r="24" spans="1:2" x14ac:dyDescent="0.25">
      <c r="A24" s="683"/>
      <c r="B24" s="484" t="s">
        <v>542</v>
      </c>
    </row>
    <row r="25" spans="1:2" x14ac:dyDescent="0.25">
      <c r="A25" s="683" t="s">
        <v>543</v>
      </c>
      <c r="B25" s="485" t="s">
        <v>544</v>
      </c>
    </row>
    <row r="26" spans="1:2" x14ac:dyDescent="0.25">
      <c r="A26" s="683"/>
      <c r="B26" s="484" t="s">
        <v>545</v>
      </c>
    </row>
    <row r="27" spans="1:2" x14ac:dyDescent="0.25">
      <c r="A27" s="683" t="s">
        <v>546</v>
      </c>
      <c r="B27" s="485" t="s">
        <v>547</v>
      </c>
    </row>
    <row r="28" spans="1:2" x14ac:dyDescent="0.25">
      <c r="A28" s="683"/>
      <c r="B28" s="484" t="s">
        <v>548</v>
      </c>
    </row>
    <row r="29" spans="1:2" x14ac:dyDescent="0.25">
      <c r="A29" s="487" t="s">
        <v>549</v>
      </c>
      <c r="B29" s="485" t="s">
        <v>550</v>
      </c>
    </row>
    <row r="30" spans="1:2" x14ac:dyDescent="0.25">
      <c r="A30" s="682" t="s">
        <v>551</v>
      </c>
      <c r="B30" s="484" t="s">
        <v>552</v>
      </c>
    </row>
    <row r="31" spans="1:2" x14ac:dyDescent="0.25">
      <c r="A31" s="682"/>
      <c r="B31" s="485" t="s">
        <v>48</v>
      </c>
    </row>
    <row r="32" spans="1:2" x14ac:dyDescent="0.25">
      <c r="A32" s="682"/>
      <c r="B32" s="484" t="s">
        <v>553</v>
      </c>
    </row>
    <row r="33" spans="1:2" ht="15" customHeight="1" x14ac:dyDescent="0.25">
      <c r="A33" s="682"/>
      <c r="B33" s="485" t="s">
        <v>554</v>
      </c>
    </row>
    <row r="34" spans="1:2" x14ac:dyDescent="0.25">
      <c r="A34" s="682"/>
      <c r="B34" s="484" t="s">
        <v>555</v>
      </c>
    </row>
    <row r="35" spans="1:2" x14ac:dyDescent="0.25">
      <c r="A35" s="682"/>
      <c r="B35" s="485" t="s">
        <v>556</v>
      </c>
    </row>
    <row r="36" spans="1:2" x14ac:dyDescent="0.25">
      <c r="A36" s="682"/>
      <c r="B36" s="484" t="s">
        <v>557</v>
      </c>
    </row>
    <row r="37" spans="1:2" x14ac:dyDescent="0.25">
      <c r="A37" s="487" t="s">
        <v>558</v>
      </c>
      <c r="B37" s="485" t="s">
        <v>559</v>
      </c>
    </row>
    <row r="38" spans="1:2" x14ac:dyDescent="0.25">
      <c r="A38" s="486" t="s">
        <v>560</v>
      </c>
      <c r="B38" s="484" t="s">
        <v>561</v>
      </c>
    </row>
    <row r="39" spans="1:2" x14ac:dyDescent="0.25">
      <c r="A39" s="487" t="s">
        <v>562</v>
      </c>
      <c r="B39" s="485" t="s">
        <v>563</v>
      </c>
    </row>
    <row r="40" spans="1:2" x14ac:dyDescent="0.25">
      <c r="A40" s="682" t="s">
        <v>562</v>
      </c>
      <c r="B40" s="484" t="s">
        <v>564</v>
      </c>
    </row>
    <row r="41" spans="1:2" x14ac:dyDescent="0.25">
      <c r="A41" s="682"/>
      <c r="B41" s="485" t="s">
        <v>565</v>
      </c>
    </row>
    <row r="42" spans="1:2" x14ac:dyDescent="0.25">
      <c r="A42" s="682"/>
      <c r="B42" s="484" t="s">
        <v>566</v>
      </c>
    </row>
    <row r="43" spans="1:2" x14ac:dyDescent="0.25">
      <c r="A43" s="682"/>
      <c r="B43" s="485" t="s">
        <v>567</v>
      </c>
    </row>
    <row r="44" spans="1:2" x14ac:dyDescent="0.25">
      <c r="A44" s="486" t="s">
        <v>568</v>
      </c>
      <c r="B44" s="484" t="s">
        <v>569</v>
      </c>
    </row>
    <row r="45" spans="1:2" x14ac:dyDescent="0.25">
      <c r="A45" s="683" t="s">
        <v>568</v>
      </c>
      <c r="B45" s="485" t="s">
        <v>570</v>
      </c>
    </row>
    <row r="46" spans="1:2" x14ac:dyDescent="0.25">
      <c r="A46" s="683"/>
      <c r="B46" s="484" t="s">
        <v>571</v>
      </c>
    </row>
    <row r="47" spans="1:2" x14ac:dyDescent="0.25">
      <c r="A47" s="683"/>
      <c r="B47" s="485" t="s">
        <v>572</v>
      </c>
    </row>
    <row r="48" spans="1:2" x14ac:dyDescent="0.25">
      <c r="A48" s="683"/>
      <c r="B48" s="484" t="s">
        <v>573</v>
      </c>
    </row>
    <row r="49" spans="1:2" x14ac:dyDescent="0.25">
      <c r="A49" s="683"/>
      <c r="B49" s="485" t="s">
        <v>574</v>
      </c>
    </row>
    <row r="50" spans="1:2" x14ac:dyDescent="0.25">
      <c r="A50" s="682" t="s">
        <v>575</v>
      </c>
      <c r="B50" s="484" t="s">
        <v>576</v>
      </c>
    </row>
    <row r="51" spans="1:2" x14ac:dyDescent="0.25">
      <c r="A51" s="682"/>
      <c r="B51" s="485" t="s">
        <v>577</v>
      </c>
    </row>
    <row r="52" spans="1:2" ht="15" customHeight="1" x14ac:dyDescent="0.25">
      <c r="A52" s="682" t="s">
        <v>578</v>
      </c>
      <c r="B52" s="484" t="s">
        <v>579</v>
      </c>
    </row>
    <row r="53" spans="1:2" x14ac:dyDescent="0.25">
      <c r="A53" s="682"/>
      <c r="B53" s="485" t="s">
        <v>580</v>
      </c>
    </row>
    <row r="54" spans="1:2" x14ac:dyDescent="0.25">
      <c r="A54" s="682"/>
      <c r="B54" s="484" t="s">
        <v>581</v>
      </c>
    </row>
    <row r="55" spans="1:2" ht="30" x14ac:dyDescent="0.25">
      <c r="A55" s="683" t="s">
        <v>582</v>
      </c>
      <c r="B55" s="485" t="s">
        <v>583</v>
      </c>
    </row>
    <row r="56" spans="1:2" x14ac:dyDescent="0.25">
      <c r="A56" s="683"/>
      <c r="B56" s="484" t="s">
        <v>584</v>
      </c>
    </row>
    <row r="57" spans="1:2" x14ac:dyDescent="0.25">
      <c r="A57" s="683"/>
      <c r="B57" s="485" t="s">
        <v>585</v>
      </c>
    </row>
    <row r="58" spans="1:2" ht="15" customHeight="1" x14ac:dyDescent="0.25">
      <c r="A58" s="683"/>
      <c r="B58" s="484" t="s">
        <v>586</v>
      </c>
    </row>
    <row r="59" spans="1:2" ht="15" customHeight="1" x14ac:dyDescent="0.25">
      <c r="A59" s="683"/>
      <c r="B59" s="485" t="s">
        <v>587</v>
      </c>
    </row>
    <row r="60" spans="1:2" ht="15" customHeight="1" x14ac:dyDescent="0.25">
      <c r="A60" s="683"/>
      <c r="B60" s="484" t="s">
        <v>588</v>
      </c>
    </row>
    <row r="61" spans="1:2" ht="30" x14ac:dyDescent="0.25">
      <c r="A61" s="683"/>
      <c r="B61" s="485" t="s">
        <v>589</v>
      </c>
    </row>
    <row r="62" spans="1:2" ht="30" x14ac:dyDescent="0.25">
      <c r="A62" s="682" t="s">
        <v>590</v>
      </c>
      <c r="B62" s="484" t="s">
        <v>591</v>
      </c>
    </row>
    <row r="63" spans="1:2" ht="15" customHeight="1" x14ac:dyDescent="0.25">
      <c r="A63" s="682"/>
      <c r="B63" s="485" t="s">
        <v>592</v>
      </c>
    </row>
    <row r="64" spans="1:2" ht="15" customHeight="1" x14ac:dyDescent="0.25">
      <c r="A64" s="682"/>
      <c r="B64" s="484" t="s">
        <v>593</v>
      </c>
    </row>
    <row r="65" spans="1:2" ht="15" customHeight="1" x14ac:dyDescent="0.25">
      <c r="A65" s="682"/>
      <c r="B65" s="485" t="s">
        <v>59</v>
      </c>
    </row>
    <row r="66" spans="1:2" ht="15" customHeight="1" x14ac:dyDescent="0.25">
      <c r="A66" s="682"/>
      <c r="B66" s="484" t="s">
        <v>594</v>
      </c>
    </row>
    <row r="67" spans="1:2" ht="30" x14ac:dyDescent="0.25">
      <c r="A67" s="682"/>
      <c r="B67" s="485" t="s">
        <v>595</v>
      </c>
    </row>
    <row r="68" spans="1:2" ht="30" x14ac:dyDescent="0.25">
      <c r="A68" s="682"/>
      <c r="B68" s="484" t="s">
        <v>596</v>
      </c>
    </row>
    <row r="69" spans="1:2" ht="30" x14ac:dyDescent="0.25">
      <c r="A69" s="682"/>
      <c r="B69" s="485" t="s">
        <v>597</v>
      </c>
    </row>
    <row r="70" spans="1:2" ht="30" x14ac:dyDescent="0.25">
      <c r="A70" s="682"/>
      <c r="B70" s="484" t="s">
        <v>598</v>
      </c>
    </row>
    <row r="71" spans="1:2" ht="30" x14ac:dyDescent="0.25">
      <c r="A71" s="682"/>
      <c r="B71" s="485" t="s">
        <v>599</v>
      </c>
    </row>
    <row r="72" spans="1:2" ht="30" x14ac:dyDescent="0.25">
      <c r="A72" s="682" t="s">
        <v>600</v>
      </c>
      <c r="B72" s="484" t="s">
        <v>601</v>
      </c>
    </row>
    <row r="73" spans="1:2" x14ac:dyDescent="0.25">
      <c r="A73" s="685"/>
      <c r="B73" s="485" t="s">
        <v>602</v>
      </c>
    </row>
    <row r="74" spans="1:2" ht="30" x14ac:dyDescent="0.25">
      <c r="A74" s="685"/>
      <c r="B74" s="484" t="s">
        <v>603</v>
      </c>
    </row>
    <row r="75" spans="1:2" x14ac:dyDescent="0.25">
      <c r="A75" s="685"/>
      <c r="B75" s="485" t="s">
        <v>427</v>
      </c>
    </row>
    <row r="76" spans="1:2" x14ac:dyDescent="0.25">
      <c r="A76" s="685"/>
      <c r="B76" s="484" t="s">
        <v>604</v>
      </c>
    </row>
    <row r="77" spans="1:2" ht="30" x14ac:dyDescent="0.25">
      <c r="A77" s="685"/>
      <c r="B77" s="485" t="s">
        <v>605</v>
      </c>
    </row>
    <row r="78" spans="1:2" ht="30" x14ac:dyDescent="0.25">
      <c r="A78" s="685"/>
      <c r="B78" s="488" t="s">
        <v>606</v>
      </c>
    </row>
    <row r="79" spans="1:2" x14ac:dyDescent="0.25">
      <c r="A79" s="683" t="s">
        <v>607</v>
      </c>
      <c r="B79" s="485" t="s">
        <v>608</v>
      </c>
    </row>
    <row r="80" spans="1:2" x14ac:dyDescent="0.25">
      <c r="A80" s="683"/>
      <c r="B80" s="484" t="s">
        <v>609</v>
      </c>
    </row>
    <row r="81" spans="1:2" x14ac:dyDescent="0.25">
      <c r="A81" s="683"/>
      <c r="B81" s="485" t="s">
        <v>610</v>
      </c>
    </row>
    <row r="82" spans="1:2" x14ac:dyDescent="0.25">
      <c r="A82" s="683"/>
      <c r="B82" s="484" t="s">
        <v>611</v>
      </c>
    </row>
    <row r="83" spans="1:2" x14ac:dyDescent="0.25">
      <c r="A83" s="683"/>
      <c r="B83" s="485" t="s">
        <v>612</v>
      </c>
    </row>
    <row r="84" spans="1:2" x14ac:dyDescent="0.25">
      <c r="A84" s="683"/>
      <c r="B84" s="484" t="s">
        <v>613</v>
      </c>
    </row>
    <row r="85" spans="1:2" x14ac:dyDescent="0.25">
      <c r="A85" s="683"/>
      <c r="B85" s="485" t="s">
        <v>302</v>
      </c>
    </row>
    <row r="86" spans="1:2" x14ac:dyDescent="0.25">
      <c r="A86" s="683"/>
      <c r="B86" s="484" t="s">
        <v>296</v>
      </c>
    </row>
    <row r="87" spans="1:2" x14ac:dyDescent="0.25">
      <c r="A87" s="683"/>
      <c r="B87" s="485" t="s">
        <v>614</v>
      </c>
    </row>
    <row r="88" spans="1:2" x14ac:dyDescent="0.25">
      <c r="A88" s="683"/>
      <c r="B88" s="484" t="s">
        <v>615</v>
      </c>
    </row>
    <row r="89" spans="1:2" x14ac:dyDescent="0.25">
      <c r="A89" s="683"/>
      <c r="B89" s="485" t="s">
        <v>298</v>
      </c>
    </row>
    <row r="90" spans="1:2" x14ac:dyDescent="0.25">
      <c r="A90" s="683"/>
      <c r="B90" s="484" t="s">
        <v>301</v>
      </c>
    </row>
    <row r="91" spans="1:2" x14ac:dyDescent="0.25">
      <c r="A91" s="683"/>
      <c r="B91" s="485" t="s">
        <v>299</v>
      </c>
    </row>
    <row r="92" spans="1:2" x14ac:dyDescent="0.25">
      <c r="A92" s="683"/>
      <c r="B92" s="484" t="s">
        <v>300</v>
      </c>
    </row>
    <row r="93" spans="1:2" x14ac:dyDescent="0.25">
      <c r="A93" s="683"/>
      <c r="B93" s="485" t="s">
        <v>297</v>
      </c>
    </row>
    <row r="94" spans="1:2" x14ac:dyDescent="0.25">
      <c r="A94" s="683"/>
      <c r="B94" s="484" t="s">
        <v>616</v>
      </c>
    </row>
    <row r="95" spans="1:2" x14ac:dyDescent="0.25">
      <c r="A95" s="683"/>
      <c r="B95" s="485" t="s">
        <v>617</v>
      </c>
    </row>
    <row r="96" spans="1:2" x14ac:dyDescent="0.25">
      <c r="A96" s="683"/>
      <c r="B96" s="484" t="s">
        <v>618</v>
      </c>
    </row>
    <row r="97" spans="1:2" x14ac:dyDescent="0.25">
      <c r="A97" s="683"/>
      <c r="B97" s="485" t="s">
        <v>619</v>
      </c>
    </row>
    <row r="98" spans="1:2" x14ac:dyDescent="0.25">
      <c r="A98" s="683"/>
      <c r="B98" s="484" t="s">
        <v>620</v>
      </c>
    </row>
    <row r="99" spans="1:2" x14ac:dyDescent="0.25">
      <c r="A99" s="683"/>
      <c r="B99" s="485" t="s">
        <v>621</v>
      </c>
    </row>
    <row r="100" spans="1:2" x14ac:dyDescent="0.25">
      <c r="A100" s="683"/>
      <c r="B100" s="484" t="s">
        <v>622</v>
      </c>
    </row>
    <row r="101" spans="1:2" x14ac:dyDescent="0.25">
      <c r="A101" s="683"/>
      <c r="B101" s="485" t="s">
        <v>623</v>
      </c>
    </row>
    <row r="102" spans="1:2" x14ac:dyDescent="0.25">
      <c r="A102" s="683"/>
      <c r="B102" s="484" t="s">
        <v>624</v>
      </c>
    </row>
    <row r="103" spans="1:2" x14ac:dyDescent="0.25">
      <c r="A103" s="683" t="s">
        <v>625</v>
      </c>
      <c r="B103" s="485" t="s">
        <v>626</v>
      </c>
    </row>
    <row r="104" spans="1:2" x14ac:dyDescent="0.25">
      <c r="A104" s="683"/>
      <c r="B104" s="484" t="s">
        <v>627</v>
      </c>
    </row>
    <row r="105" spans="1:2" x14ac:dyDescent="0.25">
      <c r="A105" s="683"/>
      <c r="B105" s="485" t="s">
        <v>628</v>
      </c>
    </row>
    <row r="106" spans="1:2" ht="30" x14ac:dyDescent="0.25">
      <c r="A106" s="683"/>
      <c r="B106" s="484" t="s">
        <v>629</v>
      </c>
    </row>
    <row r="107" spans="1:2" x14ac:dyDescent="0.25">
      <c r="A107" s="683"/>
      <c r="B107" s="485" t="s">
        <v>630</v>
      </c>
    </row>
    <row r="108" spans="1:2" x14ac:dyDescent="0.25">
      <c r="A108" s="682" t="s">
        <v>631</v>
      </c>
      <c r="B108" s="484" t="s">
        <v>632</v>
      </c>
    </row>
    <row r="109" spans="1:2" x14ac:dyDescent="0.25">
      <c r="A109" s="682"/>
      <c r="B109" s="485" t="s">
        <v>633</v>
      </c>
    </row>
    <row r="110" spans="1:2" x14ac:dyDescent="0.25">
      <c r="A110" s="682"/>
      <c r="B110" s="484" t="s">
        <v>634</v>
      </c>
    </row>
    <row r="111" spans="1:2" x14ac:dyDescent="0.25">
      <c r="A111" s="682"/>
      <c r="B111" s="485" t="s">
        <v>635</v>
      </c>
    </row>
    <row r="112" spans="1:2" x14ac:dyDescent="0.25">
      <c r="A112" s="682"/>
      <c r="B112" s="484" t="s">
        <v>636</v>
      </c>
    </row>
    <row r="113" spans="1:2" x14ac:dyDescent="0.25">
      <c r="A113" s="683" t="s">
        <v>637</v>
      </c>
      <c r="B113" s="485" t="s">
        <v>638</v>
      </c>
    </row>
    <row r="114" spans="1:2" x14ac:dyDescent="0.25">
      <c r="A114" s="683"/>
      <c r="B114" s="484" t="s">
        <v>639</v>
      </c>
    </row>
    <row r="115" spans="1:2" x14ac:dyDescent="0.25">
      <c r="A115" s="683"/>
      <c r="B115" s="485" t="s">
        <v>640</v>
      </c>
    </row>
    <row r="116" spans="1:2" x14ac:dyDescent="0.25">
      <c r="A116" s="683"/>
      <c r="B116" s="484" t="s">
        <v>641</v>
      </c>
    </row>
    <row r="117" spans="1:2" x14ac:dyDescent="0.25">
      <c r="A117" s="683"/>
      <c r="B117" s="485" t="s">
        <v>642</v>
      </c>
    </row>
    <row r="118" spans="1:2" ht="15" customHeight="1" x14ac:dyDescent="0.25">
      <c r="A118" s="683"/>
      <c r="B118" s="484" t="s">
        <v>643</v>
      </c>
    </row>
    <row r="119" spans="1:2" x14ac:dyDescent="0.25">
      <c r="A119" s="683"/>
      <c r="B119" s="485" t="s">
        <v>644</v>
      </c>
    </row>
    <row r="120" spans="1:2" x14ac:dyDescent="0.25">
      <c r="A120" s="683"/>
      <c r="B120" s="484" t="s">
        <v>645</v>
      </c>
    </row>
    <row r="121" spans="1:2" x14ac:dyDescent="0.25">
      <c r="A121" s="683"/>
      <c r="B121" s="485" t="s">
        <v>646</v>
      </c>
    </row>
    <row r="122" spans="1:2" x14ac:dyDescent="0.25">
      <c r="A122" s="683"/>
      <c r="B122" s="484" t="s">
        <v>647</v>
      </c>
    </row>
    <row r="123" spans="1:2" x14ac:dyDescent="0.25">
      <c r="A123" s="683"/>
      <c r="B123" s="485" t="s">
        <v>306</v>
      </c>
    </row>
    <row r="124" spans="1:2" x14ac:dyDescent="0.25">
      <c r="A124" s="683"/>
      <c r="B124" s="484" t="s">
        <v>648</v>
      </c>
    </row>
    <row r="125" spans="1:2" x14ac:dyDescent="0.25">
      <c r="A125" s="683"/>
      <c r="B125" s="485" t="s">
        <v>649</v>
      </c>
    </row>
    <row r="126" spans="1:2" x14ac:dyDescent="0.25">
      <c r="A126" s="683"/>
      <c r="B126" s="484" t="s">
        <v>650</v>
      </c>
    </row>
    <row r="127" spans="1:2" x14ac:dyDescent="0.25">
      <c r="A127" s="683"/>
      <c r="B127" s="485" t="s">
        <v>307</v>
      </c>
    </row>
    <row r="128" spans="1:2" x14ac:dyDescent="0.25">
      <c r="A128" s="683"/>
      <c r="B128" s="484" t="s">
        <v>651</v>
      </c>
    </row>
    <row r="129" spans="1:2" x14ac:dyDescent="0.25">
      <c r="A129" s="683"/>
      <c r="B129" s="485" t="s">
        <v>309</v>
      </c>
    </row>
    <row r="130" spans="1:2" x14ac:dyDescent="0.25">
      <c r="A130" s="683"/>
      <c r="B130" s="484" t="s">
        <v>257</v>
      </c>
    </row>
    <row r="131" spans="1:2" x14ac:dyDescent="0.25">
      <c r="A131" s="683"/>
      <c r="B131" s="485" t="s">
        <v>652</v>
      </c>
    </row>
    <row r="132" spans="1:2" x14ac:dyDescent="0.25">
      <c r="A132" s="683"/>
      <c r="B132" s="484" t="s">
        <v>653</v>
      </c>
    </row>
    <row r="133" spans="1:2" x14ac:dyDescent="0.25">
      <c r="A133" s="683"/>
      <c r="B133" s="485" t="s">
        <v>654</v>
      </c>
    </row>
    <row r="134" spans="1:2" x14ac:dyDescent="0.25">
      <c r="A134" s="683"/>
      <c r="B134" s="484" t="s">
        <v>655</v>
      </c>
    </row>
    <row r="135" spans="1:2" x14ac:dyDescent="0.25">
      <c r="A135" s="683" t="s">
        <v>656</v>
      </c>
      <c r="B135" s="485" t="s">
        <v>657</v>
      </c>
    </row>
    <row r="136" spans="1:2" x14ac:dyDescent="0.25">
      <c r="A136" s="683"/>
      <c r="B136" s="484" t="s">
        <v>658</v>
      </c>
    </row>
    <row r="137" spans="1:2" x14ac:dyDescent="0.25">
      <c r="A137" s="683"/>
      <c r="B137" s="485" t="s">
        <v>659</v>
      </c>
    </row>
    <row r="138" spans="1:2" x14ac:dyDescent="0.25">
      <c r="A138" s="683"/>
      <c r="B138" s="484" t="s">
        <v>660</v>
      </c>
    </row>
    <row r="139" spans="1:2" x14ac:dyDescent="0.25">
      <c r="A139" s="683"/>
      <c r="B139" s="485" t="s">
        <v>661</v>
      </c>
    </row>
    <row r="140" spans="1:2" x14ac:dyDescent="0.25">
      <c r="A140" s="683"/>
      <c r="B140" s="484" t="s">
        <v>662</v>
      </c>
    </row>
    <row r="141" spans="1:2" x14ac:dyDescent="0.25">
      <c r="A141" s="683"/>
      <c r="B141" s="485" t="s">
        <v>663</v>
      </c>
    </row>
    <row r="142" spans="1:2" x14ac:dyDescent="0.25">
      <c r="A142" s="683"/>
      <c r="B142" s="484" t="s">
        <v>664</v>
      </c>
    </row>
    <row r="143" spans="1:2" ht="15" customHeight="1" x14ac:dyDescent="0.25">
      <c r="A143" s="683"/>
      <c r="B143" s="485" t="s">
        <v>665</v>
      </c>
    </row>
    <row r="144" spans="1:2" ht="15" customHeight="1" x14ac:dyDescent="0.25">
      <c r="A144" s="683"/>
      <c r="B144" s="484" t="s">
        <v>666</v>
      </c>
    </row>
    <row r="145" spans="1:2" ht="15" customHeight="1" x14ac:dyDescent="0.25">
      <c r="A145" s="683"/>
      <c r="B145" s="485" t="s">
        <v>667</v>
      </c>
    </row>
    <row r="146" spans="1:2" ht="15" customHeight="1" x14ac:dyDescent="0.25">
      <c r="A146" s="683"/>
      <c r="B146" s="484" t="s">
        <v>668</v>
      </c>
    </row>
    <row r="147" spans="1:2" ht="15" customHeight="1" x14ac:dyDescent="0.25">
      <c r="A147" s="683"/>
      <c r="B147" s="485" t="s">
        <v>669</v>
      </c>
    </row>
    <row r="148" spans="1:2" ht="15" customHeight="1" x14ac:dyDescent="0.25">
      <c r="A148" s="683"/>
      <c r="B148" s="484" t="s">
        <v>670</v>
      </c>
    </row>
    <row r="149" spans="1:2" ht="15" customHeight="1" x14ac:dyDescent="0.25">
      <c r="A149" s="683"/>
      <c r="B149" s="485" t="s">
        <v>671</v>
      </c>
    </row>
    <row r="150" spans="1:2" ht="15" customHeight="1" x14ac:dyDescent="0.25">
      <c r="A150" s="683"/>
      <c r="B150" s="484" t="s">
        <v>672</v>
      </c>
    </row>
    <row r="151" spans="1:2" ht="15" customHeight="1" x14ac:dyDescent="0.25">
      <c r="A151" s="683"/>
      <c r="B151" s="485" t="s">
        <v>673</v>
      </c>
    </row>
    <row r="152" spans="1:2" x14ac:dyDescent="0.25">
      <c r="A152" s="683"/>
      <c r="B152" s="484" t="s">
        <v>674</v>
      </c>
    </row>
    <row r="153" spans="1:2" ht="15" customHeight="1" x14ac:dyDescent="0.25">
      <c r="A153" s="683"/>
      <c r="B153" s="487" t="s">
        <v>675</v>
      </c>
    </row>
    <row r="154" spans="1:2" ht="15" customHeight="1" x14ac:dyDescent="0.25">
      <c r="A154" s="683"/>
      <c r="B154" s="484" t="s">
        <v>676</v>
      </c>
    </row>
    <row r="155" spans="1:2" x14ac:dyDescent="0.25">
      <c r="A155" s="683"/>
      <c r="B155" s="485" t="s">
        <v>434</v>
      </c>
    </row>
    <row r="156" spans="1:2" ht="15" customHeight="1" x14ac:dyDescent="0.25">
      <c r="A156" s="683"/>
      <c r="B156" s="484" t="s">
        <v>310</v>
      </c>
    </row>
    <row r="157" spans="1:2" ht="15" customHeight="1" x14ac:dyDescent="0.25">
      <c r="A157" s="683"/>
      <c r="B157" s="487" t="s">
        <v>677</v>
      </c>
    </row>
    <row r="158" spans="1:2" x14ac:dyDescent="0.25">
      <c r="A158" s="683"/>
      <c r="B158" s="484" t="s">
        <v>435</v>
      </c>
    </row>
    <row r="159" spans="1:2" x14ac:dyDescent="0.25">
      <c r="A159" s="683"/>
      <c r="B159" s="485" t="s">
        <v>439</v>
      </c>
    </row>
    <row r="160" spans="1:2" x14ac:dyDescent="0.25">
      <c r="A160" s="683"/>
      <c r="B160" s="484" t="s">
        <v>678</v>
      </c>
    </row>
    <row r="161" spans="1:2" x14ac:dyDescent="0.25">
      <c r="A161" s="683"/>
      <c r="B161" s="485" t="s">
        <v>679</v>
      </c>
    </row>
    <row r="162" spans="1:2" x14ac:dyDescent="0.25">
      <c r="A162" s="683"/>
      <c r="B162" s="484" t="s">
        <v>680</v>
      </c>
    </row>
    <row r="163" spans="1:2" x14ac:dyDescent="0.25">
      <c r="A163" s="683"/>
      <c r="B163" s="485" t="s">
        <v>681</v>
      </c>
    </row>
    <row r="164" spans="1:2" x14ac:dyDescent="0.25">
      <c r="A164" s="683"/>
      <c r="B164" s="484" t="s">
        <v>682</v>
      </c>
    </row>
    <row r="165" spans="1:2" x14ac:dyDescent="0.25">
      <c r="A165" s="683"/>
      <c r="B165" s="485" t="s">
        <v>67</v>
      </c>
    </row>
    <row r="166" spans="1:2" x14ac:dyDescent="0.25">
      <c r="A166" s="683"/>
      <c r="B166" s="484" t="s">
        <v>683</v>
      </c>
    </row>
    <row r="167" spans="1:2" x14ac:dyDescent="0.25">
      <c r="A167" s="683"/>
      <c r="B167" s="485" t="s">
        <v>684</v>
      </c>
    </row>
    <row r="168" spans="1:2" x14ac:dyDescent="0.25">
      <c r="A168" s="683"/>
      <c r="B168" s="484" t="s">
        <v>685</v>
      </c>
    </row>
    <row r="169" spans="1:2" x14ac:dyDescent="0.25">
      <c r="A169" s="683"/>
      <c r="B169" s="485" t="s">
        <v>686</v>
      </c>
    </row>
    <row r="170" spans="1:2" ht="15" customHeight="1" x14ac:dyDescent="0.25">
      <c r="A170" s="682" t="s">
        <v>687</v>
      </c>
      <c r="B170" s="484" t="s">
        <v>688</v>
      </c>
    </row>
    <row r="171" spans="1:2" ht="15" customHeight="1" x14ac:dyDescent="0.25">
      <c r="A171" s="682"/>
      <c r="B171" s="485" t="s">
        <v>440</v>
      </c>
    </row>
    <row r="172" spans="1:2" ht="15" customHeight="1" x14ac:dyDescent="0.25">
      <c r="A172" s="682" t="s">
        <v>689</v>
      </c>
      <c r="B172" s="484" t="s">
        <v>690</v>
      </c>
    </row>
    <row r="173" spans="1:2" ht="15" customHeight="1" x14ac:dyDescent="0.25">
      <c r="A173" s="682"/>
      <c r="B173" s="485" t="s">
        <v>691</v>
      </c>
    </row>
    <row r="174" spans="1:2" ht="15" customHeight="1" x14ac:dyDescent="0.25">
      <c r="A174" s="682"/>
      <c r="B174" s="484" t="s">
        <v>692</v>
      </c>
    </row>
    <row r="175" spans="1:2" x14ac:dyDescent="0.25">
      <c r="A175" s="682"/>
      <c r="B175" s="485" t="s">
        <v>693</v>
      </c>
    </row>
    <row r="176" spans="1:2" x14ac:dyDescent="0.25">
      <c r="A176" s="682"/>
      <c r="B176" s="484" t="s">
        <v>694</v>
      </c>
    </row>
    <row r="177" spans="1:2" x14ac:dyDescent="0.25">
      <c r="A177" s="682"/>
      <c r="B177" s="485" t="s">
        <v>695</v>
      </c>
    </row>
    <row r="178" spans="1:2" ht="15" customHeight="1" x14ac:dyDescent="0.25">
      <c r="A178" s="682"/>
      <c r="B178" s="484" t="s">
        <v>696</v>
      </c>
    </row>
    <row r="179" spans="1:2" ht="15" customHeight="1" x14ac:dyDescent="0.25">
      <c r="A179" s="682"/>
      <c r="B179" s="485" t="s">
        <v>697</v>
      </c>
    </row>
    <row r="180" spans="1:2" ht="30" x14ac:dyDescent="0.25">
      <c r="A180" s="486" t="s">
        <v>698</v>
      </c>
      <c r="B180" s="486" t="s">
        <v>699</v>
      </c>
    </row>
    <row r="181" spans="1:2" ht="15" customHeight="1" x14ac:dyDescent="0.25">
      <c r="A181" s="683" t="s">
        <v>700</v>
      </c>
      <c r="B181" s="489" t="s">
        <v>701</v>
      </c>
    </row>
    <row r="182" spans="1:2" ht="15" customHeight="1" x14ac:dyDescent="0.25">
      <c r="A182" s="683"/>
      <c r="B182" s="484" t="s">
        <v>702</v>
      </c>
    </row>
    <row r="183" spans="1:2" ht="15" customHeight="1" x14ac:dyDescent="0.25">
      <c r="A183" s="683"/>
      <c r="B183" s="485" t="s">
        <v>703</v>
      </c>
    </row>
    <row r="184" spans="1:2" ht="15" customHeight="1" x14ac:dyDescent="0.25">
      <c r="A184" s="683"/>
      <c r="B184" s="484" t="s">
        <v>704</v>
      </c>
    </row>
    <row r="185" spans="1:2" ht="15" customHeight="1" x14ac:dyDescent="0.25">
      <c r="A185" s="683"/>
      <c r="B185" s="485" t="s">
        <v>705</v>
      </c>
    </row>
    <row r="186" spans="1:2" ht="15" customHeight="1" x14ac:dyDescent="0.25">
      <c r="A186" s="683"/>
      <c r="B186" s="484" t="s">
        <v>706</v>
      </c>
    </row>
    <row r="187" spans="1:2" ht="15" customHeight="1" x14ac:dyDescent="0.25">
      <c r="A187" s="683"/>
      <c r="B187" s="485" t="s">
        <v>707</v>
      </c>
    </row>
    <row r="188" spans="1:2" ht="15" customHeight="1" x14ac:dyDescent="0.25">
      <c r="A188" s="683"/>
      <c r="B188" s="484" t="s">
        <v>708</v>
      </c>
    </row>
    <row r="189" spans="1:2" ht="15" customHeight="1" x14ac:dyDescent="0.25">
      <c r="A189" s="683"/>
      <c r="B189" s="485" t="s">
        <v>709</v>
      </c>
    </row>
    <row r="190" spans="1:2" ht="15" customHeight="1" x14ac:dyDescent="0.25">
      <c r="A190" s="683"/>
      <c r="B190" s="484" t="s">
        <v>710</v>
      </c>
    </row>
    <row r="191" spans="1:2" ht="15" customHeight="1" x14ac:dyDescent="0.25">
      <c r="A191" s="683"/>
      <c r="B191" s="485" t="s">
        <v>711</v>
      </c>
    </row>
    <row r="192" spans="1:2" ht="15" customHeight="1" x14ac:dyDescent="0.25">
      <c r="A192" s="683"/>
      <c r="B192" s="484" t="s">
        <v>712</v>
      </c>
    </row>
    <row r="193" spans="1:2" ht="15" customHeight="1" x14ac:dyDescent="0.25">
      <c r="A193" s="683"/>
      <c r="B193" s="485" t="s">
        <v>713</v>
      </c>
    </row>
    <row r="194" spans="1:2" ht="15" customHeight="1" x14ac:dyDescent="0.25">
      <c r="A194" s="683"/>
      <c r="B194" s="484" t="s">
        <v>714</v>
      </c>
    </row>
    <row r="195" spans="1:2" x14ac:dyDescent="0.25">
      <c r="A195" s="683"/>
      <c r="B195" s="485" t="s">
        <v>715</v>
      </c>
    </row>
    <row r="196" spans="1:2" x14ac:dyDescent="0.25">
      <c r="A196" s="683"/>
      <c r="B196" s="484" t="s">
        <v>716</v>
      </c>
    </row>
    <row r="197" spans="1:2" x14ac:dyDescent="0.25">
      <c r="A197" s="683"/>
      <c r="B197" s="485" t="s">
        <v>717</v>
      </c>
    </row>
    <row r="198" spans="1:2" x14ac:dyDescent="0.25">
      <c r="A198" s="683"/>
      <c r="B198" s="484" t="s">
        <v>718</v>
      </c>
    </row>
    <row r="199" spans="1:2" x14ac:dyDescent="0.25">
      <c r="A199" s="683"/>
      <c r="B199" s="485" t="s">
        <v>719</v>
      </c>
    </row>
    <row r="200" spans="1:2" ht="15" customHeight="1" x14ac:dyDescent="0.25">
      <c r="A200" s="683"/>
      <c r="B200" s="484" t="s">
        <v>720</v>
      </c>
    </row>
    <row r="201" spans="1:2" ht="30" x14ac:dyDescent="0.25">
      <c r="A201" s="683"/>
      <c r="B201" s="485" t="s">
        <v>721</v>
      </c>
    </row>
    <row r="202" spans="1:2" ht="15" customHeight="1" x14ac:dyDescent="0.25">
      <c r="A202" s="683"/>
      <c r="B202" s="484" t="s">
        <v>722</v>
      </c>
    </row>
    <row r="203" spans="1:2" ht="15" customHeight="1" x14ac:dyDescent="0.25">
      <c r="A203" s="683"/>
      <c r="B203" s="485" t="s">
        <v>723</v>
      </c>
    </row>
    <row r="204" spans="1:2" x14ac:dyDescent="0.25">
      <c r="A204" s="683"/>
      <c r="B204" s="484" t="s">
        <v>724</v>
      </c>
    </row>
    <row r="205" spans="1:2" ht="15" customHeight="1" x14ac:dyDescent="0.25">
      <c r="A205" s="683"/>
      <c r="B205" s="485" t="s">
        <v>280</v>
      </c>
    </row>
    <row r="206" spans="1:2" ht="15" customHeight="1" x14ac:dyDescent="0.25">
      <c r="A206" s="683"/>
      <c r="B206" s="484" t="s">
        <v>725</v>
      </c>
    </row>
    <row r="207" spans="1:2" ht="15" customHeight="1" x14ac:dyDescent="0.25">
      <c r="A207" s="683"/>
      <c r="B207" s="485" t="s">
        <v>726</v>
      </c>
    </row>
    <row r="208" spans="1:2" ht="15" customHeight="1" x14ac:dyDescent="0.25">
      <c r="A208" s="683"/>
      <c r="B208" s="484" t="s">
        <v>727</v>
      </c>
    </row>
    <row r="209" spans="1:2" ht="15" customHeight="1" x14ac:dyDescent="0.25">
      <c r="A209" s="683"/>
      <c r="B209" s="485" t="s">
        <v>728</v>
      </c>
    </row>
    <row r="210" spans="1:2" x14ac:dyDescent="0.25">
      <c r="A210" s="683"/>
      <c r="B210" s="484" t="s">
        <v>729</v>
      </c>
    </row>
    <row r="211" spans="1:2" x14ac:dyDescent="0.25">
      <c r="A211" s="683"/>
      <c r="B211" s="485" t="s">
        <v>730</v>
      </c>
    </row>
    <row r="212" spans="1:2" ht="15" customHeight="1" x14ac:dyDescent="0.25">
      <c r="A212" s="683"/>
      <c r="B212" s="484" t="s">
        <v>731</v>
      </c>
    </row>
    <row r="213" spans="1:2" x14ac:dyDescent="0.25">
      <c r="A213" s="683"/>
      <c r="B213" s="485" t="s">
        <v>732</v>
      </c>
    </row>
    <row r="214" spans="1:2" ht="15" customHeight="1" x14ac:dyDescent="0.25">
      <c r="A214" s="683"/>
      <c r="B214" s="484" t="s">
        <v>321</v>
      </c>
    </row>
    <row r="215" spans="1:2" ht="15" customHeight="1" x14ac:dyDescent="0.25">
      <c r="A215" s="683"/>
      <c r="B215" s="485" t="s">
        <v>733</v>
      </c>
    </row>
    <row r="216" spans="1:2" ht="15" customHeight="1" x14ac:dyDescent="0.25">
      <c r="A216" s="683"/>
      <c r="B216" s="484" t="s">
        <v>734</v>
      </c>
    </row>
    <row r="217" spans="1:2" ht="15" customHeight="1" x14ac:dyDescent="0.25">
      <c r="A217" s="683"/>
      <c r="B217" s="485" t="s">
        <v>735</v>
      </c>
    </row>
    <row r="218" spans="1:2" ht="15" customHeight="1" x14ac:dyDescent="0.25">
      <c r="A218" s="683"/>
      <c r="B218" s="484" t="s">
        <v>317</v>
      </c>
    </row>
    <row r="219" spans="1:2" ht="15" customHeight="1" x14ac:dyDescent="0.25">
      <c r="A219" s="683"/>
      <c r="B219" s="485" t="s">
        <v>736</v>
      </c>
    </row>
    <row r="220" spans="1:2" ht="15" customHeight="1" x14ac:dyDescent="0.25">
      <c r="A220" s="683"/>
      <c r="B220" s="484" t="s">
        <v>737</v>
      </c>
    </row>
    <row r="221" spans="1:2" ht="15" customHeight="1" x14ac:dyDescent="0.25">
      <c r="A221" s="683"/>
      <c r="B221" s="485" t="s">
        <v>738</v>
      </c>
    </row>
    <row r="222" spans="1:2" ht="15" customHeight="1" x14ac:dyDescent="0.25">
      <c r="A222" s="683"/>
      <c r="B222" s="484" t="s">
        <v>739</v>
      </c>
    </row>
    <row r="223" spans="1:2" ht="15" customHeight="1" x14ac:dyDescent="0.25">
      <c r="A223" s="683"/>
      <c r="B223" s="485" t="s">
        <v>740</v>
      </c>
    </row>
    <row r="224" spans="1:2" ht="15" customHeight="1" x14ac:dyDescent="0.25">
      <c r="A224" s="683"/>
      <c r="B224" s="484" t="s">
        <v>741</v>
      </c>
    </row>
    <row r="225" spans="1:2" ht="15" customHeight="1" x14ac:dyDescent="0.25">
      <c r="A225" s="683" t="s">
        <v>742</v>
      </c>
      <c r="B225" s="485" t="s">
        <v>743</v>
      </c>
    </row>
    <row r="226" spans="1:2" ht="15" customHeight="1" x14ac:dyDescent="0.25">
      <c r="A226" s="683"/>
      <c r="B226" s="484" t="s">
        <v>744</v>
      </c>
    </row>
    <row r="227" spans="1:2" ht="15" customHeight="1" x14ac:dyDescent="0.25">
      <c r="A227" s="683"/>
      <c r="B227" s="485" t="s">
        <v>745</v>
      </c>
    </row>
    <row r="228" spans="1:2" ht="15" customHeight="1" x14ac:dyDescent="0.25">
      <c r="A228" s="682" t="s">
        <v>746</v>
      </c>
      <c r="B228" s="484" t="s">
        <v>327</v>
      </c>
    </row>
    <row r="229" spans="1:2" ht="15" customHeight="1" x14ac:dyDescent="0.25">
      <c r="A229" s="682"/>
      <c r="B229" s="485" t="s">
        <v>325</v>
      </c>
    </row>
    <row r="230" spans="1:2" ht="15" customHeight="1" x14ac:dyDescent="0.25">
      <c r="A230" s="682"/>
      <c r="B230" s="484" t="s">
        <v>320</v>
      </c>
    </row>
    <row r="231" spans="1:2" ht="15" customHeight="1" x14ac:dyDescent="0.25">
      <c r="A231" s="682"/>
      <c r="B231" s="485" t="s">
        <v>747</v>
      </c>
    </row>
    <row r="232" spans="1:2" ht="15" customHeight="1" x14ac:dyDescent="0.25">
      <c r="A232" s="682"/>
      <c r="B232" s="484" t="s">
        <v>748</v>
      </c>
    </row>
    <row r="233" spans="1:2" ht="15" customHeight="1" x14ac:dyDescent="0.25">
      <c r="A233" s="682"/>
      <c r="B233" s="485" t="s">
        <v>749</v>
      </c>
    </row>
    <row r="234" spans="1:2" ht="15" customHeight="1" x14ac:dyDescent="0.25">
      <c r="A234" s="682"/>
      <c r="B234" s="484" t="s">
        <v>750</v>
      </c>
    </row>
    <row r="235" spans="1:2" x14ac:dyDescent="0.25">
      <c r="A235" s="487" t="s">
        <v>751</v>
      </c>
      <c r="B235" s="485" t="s">
        <v>752</v>
      </c>
    </row>
    <row r="236" spans="1:2" ht="15" customHeight="1" x14ac:dyDescent="0.25">
      <c r="A236" s="682" t="s">
        <v>753</v>
      </c>
      <c r="B236" s="484" t="s">
        <v>362</v>
      </c>
    </row>
    <row r="237" spans="1:2" ht="15" customHeight="1" x14ac:dyDescent="0.25">
      <c r="A237" s="682"/>
      <c r="B237" s="485" t="s">
        <v>754</v>
      </c>
    </row>
    <row r="238" spans="1:2" ht="15" customHeight="1" x14ac:dyDescent="0.25">
      <c r="A238" s="682"/>
      <c r="B238" s="484" t="s">
        <v>755</v>
      </c>
    </row>
    <row r="239" spans="1:2" x14ac:dyDescent="0.25">
      <c r="A239" s="683" t="s">
        <v>756</v>
      </c>
      <c r="B239" s="485" t="s">
        <v>757</v>
      </c>
    </row>
    <row r="240" spans="1:2" x14ac:dyDescent="0.25">
      <c r="A240" s="683"/>
      <c r="B240" s="484" t="s">
        <v>367</v>
      </c>
    </row>
    <row r="241" spans="1:2" x14ac:dyDescent="0.25">
      <c r="A241" s="683"/>
      <c r="B241" s="485" t="s">
        <v>441</v>
      </c>
    </row>
    <row r="242" spans="1:2" x14ac:dyDescent="0.25">
      <c r="A242" s="683"/>
      <c r="B242" s="484" t="s">
        <v>365</v>
      </c>
    </row>
    <row r="243" spans="1:2" x14ac:dyDescent="0.25">
      <c r="A243" s="683"/>
      <c r="B243" s="485" t="s">
        <v>366</v>
      </c>
    </row>
    <row r="244" spans="1:2" x14ac:dyDescent="0.25">
      <c r="A244" s="683"/>
      <c r="B244" s="484" t="s">
        <v>364</v>
      </c>
    </row>
    <row r="245" spans="1:2" x14ac:dyDescent="0.25">
      <c r="A245" s="683" t="s">
        <v>758</v>
      </c>
      <c r="B245" s="485" t="s">
        <v>759</v>
      </c>
    </row>
    <row r="246" spans="1:2" x14ac:dyDescent="0.25">
      <c r="A246" s="683"/>
      <c r="B246" s="484" t="s">
        <v>760</v>
      </c>
    </row>
    <row r="247" spans="1:2" x14ac:dyDescent="0.25">
      <c r="A247" s="683"/>
      <c r="B247" s="485" t="s">
        <v>761</v>
      </c>
    </row>
    <row r="248" spans="1:2" x14ac:dyDescent="0.25">
      <c r="A248" s="683"/>
      <c r="B248" s="484" t="s">
        <v>762</v>
      </c>
    </row>
    <row r="249" spans="1:2" x14ac:dyDescent="0.25">
      <c r="A249" s="683"/>
      <c r="B249" s="485" t="s">
        <v>763</v>
      </c>
    </row>
    <row r="250" spans="1:2" x14ac:dyDescent="0.25">
      <c r="A250" s="683"/>
      <c r="B250" s="484" t="s">
        <v>764</v>
      </c>
    </row>
    <row r="251" spans="1:2" x14ac:dyDescent="0.25">
      <c r="A251" s="683"/>
      <c r="B251" s="485" t="s">
        <v>765</v>
      </c>
    </row>
    <row r="252" spans="1:2" x14ac:dyDescent="0.25">
      <c r="A252" s="683"/>
      <c r="B252" s="484" t="s">
        <v>766</v>
      </c>
    </row>
    <row r="253" spans="1:2" x14ac:dyDescent="0.25">
      <c r="A253" s="683"/>
      <c r="B253" s="485" t="s">
        <v>767</v>
      </c>
    </row>
    <row r="254" spans="1:2" x14ac:dyDescent="0.25">
      <c r="A254" s="683"/>
      <c r="B254" s="484" t="s">
        <v>768</v>
      </c>
    </row>
    <row r="255" spans="1:2" x14ac:dyDescent="0.25">
      <c r="A255" s="683"/>
      <c r="B255" s="485" t="s">
        <v>252</v>
      </c>
    </row>
    <row r="256" spans="1:2" x14ac:dyDescent="0.25">
      <c r="A256" s="683"/>
      <c r="B256" s="484" t="s">
        <v>769</v>
      </c>
    </row>
    <row r="257" spans="1:2" x14ac:dyDescent="0.25">
      <c r="A257" s="683"/>
      <c r="B257" s="485" t="s">
        <v>443</v>
      </c>
    </row>
    <row r="258" spans="1:2" x14ac:dyDescent="0.25">
      <c r="A258" s="683"/>
      <c r="B258" s="484" t="s">
        <v>442</v>
      </c>
    </row>
    <row r="259" spans="1:2" x14ac:dyDescent="0.25">
      <c r="A259" s="683"/>
      <c r="B259" s="485" t="s">
        <v>770</v>
      </c>
    </row>
    <row r="260" spans="1:2" x14ac:dyDescent="0.25">
      <c r="A260" s="683"/>
      <c r="B260" s="484" t="s">
        <v>771</v>
      </c>
    </row>
    <row r="261" spans="1:2" x14ac:dyDescent="0.25">
      <c r="A261" s="683"/>
      <c r="B261" s="485" t="s">
        <v>772</v>
      </c>
    </row>
    <row r="262" spans="1:2" x14ac:dyDescent="0.25">
      <c r="A262" s="683"/>
      <c r="B262" s="484" t="s">
        <v>773</v>
      </c>
    </row>
    <row r="263" spans="1:2" ht="30" x14ac:dyDescent="0.25">
      <c r="A263" s="683"/>
      <c r="B263" s="485" t="s">
        <v>774</v>
      </c>
    </row>
    <row r="264" spans="1:2" ht="30" x14ac:dyDescent="0.25">
      <c r="A264" s="683"/>
      <c r="B264" s="484" t="s">
        <v>775</v>
      </c>
    </row>
    <row r="265" spans="1:2" ht="30" x14ac:dyDescent="0.25">
      <c r="A265" s="683"/>
      <c r="B265" s="485" t="s">
        <v>776</v>
      </c>
    </row>
    <row r="266" spans="1:2" ht="30" x14ac:dyDescent="0.25">
      <c r="A266" s="683"/>
      <c r="B266" s="484" t="s">
        <v>777</v>
      </c>
    </row>
    <row r="267" spans="1:2" ht="30" x14ac:dyDescent="0.25">
      <c r="A267" s="683"/>
      <c r="B267" s="485" t="s">
        <v>778</v>
      </c>
    </row>
    <row r="268" spans="1:2" ht="30" x14ac:dyDescent="0.25">
      <c r="A268" s="683"/>
      <c r="B268" s="484" t="s">
        <v>779</v>
      </c>
    </row>
    <row r="269" spans="1:2" ht="30" x14ac:dyDescent="0.25">
      <c r="A269" s="683"/>
      <c r="B269" s="485" t="s">
        <v>780</v>
      </c>
    </row>
    <row r="270" spans="1:2" ht="30" x14ac:dyDescent="0.25">
      <c r="A270" s="683"/>
      <c r="B270" s="484" t="s">
        <v>781</v>
      </c>
    </row>
    <row r="271" spans="1:2" ht="30" x14ac:dyDescent="0.25">
      <c r="A271" s="683"/>
      <c r="B271" s="485" t="s">
        <v>782</v>
      </c>
    </row>
    <row r="272" spans="1:2" ht="30" x14ac:dyDescent="0.25">
      <c r="A272" s="683"/>
      <c r="B272" s="484" t="s">
        <v>783</v>
      </c>
    </row>
    <row r="273" spans="1:2" ht="30" x14ac:dyDescent="0.25">
      <c r="A273" s="683"/>
      <c r="B273" s="485" t="s">
        <v>784</v>
      </c>
    </row>
    <row r="274" spans="1:2" x14ac:dyDescent="0.25">
      <c r="A274" s="682" t="s">
        <v>785</v>
      </c>
      <c r="B274" s="484" t="s">
        <v>786</v>
      </c>
    </row>
    <row r="275" spans="1:2" x14ac:dyDescent="0.25">
      <c r="A275" s="682"/>
      <c r="B275" s="485" t="s">
        <v>787</v>
      </c>
    </row>
    <row r="276" spans="1:2" x14ac:dyDescent="0.25">
      <c r="A276" s="682"/>
      <c r="B276" s="484" t="s">
        <v>788</v>
      </c>
    </row>
    <row r="277" spans="1:2" x14ac:dyDescent="0.25">
      <c r="A277" s="682"/>
      <c r="B277" s="485" t="s">
        <v>789</v>
      </c>
    </row>
    <row r="278" spans="1:2" x14ac:dyDescent="0.25">
      <c r="A278" s="682"/>
      <c r="B278" s="484" t="s">
        <v>790</v>
      </c>
    </row>
    <row r="279" spans="1:2" x14ac:dyDescent="0.25">
      <c r="A279" s="682"/>
      <c r="B279" s="485" t="s">
        <v>791</v>
      </c>
    </row>
    <row r="280" spans="1:2" x14ac:dyDescent="0.25">
      <c r="A280" s="682"/>
      <c r="B280" s="484" t="s">
        <v>792</v>
      </c>
    </row>
    <row r="281" spans="1:2" ht="15" customHeight="1" x14ac:dyDescent="0.25">
      <c r="A281" s="683" t="s">
        <v>793</v>
      </c>
      <c r="B281" s="485" t="s">
        <v>794</v>
      </c>
    </row>
    <row r="282" spans="1:2" ht="15" customHeight="1" x14ac:dyDescent="0.25">
      <c r="A282" s="683"/>
      <c r="B282" s="484" t="s">
        <v>795</v>
      </c>
    </row>
    <row r="283" spans="1:2" ht="15" customHeight="1" x14ac:dyDescent="0.25">
      <c r="A283" s="683"/>
      <c r="B283" s="485" t="s">
        <v>796</v>
      </c>
    </row>
    <row r="284" spans="1:2" ht="15" customHeight="1" x14ac:dyDescent="0.25">
      <c r="A284" s="683"/>
      <c r="B284" s="484" t="s">
        <v>797</v>
      </c>
    </row>
    <row r="285" spans="1:2" ht="15" customHeight="1" x14ac:dyDescent="0.25">
      <c r="A285" s="683"/>
      <c r="B285" s="485" t="s">
        <v>798</v>
      </c>
    </row>
    <row r="286" spans="1:2" ht="15" customHeight="1" x14ac:dyDescent="0.25">
      <c r="A286" s="683"/>
      <c r="B286" s="484" t="s">
        <v>368</v>
      </c>
    </row>
    <row r="287" spans="1:2" ht="15" customHeight="1" x14ac:dyDescent="0.25">
      <c r="A287" s="683"/>
      <c r="B287" s="485" t="s">
        <v>799</v>
      </c>
    </row>
    <row r="288" spans="1:2" ht="15" customHeight="1" x14ac:dyDescent="0.25">
      <c r="A288" s="683"/>
      <c r="B288" s="484" t="s">
        <v>800</v>
      </c>
    </row>
    <row r="289" spans="1:2" ht="15" customHeight="1" x14ac:dyDescent="0.25">
      <c r="A289" s="683"/>
      <c r="B289" s="485" t="s">
        <v>801</v>
      </c>
    </row>
    <row r="290" spans="1:2" ht="15" customHeight="1" x14ac:dyDescent="0.25">
      <c r="A290" s="683"/>
      <c r="B290" s="484" t="s">
        <v>802</v>
      </c>
    </row>
    <row r="291" spans="1:2" x14ac:dyDescent="0.25">
      <c r="A291" s="683" t="s">
        <v>803</v>
      </c>
      <c r="B291" s="485" t="s">
        <v>804</v>
      </c>
    </row>
    <row r="292" spans="1:2" x14ac:dyDescent="0.25">
      <c r="A292" s="683"/>
      <c r="B292" s="484" t="s">
        <v>333</v>
      </c>
    </row>
    <row r="293" spans="1:2" ht="15" customHeight="1" x14ac:dyDescent="0.25">
      <c r="A293" s="683"/>
      <c r="B293" s="485" t="s">
        <v>805</v>
      </c>
    </row>
    <row r="294" spans="1:2" ht="30" x14ac:dyDescent="0.25">
      <c r="A294" s="682" t="s">
        <v>806</v>
      </c>
      <c r="B294" s="484" t="s">
        <v>807</v>
      </c>
    </row>
    <row r="295" spans="1:2" x14ac:dyDescent="0.25">
      <c r="A295" s="682"/>
      <c r="B295" s="485" t="s">
        <v>808</v>
      </c>
    </row>
    <row r="296" spans="1:2" x14ac:dyDescent="0.25">
      <c r="A296" s="682"/>
      <c r="B296" s="484" t="s">
        <v>809</v>
      </c>
    </row>
    <row r="297" spans="1:2" x14ac:dyDescent="0.25">
      <c r="A297" s="682"/>
      <c r="B297" s="485" t="s">
        <v>810</v>
      </c>
    </row>
    <row r="298" spans="1:2" ht="30" x14ac:dyDescent="0.25">
      <c r="A298" s="682"/>
      <c r="B298" s="484" t="s">
        <v>811</v>
      </c>
    </row>
    <row r="299" spans="1:2" ht="30" customHeight="1" x14ac:dyDescent="0.25">
      <c r="A299" s="682"/>
      <c r="B299" s="485" t="s">
        <v>812</v>
      </c>
    </row>
    <row r="300" spans="1:2" ht="30" x14ac:dyDescent="0.25">
      <c r="A300" s="682" t="s">
        <v>813</v>
      </c>
      <c r="B300" s="484" t="s">
        <v>814</v>
      </c>
    </row>
    <row r="301" spans="1:2" x14ac:dyDescent="0.25">
      <c r="A301" s="682"/>
      <c r="B301" s="485" t="s">
        <v>815</v>
      </c>
    </row>
    <row r="302" spans="1:2" x14ac:dyDescent="0.25">
      <c r="A302" s="682"/>
      <c r="B302" s="484" t="s">
        <v>816</v>
      </c>
    </row>
    <row r="303" spans="1:2" x14ac:dyDescent="0.25">
      <c r="A303" s="682"/>
      <c r="B303" s="485" t="s">
        <v>817</v>
      </c>
    </row>
    <row r="304" spans="1:2" x14ac:dyDescent="0.25">
      <c r="A304" s="682" t="s">
        <v>818</v>
      </c>
      <c r="B304" s="484" t="s">
        <v>819</v>
      </c>
    </row>
    <row r="305" spans="1:2" x14ac:dyDescent="0.25">
      <c r="A305" s="682"/>
      <c r="B305" s="489" t="s">
        <v>820</v>
      </c>
    </row>
    <row r="306" spans="1:2" ht="15" customHeight="1" x14ac:dyDescent="0.25">
      <c r="A306" s="682"/>
      <c r="B306" s="484" t="s">
        <v>821</v>
      </c>
    </row>
    <row r="307" spans="1:2" x14ac:dyDescent="0.25">
      <c r="A307" s="682"/>
      <c r="B307" s="487" t="s">
        <v>822</v>
      </c>
    </row>
    <row r="308" spans="1:2" x14ac:dyDescent="0.25">
      <c r="A308" s="682"/>
      <c r="B308" s="484" t="s">
        <v>823</v>
      </c>
    </row>
    <row r="309" spans="1:2" x14ac:dyDescent="0.25">
      <c r="A309" s="682"/>
      <c r="B309" s="485" t="s">
        <v>824</v>
      </c>
    </row>
    <row r="310" spans="1:2" ht="15" customHeight="1" x14ac:dyDescent="0.25">
      <c r="A310" s="682" t="s">
        <v>825</v>
      </c>
      <c r="B310" s="484" t="s">
        <v>826</v>
      </c>
    </row>
    <row r="311" spans="1:2" x14ac:dyDescent="0.25">
      <c r="A311" s="682"/>
      <c r="B311" s="485" t="s">
        <v>827</v>
      </c>
    </row>
    <row r="312" spans="1:2" x14ac:dyDescent="0.25">
      <c r="A312" s="486" t="s">
        <v>828</v>
      </c>
      <c r="B312" s="484" t="s">
        <v>829</v>
      </c>
    </row>
    <row r="313" spans="1:2" x14ac:dyDescent="0.25">
      <c r="A313" s="683" t="s">
        <v>830</v>
      </c>
      <c r="B313" s="485" t="s">
        <v>831</v>
      </c>
    </row>
    <row r="314" spans="1:2" x14ac:dyDescent="0.25">
      <c r="A314" s="683"/>
      <c r="B314" s="484" t="s">
        <v>832</v>
      </c>
    </row>
    <row r="315" spans="1:2" x14ac:dyDescent="0.25">
      <c r="A315" s="487" t="s">
        <v>833</v>
      </c>
      <c r="B315" s="485" t="s">
        <v>342</v>
      </c>
    </row>
    <row r="316" spans="1:2" x14ac:dyDescent="0.25">
      <c r="A316" s="486" t="s">
        <v>834</v>
      </c>
      <c r="B316" s="484" t="s">
        <v>835</v>
      </c>
    </row>
    <row r="317" spans="1:2" ht="30" x14ac:dyDescent="0.25">
      <c r="A317" s="683" t="s">
        <v>836</v>
      </c>
      <c r="B317" s="485" t="s">
        <v>837</v>
      </c>
    </row>
    <row r="318" spans="1:2" ht="30" x14ac:dyDescent="0.25">
      <c r="A318" s="683"/>
      <c r="B318" s="484" t="s">
        <v>838</v>
      </c>
    </row>
    <row r="319" spans="1:2" ht="30" x14ac:dyDescent="0.25">
      <c r="A319" s="683"/>
      <c r="B319" s="485" t="s">
        <v>839</v>
      </c>
    </row>
    <row r="320" spans="1:2" x14ac:dyDescent="0.25">
      <c r="A320" s="683"/>
      <c r="B320" s="484" t="s">
        <v>840</v>
      </c>
    </row>
    <row r="321" spans="1:2" x14ac:dyDescent="0.25">
      <c r="A321" s="683"/>
      <c r="B321" s="485" t="s">
        <v>841</v>
      </c>
    </row>
    <row r="322" spans="1:2" x14ac:dyDescent="0.25">
      <c r="A322" s="683"/>
      <c r="B322" s="484" t="s">
        <v>842</v>
      </c>
    </row>
    <row r="323" spans="1:2" x14ac:dyDescent="0.25">
      <c r="A323" s="683"/>
      <c r="B323" s="485" t="s">
        <v>843</v>
      </c>
    </row>
    <row r="324" spans="1:2" x14ac:dyDescent="0.25">
      <c r="A324" s="683"/>
      <c r="B324" s="484" t="s">
        <v>844</v>
      </c>
    </row>
    <row r="325" spans="1:2" x14ac:dyDescent="0.25">
      <c r="A325" s="683"/>
      <c r="B325" s="485" t="s">
        <v>845</v>
      </c>
    </row>
    <row r="326" spans="1:2" x14ac:dyDescent="0.25">
      <c r="A326" s="683"/>
      <c r="B326" s="484" t="s">
        <v>846</v>
      </c>
    </row>
    <row r="327" spans="1:2" x14ac:dyDescent="0.25">
      <c r="A327" s="683"/>
      <c r="B327" s="485" t="s">
        <v>847</v>
      </c>
    </row>
    <row r="328" spans="1:2" ht="15" customHeight="1" x14ac:dyDescent="0.25">
      <c r="A328" s="683"/>
      <c r="B328" s="484" t="s">
        <v>848</v>
      </c>
    </row>
    <row r="329" spans="1:2" x14ac:dyDescent="0.25">
      <c r="A329" s="683"/>
      <c r="B329" s="485" t="s">
        <v>849</v>
      </c>
    </row>
    <row r="330" spans="1:2" x14ac:dyDescent="0.25">
      <c r="A330" s="683"/>
      <c r="B330" s="484" t="s">
        <v>850</v>
      </c>
    </row>
    <row r="331" spans="1:2" x14ac:dyDescent="0.25">
      <c r="A331" s="683"/>
      <c r="B331" s="485" t="s">
        <v>851</v>
      </c>
    </row>
    <row r="332" spans="1:2" x14ac:dyDescent="0.25">
      <c r="A332" s="683"/>
      <c r="B332" s="484" t="s">
        <v>852</v>
      </c>
    </row>
    <row r="333" spans="1:2" x14ac:dyDescent="0.25">
      <c r="A333" s="683"/>
      <c r="B333" s="485" t="s">
        <v>853</v>
      </c>
    </row>
    <row r="334" spans="1:2" ht="30" x14ac:dyDescent="0.25">
      <c r="A334" s="683"/>
      <c r="B334" s="484" t="s">
        <v>854</v>
      </c>
    </row>
    <row r="335" spans="1:2" x14ac:dyDescent="0.25">
      <c r="A335" s="683"/>
      <c r="B335" s="485" t="s">
        <v>855</v>
      </c>
    </row>
    <row r="336" spans="1:2" x14ac:dyDescent="0.25">
      <c r="A336" s="683"/>
      <c r="B336" s="484" t="s">
        <v>856</v>
      </c>
    </row>
    <row r="337" spans="1:2" x14ac:dyDescent="0.25">
      <c r="A337" s="683"/>
      <c r="B337" s="485" t="s">
        <v>857</v>
      </c>
    </row>
    <row r="338" spans="1:2" x14ac:dyDescent="0.25">
      <c r="A338" s="683"/>
      <c r="B338" s="484" t="s">
        <v>858</v>
      </c>
    </row>
    <row r="339" spans="1:2" x14ac:dyDescent="0.25">
      <c r="A339" s="683"/>
      <c r="B339" s="485" t="s">
        <v>859</v>
      </c>
    </row>
    <row r="340" spans="1:2" x14ac:dyDescent="0.25">
      <c r="A340" s="683"/>
      <c r="B340" s="484" t="s">
        <v>860</v>
      </c>
    </row>
    <row r="341" spans="1:2" x14ac:dyDescent="0.25">
      <c r="A341" s="683"/>
      <c r="B341" s="485" t="s">
        <v>861</v>
      </c>
    </row>
    <row r="342" spans="1:2" x14ac:dyDescent="0.25">
      <c r="A342" s="683"/>
      <c r="B342" s="484" t="s">
        <v>862</v>
      </c>
    </row>
    <row r="343" spans="1:2" x14ac:dyDescent="0.25">
      <c r="A343" s="683"/>
      <c r="B343" s="485" t="s">
        <v>863</v>
      </c>
    </row>
    <row r="344" spans="1:2" x14ac:dyDescent="0.25">
      <c r="A344" s="683"/>
      <c r="B344" s="484" t="s">
        <v>864</v>
      </c>
    </row>
    <row r="345" spans="1:2" x14ac:dyDescent="0.25">
      <c r="A345" s="683"/>
      <c r="B345" s="485" t="s">
        <v>865</v>
      </c>
    </row>
    <row r="346" spans="1:2" x14ac:dyDescent="0.25">
      <c r="A346" s="683"/>
      <c r="B346" s="484" t="s">
        <v>866</v>
      </c>
    </row>
    <row r="347" spans="1:2" x14ac:dyDescent="0.25">
      <c r="A347" s="683"/>
      <c r="B347" s="485" t="s">
        <v>867</v>
      </c>
    </row>
    <row r="348" spans="1:2" x14ac:dyDescent="0.25">
      <c r="A348" s="683"/>
      <c r="B348" s="484" t="s">
        <v>868</v>
      </c>
    </row>
    <row r="349" spans="1:2" x14ac:dyDescent="0.25">
      <c r="A349" s="683"/>
      <c r="B349" s="485" t="s">
        <v>869</v>
      </c>
    </row>
    <row r="350" spans="1:2" x14ac:dyDescent="0.25">
      <c r="A350" s="683"/>
      <c r="B350" s="484" t="s">
        <v>870</v>
      </c>
    </row>
    <row r="351" spans="1:2" x14ac:dyDescent="0.25">
      <c r="A351" s="683"/>
      <c r="B351" s="485" t="s">
        <v>871</v>
      </c>
    </row>
    <row r="352" spans="1:2" x14ac:dyDescent="0.25">
      <c r="A352" s="683"/>
      <c r="B352" s="484" t="s">
        <v>872</v>
      </c>
    </row>
    <row r="353" spans="1:2" x14ac:dyDescent="0.25">
      <c r="A353" s="683"/>
      <c r="B353" s="485" t="s">
        <v>873</v>
      </c>
    </row>
    <row r="354" spans="1:2" x14ac:dyDescent="0.25">
      <c r="A354" s="683"/>
      <c r="B354" s="484" t="s">
        <v>874</v>
      </c>
    </row>
    <row r="355" spans="1:2" x14ac:dyDescent="0.25">
      <c r="A355" s="683"/>
      <c r="B355" s="485" t="s">
        <v>231</v>
      </c>
    </row>
    <row r="356" spans="1:2" x14ac:dyDescent="0.25">
      <c r="A356" s="683"/>
      <c r="B356" s="484" t="s">
        <v>875</v>
      </c>
    </row>
    <row r="357" spans="1:2" x14ac:dyDescent="0.25">
      <c r="A357" s="683"/>
      <c r="B357" s="485" t="s">
        <v>876</v>
      </c>
    </row>
    <row r="358" spans="1:2" x14ac:dyDescent="0.25">
      <c r="A358" s="683"/>
      <c r="B358" s="484" t="s">
        <v>877</v>
      </c>
    </row>
    <row r="359" spans="1:2" x14ac:dyDescent="0.25">
      <c r="A359" s="683"/>
      <c r="B359" s="485" t="s">
        <v>878</v>
      </c>
    </row>
    <row r="360" spans="1:2" x14ac:dyDescent="0.25">
      <c r="A360" s="683"/>
      <c r="B360" s="484" t="s">
        <v>879</v>
      </c>
    </row>
    <row r="361" spans="1:2" x14ac:dyDescent="0.25">
      <c r="A361" s="683"/>
      <c r="B361" s="485" t="s">
        <v>880</v>
      </c>
    </row>
    <row r="362" spans="1:2" ht="30" x14ac:dyDescent="0.25">
      <c r="A362" s="683"/>
      <c r="B362" s="484" t="s">
        <v>346</v>
      </c>
    </row>
    <row r="363" spans="1:2" x14ac:dyDescent="0.25">
      <c r="A363" s="683"/>
      <c r="B363" s="485" t="s">
        <v>881</v>
      </c>
    </row>
    <row r="364" spans="1:2" x14ac:dyDescent="0.25">
      <c r="A364" s="683"/>
      <c r="B364" s="484" t="s">
        <v>882</v>
      </c>
    </row>
    <row r="365" spans="1:2" x14ac:dyDescent="0.25">
      <c r="A365" s="683"/>
      <c r="B365" s="485" t="s">
        <v>883</v>
      </c>
    </row>
    <row r="366" spans="1:2" x14ac:dyDescent="0.25">
      <c r="A366" s="683"/>
      <c r="B366" s="484" t="s">
        <v>884</v>
      </c>
    </row>
    <row r="367" spans="1:2" x14ac:dyDescent="0.25">
      <c r="A367" s="683"/>
      <c r="B367" s="485" t="s">
        <v>885</v>
      </c>
    </row>
    <row r="368" spans="1:2" ht="30" x14ac:dyDescent="0.25">
      <c r="A368" s="683"/>
      <c r="B368" s="484" t="s">
        <v>886</v>
      </c>
    </row>
    <row r="369" spans="1:2" x14ac:dyDescent="0.25">
      <c r="A369" s="683"/>
      <c r="B369" s="485" t="s">
        <v>887</v>
      </c>
    </row>
    <row r="370" spans="1:2" x14ac:dyDescent="0.25">
      <c r="A370" s="683"/>
      <c r="B370" s="484" t="s">
        <v>888</v>
      </c>
    </row>
    <row r="371" spans="1:2" x14ac:dyDescent="0.25">
      <c r="A371" s="683"/>
      <c r="B371" s="485" t="s">
        <v>889</v>
      </c>
    </row>
    <row r="372" spans="1:2" x14ac:dyDescent="0.25">
      <c r="A372" s="683"/>
      <c r="B372" s="484" t="s">
        <v>890</v>
      </c>
    </row>
    <row r="373" spans="1:2" x14ac:dyDescent="0.25">
      <c r="A373" s="683"/>
      <c r="B373" s="485" t="s">
        <v>445</v>
      </c>
    </row>
    <row r="374" spans="1:2" x14ac:dyDescent="0.25">
      <c r="A374" s="683"/>
      <c r="B374" s="484" t="s">
        <v>891</v>
      </c>
    </row>
    <row r="375" spans="1:2" x14ac:dyDescent="0.25">
      <c r="A375" s="683"/>
      <c r="B375" s="485" t="s">
        <v>892</v>
      </c>
    </row>
    <row r="376" spans="1:2" x14ac:dyDescent="0.25">
      <c r="A376" s="683"/>
      <c r="B376" s="484" t="s">
        <v>349</v>
      </c>
    </row>
    <row r="377" spans="1:2" x14ac:dyDescent="0.25">
      <c r="A377" s="683"/>
      <c r="B377" s="485" t="s">
        <v>893</v>
      </c>
    </row>
    <row r="378" spans="1:2" ht="30" x14ac:dyDescent="0.25">
      <c r="A378" s="683"/>
      <c r="B378" s="484" t="s">
        <v>894</v>
      </c>
    </row>
    <row r="379" spans="1:2" x14ac:dyDescent="0.25">
      <c r="A379" s="683"/>
      <c r="B379" s="485" t="s">
        <v>895</v>
      </c>
    </row>
    <row r="380" spans="1:2" x14ac:dyDescent="0.25">
      <c r="A380" s="683"/>
      <c r="B380" s="484" t="s">
        <v>896</v>
      </c>
    </row>
    <row r="381" spans="1:2" x14ac:dyDescent="0.25">
      <c r="A381" s="683"/>
      <c r="B381" s="485" t="s">
        <v>897</v>
      </c>
    </row>
    <row r="382" spans="1:2" x14ac:dyDescent="0.25">
      <c r="A382" s="683"/>
      <c r="B382" s="484" t="s">
        <v>898</v>
      </c>
    </row>
    <row r="383" spans="1:2" ht="30" x14ac:dyDescent="0.25">
      <c r="A383" s="683"/>
      <c r="B383" s="485" t="s">
        <v>899</v>
      </c>
    </row>
    <row r="384" spans="1:2" x14ac:dyDescent="0.25">
      <c r="A384" s="683"/>
      <c r="B384" s="484" t="s">
        <v>900</v>
      </c>
    </row>
    <row r="385" spans="1:2" x14ac:dyDescent="0.25">
      <c r="A385" s="683"/>
      <c r="B385" s="485" t="s">
        <v>901</v>
      </c>
    </row>
    <row r="386" spans="1:2" x14ac:dyDescent="0.25">
      <c r="A386" s="683"/>
      <c r="B386" s="484" t="s">
        <v>902</v>
      </c>
    </row>
    <row r="387" spans="1:2" x14ac:dyDescent="0.25">
      <c r="A387" s="683"/>
      <c r="B387" s="485" t="s">
        <v>903</v>
      </c>
    </row>
    <row r="388" spans="1:2" x14ac:dyDescent="0.25">
      <c r="A388" s="683"/>
      <c r="B388" s="484" t="s">
        <v>904</v>
      </c>
    </row>
    <row r="389" spans="1:2" x14ac:dyDescent="0.25">
      <c r="A389" s="683"/>
      <c r="B389" s="485" t="s">
        <v>905</v>
      </c>
    </row>
    <row r="390" spans="1:2" x14ac:dyDescent="0.25">
      <c r="A390" s="683"/>
      <c r="B390" s="484" t="s">
        <v>906</v>
      </c>
    </row>
    <row r="391" spans="1:2" x14ac:dyDescent="0.25">
      <c r="A391" s="683"/>
      <c r="B391" s="485" t="s">
        <v>907</v>
      </c>
    </row>
    <row r="392" spans="1:2" x14ac:dyDescent="0.25">
      <c r="A392" s="683"/>
      <c r="B392" s="484" t="s">
        <v>908</v>
      </c>
    </row>
    <row r="393" spans="1:2" x14ac:dyDescent="0.25">
      <c r="A393" s="683"/>
      <c r="B393" s="485" t="s">
        <v>909</v>
      </c>
    </row>
    <row r="394" spans="1:2" x14ac:dyDescent="0.25">
      <c r="A394" s="683"/>
      <c r="B394" s="484" t="s">
        <v>910</v>
      </c>
    </row>
    <row r="395" spans="1:2" x14ac:dyDescent="0.25">
      <c r="A395" s="683"/>
      <c r="B395" s="485" t="s">
        <v>911</v>
      </c>
    </row>
    <row r="396" spans="1:2" x14ac:dyDescent="0.25">
      <c r="A396" s="683"/>
      <c r="B396" s="484" t="s">
        <v>912</v>
      </c>
    </row>
    <row r="397" spans="1:2" ht="30" x14ac:dyDescent="0.25">
      <c r="A397" s="683"/>
      <c r="B397" s="485" t="s">
        <v>913</v>
      </c>
    </row>
    <row r="398" spans="1:2" x14ac:dyDescent="0.25">
      <c r="A398" s="683"/>
      <c r="B398" s="484" t="s">
        <v>914</v>
      </c>
    </row>
    <row r="399" spans="1:2" x14ac:dyDescent="0.25">
      <c r="A399" s="683"/>
      <c r="B399" s="485" t="s">
        <v>915</v>
      </c>
    </row>
    <row r="400" spans="1:2" x14ac:dyDescent="0.25">
      <c r="A400" s="683"/>
      <c r="B400" s="484" t="s">
        <v>916</v>
      </c>
    </row>
    <row r="401" spans="1:2" ht="30" x14ac:dyDescent="0.25">
      <c r="A401" s="683"/>
      <c r="B401" s="485" t="s">
        <v>917</v>
      </c>
    </row>
    <row r="402" spans="1:2" ht="30" x14ac:dyDescent="0.25">
      <c r="A402" s="683"/>
      <c r="B402" s="484" t="s">
        <v>918</v>
      </c>
    </row>
    <row r="403" spans="1:2" ht="30" x14ac:dyDescent="0.25">
      <c r="A403" s="683"/>
      <c r="B403" s="485" t="s">
        <v>919</v>
      </c>
    </row>
    <row r="404" spans="1:2" x14ac:dyDescent="0.25">
      <c r="A404" s="683"/>
      <c r="B404" s="484" t="s">
        <v>920</v>
      </c>
    </row>
    <row r="405" spans="1:2" x14ac:dyDescent="0.25">
      <c r="A405" s="683"/>
      <c r="B405" s="485" t="s">
        <v>921</v>
      </c>
    </row>
    <row r="406" spans="1:2" x14ac:dyDescent="0.25">
      <c r="A406" s="683"/>
      <c r="B406" s="484" t="s">
        <v>922</v>
      </c>
    </row>
    <row r="407" spans="1:2" x14ac:dyDescent="0.25">
      <c r="A407" s="683"/>
      <c r="B407" s="485" t="s">
        <v>923</v>
      </c>
    </row>
    <row r="408" spans="1:2" x14ac:dyDescent="0.25">
      <c r="A408" s="683"/>
      <c r="B408" s="484" t="s">
        <v>924</v>
      </c>
    </row>
    <row r="409" spans="1:2" x14ac:dyDescent="0.25">
      <c r="A409" s="683"/>
      <c r="B409" s="485" t="s">
        <v>925</v>
      </c>
    </row>
    <row r="410" spans="1:2" x14ac:dyDescent="0.25">
      <c r="A410" s="683"/>
      <c r="B410" s="484" t="s">
        <v>926</v>
      </c>
    </row>
    <row r="411" spans="1:2" x14ac:dyDescent="0.25">
      <c r="A411" s="683"/>
      <c r="B411" s="485" t="s">
        <v>927</v>
      </c>
    </row>
    <row r="412" spans="1:2" x14ac:dyDescent="0.25">
      <c r="A412" s="683"/>
      <c r="B412" s="484" t="s">
        <v>928</v>
      </c>
    </row>
    <row r="413" spans="1:2" x14ac:dyDescent="0.25">
      <c r="A413" s="683"/>
      <c r="B413" s="485" t="s">
        <v>929</v>
      </c>
    </row>
    <row r="414" spans="1:2" x14ac:dyDescent="0.25">
      <c r="A414" s="683"/>
      <c r="B414" s="484" t="s">
        <v>930</v>
      </c>
    </row>
    <row r="415" spans="1:2" ht="30" x14ac:dyDescent="0.25">
      <c r="A415" s="683"/>
      <c r="B415" s="490" t="s">
        <v>931</v>
      </c>
    </row>
    <row r="416" spans="1:2" ht="30" x14ac:dyDescent="0.25">
      <c r="A416" s="683"/>
      <c r="B416" s="484" t="s">
        <v>932</v>
      </c>
    </row>
    <row r="417" spans="1:2" x14ac:dyDescent="0.25">
      <c r="A417" s="683"/>
      <c r="B417" s="485" t="s">
        <v>933</v>
      </c>
    </row>
    <row r="418" spans="1:2" x14ac:dyDescent="0.25">
      <c r="A418" s="683"/>
      <c r="B418" s="484" t="s">
        <v>934</v>
      </c>
    </row>
    <row r="419" spans="1:2" x14ac:dyDescent="0.25">
      <c r="A419" s="683"/>
      <c r="B419" s="485" t="s">
        <v>935</v>
      </c>
    </row>
    <row r="420" spans="1:2" x14ac:dyDescent="0.25">
      <c r="A420" s="683"/>
      <c r="B420" s="484" t="s">
        <v>936</v>
      </c>
    </row>
    <row r="421" spans="1:2" ht="15" customHeight="1" x14ac:dyDescent="0.25">
      <c r="A421" s="683" t="s">
        <v>937</v>
      </c>
      <c r="B421" s="485" t="s">
        <v>938</v>
      </c>
    </row>
    <row r="422" spans="1:2" ht="15" customHeight="1" x14ac:dyDescent="0.25">
      <c r="A422" s="683"/>
      <c r="B422" s="484" t="s">
        <v>939</v>
      </c>
    </row>
    <row r="423" spans="1:2" ht="15" customHeight="1" x14ac:dyDescent="0.25">
      <c r="A423" s="683"/>
      <c r="B423" s="485" t="s">
        <v>940</v>
      </c>
    </row>
    <row r="424" spans="1:2" ht="15" customHeight="1" x14ac:dyDescent="0.25">
      <c r="A424" s="683"/>
      <c r="B424" s="484" t="s">
        <v>941</v>
      </c>
    </row>
    <row r="425" spans="1:2" ht="15" customHeight="1" x14ac:dyDescent="0.25">
      <c r="A425" s="683"/>
      <c r="B425" s="485" t="s">
        <v>942</v>
      </c>
    </row>
    <row r="426" spans="1:2" ht="15" customHeight="1" x14ac:dyDescent="0.25">
      <c r="A426" s="683"/>
      <c r="B426" s="484" t="s">
        <v>943</v>
      </c>
    </row>
    <row r="427" spans="1:2" ht="15" customHeight="1" x14ac:dyDescent="0.25">
      <c r="A427" s="683" t="s">
        <v>944</v>
      </c>
      <c r="B427" s="485" t="s">
        <v>945</v>
      </c>
    </row>
    <row r="428" spans="1:2" ht="15" customHeight="1" x14ac:dyDescent="0.25">
      <c r="A428" s="683"/>
      <c r="B428" s="484" t="s">
        <v>946</v>
      </c>
    </row>
    <row r="429" spans="1:2" ht="30" x14ac:dyDescent="0.25">
      <c r="A429" s="683"/>
      <c r="B429" s="485" t="s">
        <v>947</v>
      </c>
    </row>
    <row r="430" spans="1:2" ht="15" customHeight="1" x14ac:dyDescent="0.25">
      <c r="A430" s="683"/>
      <c r="B430" s="484" t="s">
        <v>948</v>
      </c>
    </row>
    <row r="431" spans="1:2" ht="15" customHeight="1" x14ac:dyDescent="0.25">
      <c r="A431" s="683" t="s">
        <v>949</v>
      </c>
      <c r="B431" s="485" t="s">
        <v>950</v>
      </c>
    </row>
    <row r="432" spans="1:2" x14ac:dyDescent="0.25">
      <c r="A432" s="683"/>
      <c r="B432" s="484" t="s">
        <v>951</v>
      </c>
    </row>
    <row r="433" spans="1:2" ht="15" customHeight="1" x14ac:dyDescent="0.25">
      <c r="A433" s="683"/>
      <c r="B433" s="485" t="s">
        <v>952</v>
      </c>
    </row>
    <row r="434" spans="1:2" ht="15" customHeight="1" x14ac:dyDescent="0.25">
      <c r="A434" s="683"/>
      <c r="B434" s="484" t="s">
        <v>953</v>
      </c>
    </row>
    <row r="435" spans="1:2" x14ac:dyDescent="0.25">
      <c r="A435" s="683"/>
      <c r="B435" s="485" t="s">
        <v>954</v>
      </c>
    </row>
    <row r="436" spans="1:2" ht="15" customHeight="1" x14ac:dyDescent="0.25">
      <c r="A436" s="683"/>
      <c r="B436" s="484" t="s">
        <v>955</v>
      </c>
    </row>
    <row r="437" spans="1:2" ht="15" customHeight="1" x14ac:dyDescent="0.25">
      <c r="A437" s="683"/>
      <c r="B437" s="485" t="s">
        <v>956</v>
      </c>
    </row>
    <row r="438" spans="1:2" x14ac:dyDescent="0.25">
      <c r="A438" s="683"/>
      <c r="B438" s="484" t="s">
        <v>957</v>
      </c>
    </row>
    <row r="439" spans="1:2" x14ac:dyDescent="0.25">
      <c r="A439" s="683"/>
      <c r="B439" s="485" t="s">
        <v>958</v>
      </c>
    </row>
    <row r="440" spans="1:2" ht="15" customHeight="1" x14ac:dyDescent="0.25">
      <c r="A440" s="683"/>
      <c r="B440" s="484" t="s">
        <v>959</v>
      </c>
    </row>
    <row r="441" spans="1:2" ht="15" customHeight="1" x14ac:dyDescent="0.25">
      <c r="A441" s="683"/>
      <c r="B441" s="485" t="s">
        <v>960</v>
      </c>
    </row>
    <row r="442" spans="1:2" ht="15" customHeight="1" x14ac:dyDescent="0.25">
      <c r="A442" s="683"/>
      <c r="B442" s="484" t="s">
        <v>961</v>
      </c>
    </row>
    <row r="443" spans="1:2" x14ac:dyDescent="0.25">
      <c r="A443" s="683"/>
      <c r="B443" s="485" t="s">
        <v>962</v>
      </c>
    </row>
    <row r="444" spans="1:2" x14ac:dyDescent="0.25">
      <c r="A444" s="683"/>
      <c r="B444" s="484" t="s">
        <v>963</v>
      </c>
    </row>
    <row r="445" spans="1:2" x14ac:dyDescent="0.25">
      <c r="A445" s="683"/>
      <c r="B445" s="485" t="s">
        <v>964</v>
      </c>
    </row>
    <row r="446" spans="1:2" x14ac:dyDescent="0.25">
      <c r="A446" s="683"/>
      <c r="B446" s="484" t="s">
        <v>965</v>
      </c>
    </row>
    <row r="447" spans="1:2" ht="15" customHeight="1" x14ac:dyDescent="0.25">
      <c r="A447" s="683"/>
      <c r="B447" s="485" t="s">
        <v>966</v>
      </c>
    </row>
    <row r="448" spans="1:2" ht="15" customHeight="1" x14ac:dyDescent="0.25">
      <c r="A448" s="683"/>
      <c r="B448" s="484" t="s">
        <v>967</v>
      </c>
    </row>
    <row r="449" spans="1:3" ht="15" customHeight="1" x14ac:dyDescent="0.25">
      <c r="A449" s="683"/>
      <c r="B449" s="485" t="s">
        <v>968</v>
      </c>
    </row>
    <row r="450" spans="1:3" ht="15" customHeight="1" x14ac:dyDescent="0.25">
      <c r="A450" s="683"/>
      <c r="B450" s="484" t="s">
        <v>969</v>
      </c>
    </row>
    <row r="451" spans="1:3" ht="15" customHeight="1" x14ac:dyDescent="0.25">
      <c r="A451" s="683"/>
      <c r="B451" s="485" t="s">
        <v>970</v>
      </c>
    </row>
    <row r="452" spans="1:3" ht="15" customHeight="1" x14ac:dyDescent="0.25">
      <c r="A452" s="683"/>
      <c r="B452" s="484" t="s">
        <v>971</v>
      </c>
    </row>
    <row r="453" spans="1:3" ht="15" customHeight="1" x14ac:dyDescent="0.25">
      <c r="A453" s="683"/>
      <c r="B453" s="485" t="s">
        <v>972</v>
      </c>
    </row>
    <row r="454" spans="1:3" ht="15" customHeight="1" x14ac:dyDescent="0.25">
      <c r="A454" s="682" t="s">
        <v>973</v>
      </c>
      <c r="B454" s="491" t="s">
        <v>974</v>
      </c>
      <c r="C454" s="492" t="s">
        <v>975</v>
      </c>
    </row>
    <row r="455" spans="1:3" ht="15" customHeight="1" x14ac:dyDescent="0.25">
      <c r="A455" s="682"/>
      <c r="B455" s="485" t="s">
        <v>355</v>
      </c>
    </row>
    <row r="456" spans="1:3" ht="15" customHeight="1" x14ac:dyDescent="0.25">
      <c r="A456" s="682"/>
      <c r="B456" s="484" t="s">
        <v>976</v>
      </c>
    </row>
    <row r="457" spans="1:3" ht="15" customHeight="1" x14ac:dyDescent="0.25">
      <c r="A457" s="682"/>
      <c r="B457" s="485" t="s">
        <v>977</v>
      </c>
    </row>
    <row r="458" spans="1:3" ht="30" x14ac:dyDescent="0.25">
      <c r="A458" s="486" t="s">
        <v>978</v>
      </c>
      <c r="B458" s="484" t="s">
        <v>979</v>
      </c>
    </row>
    <row r="459" spans="1:3" ht="15" customHeight="1" x14ac:dyDescent="0.25">
      <c r="A459" s="683" t="s">
        <v>980</v>
      </c>
      <c r="B459" s="485" t="s">
        <v>981</v>
      </c>
    </row>
    <row r="460" spans="1:3" x14ac:dyDescent="0.25">
      <c r="A460" s="683"/>
      <c r="B460" s="484" t="s">
        <v>982</v>
      </c>
    </row>
    <row r="461" spans="1:3" x14ac:dyDescent="0.25">
      <c r="A461" s="683"/>
      <c r="B461" s="485" t="s">
        <v>983</v>
      </c>
    </row>
    <row r="462" spans="1:3" x14ac:dyDescent="0.25">
      <c r="A462" s="683"/>
      <c r="B462" s="484" t="s">
        <v>984</v>
      </c>
    </row>
    <row r="463" spans="1:3" x14ac:dyDescent="0.25">
      <c r="A463" s="683"/>
      <c r="B463" s="485" t="s">
        <v>985</v>
      </c>
    </row>
    <row r="464" spans="1:3" x14ac:dyDescent="0.25">
      <c r="A464" s="683"/>
      <c r="B464" s="484" t="s">
        <v>986</v>
      </c>
    </row>
    <row r="465" spans="1:2" x14ac:dyDescent="0.25">
      <c r="A465" s="683"/>
      <c r="B465" s="485" t="s">
        <v>987</v>
      </c>
    </row>
    <row r="466" spans="1:2" x14ac:dyDescent="0.25">
      <c r="A466" s="683"/>
      <c r="B466" s="484" t="s">
        <v>988</v>
      </c>
    </row>
    <row r="467" spans="1:2" x14ac:dyDescent="0.25">
      <c r="A467" s="683" t="s">
        <v>989</v>
      </c>
      <c r="B467" s="485" t="s">
        <v>358</v>
      </c>
    </row>
    <row r="468" spans="1:2" x14ac:dyDescent="0.25">
      <c r="A468" s="683"/>
      <c r="B468" s="484" t="s">
        <v>284</v>
      </c>
    </row>
    <row r="469" spans="1:2" x14ac:dyDescent="0.25">
      <c r="A469" s="683"/>
      <c r="B469" s="485" t="s">
        <v>990</v>
      </c>
    </row>
    <row r="470" spans="1:2" x14ac:dyDescent="0.25">
      <c r="A470" s="683"/>
      <c r="B470" s="484" t="s">
        <v>991</v>
      </c>
    </row>
    <row r="471" spans="1:2" x14ac:dyDescent="0.25">
      <c r="A471" s="683"/>
      <c r="B471" s="485" t="s">
        <v>992</v>
      </c>
    </row>
    <row r="472" spans="1:2" x14ac:dyDescent="0.25">
      <c r="A472" s="683"/>
      <c r="B472" s="484" t="s">
        <v>993</v>
      </c>
    </row>
    <row r="473" spans="1:2" x14ac:dyDescent="0.25">
      <c r="A473" s="683" t="s">
        <v>994</v>
      </c>
      <c r="B473" s="485" t="s">
        <v>995</v>
      </c>
    </row>
    <row r="474" spans="1:2" x14ac:dyDescent="0.25">
      <c r="A474" s="683"/>
      <c r="B474" s="484" t="s">
        <v>996</v>
      </c>
    </row>
    <row r="475" spans="1:2" x14ac:dyDescent="0.25">
      <c r="A475" s="683" t="s">
        <v>997</v>
      </c>
      <c r="B475" s="485" t="s">
        <v>998</v>
      </c>
    </row>
    <row r="476" spans="1:2" x14ac:dyDescent="0.25">
      <c r="A476" s="683"/>
      <c r="B476" s="484" t="s">
        <v>999</v>
      </c>
    </row>
    <row r="477" spans="1:2" x14ac:dyDescent="0.25">
      <c r="A477" s="683"/>
      <c r="B477" s="485" t="s">
        <v>1000</v>
      </c>
    </row>
    <row r="478" spans="1:2" x14ac:dyDescent="0.25">
      <c r="A478" s="682" t="s">
        <v>1001</v>
      </c>
      <c r="B478" s="484" t="s">
        <v>1002</v>
      </c>
    </row>
    <row r="479" spans="1:2" ht="30" x14ac:dyDescent="0.25">
      <c r="A479" s="682"/>
      <c r="B479" s="485" t="s">
        <v>1003</v>
      </c>
    </row>
    <row r="480" spans="1:2" x14ac:dyDescent="0.25">
      <c r="A480" s="682" t="s">
        <v>1004</v>
      </c>
      <c r="B480" s="484" t="s">
        <v>1005</v>
      </c>
    </row>
    <row r="481" spans="1:2" x14ac:dyDescent="0.25">
      <c r="A481" s="682"/>
      <c r="B481" s="485" t="s">
        <v>361</v>
      </c>
    </row>
    <row r="482" spans="1:2" x14ac:dyDescent="0.25">
      <c r="A482" s="682"/>
      <c r="B482" s="484" t="s">
        <v>1006</v>
      </c>
    </row>
    <row r="483" spans="1:2" ht="30" x14ac:dyDescent="0.25">
      <c r="A483" s="682"/>
      <c r="B483" s="485" t="s">
        <v>1007</v>
      </c>
    </row>
    <row r="484" spans="1:2" x14ac:dyDescent="0.25">
      <c r="A484" s="682" t="s">
        <v>1008</v>
      </c>
      <c r="B484" s="484" t="s">
        <v>1009</v>
      </c>
    </row>
    <row r="485" spans="1:2" x14ac:dyDescent="0.25">
      <c r="A485" s="682"/>
      <c r="B485" s="485" t="s">
        <v>1010</v>
      </c>
    </row>
    <row r="486" spans="1:2" x14ac:dyDescent="0.25">
      <c r="A486" s="682"/>
      <c r="B486" s="484" t="s">
        <v>1011</v>
      </c>
    </row>
    <row r="487" spans="1:2" ht="15" customHeight="1" x14ac:dyDescent="0.25">
      <c r="A487" s="683" t="s">
        <v>1012</v>
      </c>
      <c r="B487" s="487" t="s">
        <v>1013</v>
      </c>
    </row>
    <row r="488" spans="1:2" ht="15" customHeight="1" x14ac:dyDescent="0.25">
      <c r="A488" s="683"/>
      <c r="B488" s="486" t="s">
        <v>1014</v>
      </c>
    </row>
    <row r="489" spans="1:2" ht="15" customHeight="1" x14ac:dyDescent="0.25">
      <c r="A489" s="683"/>
      <c r="B489" s="485" t="s">
        <v>1015</v>
      </c>
    </row>
    <row r="490" spans="1:2" ht="15" customHeight="1" x14ac:dyDescent="0.25">
      <c r="A490" s="683"/>
      <c r="B490" s="484" t="s">
        <v>1016</v>
      </c>
    </row>
    <row r="491" spans="1:2" ht="15" customHeight="1" x14ac:dyDescent="0.25">
      <c r="A491" s="683"/>
      <c r="B491" s="485" t="s">
        <v>1017</v>
      </c>
    </row>
    <row r="492" spans="1:2" ht="15" customHeight="1" x14ac:dyDescent="0.25">
      <c r="A492" s="683"/>
      <c r="B492" s="484" t="s">
        <v>1018</v>
      </c>
    </row>
    <row r="493" spans="1:2" ht="15" customHeight="1" x14ac:dyDescent="0.25">
      <c r="A493" s="683"/>
      <c r="B493" s="485" t="s">
        <v>1019</v>
      </c>
    </row>
    <row r="494" spans="1:2" ht="15" customHeight="1" x14ac:dyDescent="0.25">
      <c r="A494" s="683"/>
      <c r="B494" s="484" t="s">
        <v>1020</v>
      </c>
    </row>
    <row r="495" spans="1:2" ht="15" customHeight="1" x14ac:dyDescent="0.25">
      <c r="A495" s="683"/>
      <c r="B495" s="485" t="s">
        <v>1021</v>
      </c>
    </row>
    <row r="496" spans="1:2" ht="15" customHeight="1" x14ac:dyDescent="0.25">
      <c r="A496" s="683"/>
      <c r="B496" s="484" t="s">
        <v>1022</v>
      </c>
    </row>
    <row r="497" spans="1:2" ht="15" customHeight="1" x14ac:dyDescent="0.25">
      <c r="A497" s="683"/>
      <c r="B497" s="485" t="s">
        <v>1023</v>
      </c>
    </row>
    <row r="498" spans="1:2" ht="15" customHeight="1" x14ac:dyDescent="0.25">
      <c r="A498" s="683"/>
      <c r="B498" s="484" t="s">
        <v>1024</v>
      </c>
    </row>
    <row r="499" spans="1:2" ht="15" customHeight="1" x14ac:dyDescent="0.25">
      <c r="A499" s="683"/>
      <c r="B499" s="485" t="s">
        <v>1025</v>
      </c>
    </row>
    <row r="500" spans="1:2" ht="15" customHeight="1" x14ac:dyDescent="0.25">
      <c r="A500" s="683"/>
      <c r="B500" s="484" t="s">
        <v>1026</v>
      </c>
    </row>
    <row r="501" spans="1:2" ht="15" customHeight="1" x14ac:dyDescent="0.25">
      <c r="A501" s="683"/>
      <c r="B501" s="485" t="s">
        <v>1027</v>
      </c>
    </row>
    <row r="502" spans="1:2" ht="15" customHeight="1" x14ac:dyDescent="0.25">
      <c r="A502" s="683"/>
      <c r="B502" s="484" t="s">
        <v>1028</v>
      </c>
    </row>
    <row r="503" spans="1:2" ht="15" customHeight="1" x14ac:dyDescent="0.25">
      <c r="A503" s="683"/>
      <c r="B503" s="485" t="s">
        <v>1029</v>
      </c>
    </row>
    <row r="504" spans="1:2" ht="15" customHeight="1" x14ac:dyDescent="0.25">
      <c r="A504" s="683"/>
      <c r="B504" s="484" t="s">
        <v>1030</v>
      </c>
    </row>
    <row r="505" spans="1:2" ht="15" customHeight="1" x14ac:dyDescent="0.25">
      <c r="A505" s="683"/>
      <c r="B505" s="485" t="s">
        <v>1031</v>
      </c>
    </row>
    <row r="506" spans="1:2" ht="15" customHeight="1" x14ac:dyDescent="0.25">
      <c r="A506" s="683"/>
      <c r="B506" s="484" t="s">
        <v>1032</v>
      </c>
    </row>
    <row r="507" spans="1:2" ht="15" customHeight="1" x14ac:dyDescent="0.25">
      <c r="A507" s="683"/>
      <c r="B507" s="485" t="s">
        <v>504</v>
      </c>
    </row>
    <row r="508" spans="1:2" ht="15" customHeight="1" x14ac:dyDescent="0.25">
      <c r="A508" s="683"/>
      <c r="B508" s="484" t="s">
        <v>1033</v>
      </c>
    </row>
    <row r="509" spans="1:2" ht="15" customHeight="1" x14ac:dyDescent="0.25">
      <c r="A509" s="683" t="s">
        <v>1034</v>
      </c>
      <c r="B509" s="485" t="s">
        <v>1035</v>
      </c>
    </row>
    <row r="510" spans="1:2" x14ac:dyDescent="0.25">
      <c r="A510" s="683"/>
      <c r="B510" s="484" t="s">
        <v>1036</v>
      </c>
    </row>
    <row r="511" spans="1:2" x14ac:dyDescent="0.25">
      <c r="A511" s="683"/>
      <c r="B511" s="485" t="s">
        <v>1037</v>
      </c>
    </row>
    <row r="512" spans="1:2" x14ac:dyDescent="0.25">
      <c r="A512" s="683"/>
      <c r="B512" s="484" t="s">
        <v>1038</v>
      </c>
    </row>
    <row r="513" spans="1:2" x14ac:dyDescent="0.25">
      <c r="A513" s="683"/>
      <c r="B513" s="485" t="s">
        <v>1039</v>
      </c>
    </row>
    <row r="514" spans="1:2" x14ac:dyDescent="0.25">
      <c r="A514" s="683"/>
      <c r="B514" s="484" t="s">
        <v>373</v>
      </c>
    </row>
    <row r="515" spans="1:2" x14ac:dyDescent="0.25">
      <c r="A515" s="683"/>
      <c r="B515" s="485" t="s">
        <v>1040</v>
      </c>
    </row>
    <row r="516" spans="1:2" x14ac:dyDescent="0.25">
      <c r="A516" s="683"/>
      <c r="B516" s="484" t="s">
        <v>1041</v>
      </c>
    </row>
    <row r="517" spans="1:2" x14ac:dyDescent="0.25">
      <c r="A517" s="683"/>
      <c r="B517" s="485" t="s">
        <v>1042</v>
      </c>
    </row>
    <row r="518" spans="1:2" x14ac:dyDescent="0.25">
      <c r="A518" s="683"/>
      <c r="B518" s="484" t="s">
        <v>1043</v>
      </c>
    </row>
    <row r="519" spans="1:2" x14ac:dyDescent="0.25">
      <c r="A519" s="683"/>
      <c r="B519" s="485" t="s">
        <v>1044</v>
      </c>
    </row>
    <row r="520" spans="1:2" ht="30" x14ac:dyDescent="0.25">
      <c r="A520" s="683"/>
      <c r="B520" s="493" t="s">
        <v>1045</v>
      </c>
    </row>
    <row r="521" spans="1:2" x14ac:dyDescent="0.25">
      <c r="A521" s="683" t="s">
        <v>1046</v>
      </c>
      <c r="B521" s="485" t="s">
        <v>1047</v>
      </c>
    </row>
    <row r="522" spans="1:2" x14ac:dyDescent="0.25">
      <c r="A522" s="683"/>
      <c r="B522" s="484" t="s">
        <v>1048</v>
      </c>
    </row>
    <row r="523" spans="1:2" x14ac:dyDescent="0.25">
      <c r="A523" s="683"/>
      <c r="B523" s="485" t="s">
        <v>1049</v>
      </c>
    </row>
    <row r="524" spans="1:2" x14ac:dyDescent="0.25">
      <c r="A524" s="683"/>
      <c r="B524" s="484" t="s">
        <v>455</v>
      </c>
    </row>
    <row r="525" spans="1:2" x14ac:dyDescent="0.25">
      <c r="A525" s="683"/>
      <c r="B525" s="485" t="s">
        <v>1050</v>
      </c>
    </row>
    <row r="526" spans="1:2" x14ac:dyDescent="0.25">
      <c r="A526" s="682" t="s">
        <v>1051</v>
      </c>
      <c r="B526" s="484" t="s">
        <v>264</v>
      </c>
    </row>
    <row r="527" spans="1:2" x14ac:dyDescent="0.25">
      <c r="A527" s="682"/>
      <c r="B527" s="485" t="s">
        <v>1052</v>
      </c>
    </row>
    <row r="528" spans="1:2" ht="15" customHeight="1" x14ac:dyDescent="0.25">
      <c r="A528" s="682" t="s">
        <v>1053</v>
      </c>
      <c r="B528" s="486" t="s">
        <v>1054</v>
      </c>
    </row>
    <row r="529" spans="1:3" ht="15" customHeight="1" x14ac:dyDescent="0.25">
      <c r="A529" s="682"/>
      <c r="B529" s="487" t="s">
        <v>1055</v>
      </c>
    </row>
    <row r="530" spans="1:3" ht="15" customHeight="1" x14ac:dyDescent="0.25">
      <c r="A530" s="682"/>
      <c r="B530" s="484" t="s">
        <v>1056</v>
      </c>
    </row>
    <row r="531" spans="1:3" ht="15" customHeight="1" x14ac:dyDescent="0.25">
      <c r="A531" s="682"/>
      <c r="B531" s="485" t="s">
        <v>1057</v>
      </c>
    </row>
    <row r="532" spans="1:3" ht="15" customHeight="1" x14ac:dyDescent="0.25">
      <c r="A532" s="682"/>
      <c r="B532" s="484" t="s">
        <v>376</v>
      </c>
    </row>
    <row r="533" spans="1:3" ht="15" customHeight="1" x14ac:dyDescent="0.25">
      <c r="A533" s="682"/>
      <c r="B533" s="485" t="s">
        <v>1058</v>
      </c>
      <c r="C533" s="494"/>
    </row>
    <row r="534" spans="1:3" ht="15" customHeight="1" x14ac:dyDescent="0.25">
      <c r="A534" s="682"/>
      <c r="B534" s="484" t="s">
        <v>1059</v>
      </c>
    </row>
    <row r="535" spans="1:3" ht="15" customHeight="1" x14ac:dyDescent="0.25">
      <c r="A535" s="682"/>
      <c r="B535" s="485" t="s">
        <v>1060</v>
      </c>
    </row>
    <row r="536" spans="1:3" ht="15" customHeight="1" x14ac:dyDescent="0.25">
      <c r="A536" s="682"/>
      <c r="B536" s="484" t="s">
        <v>1061</v>
      </c>
    </row>
    <row r="537" spans="1:3" ht="15" customHeight="1" x14ac:dyDescent="0.25">
      <c r="A537" s="682"/>
      <c r="B537" s="485" t="s">
        <v>1062</v>
      </c>
    </row>
    <row r="538" spans="1:3" x14ac:dyDescent="0.25">
      <c r="A538" s="682"/>
      <c r="B538" s="484" t="s">
        <v>1063</v>
      </c>
    </row>
    <row r="539" spans="1:3" x14ac:dyDescent="0.25">
      <c r="A539" s="682"/>
      <c r="B539" s="485" t="s">
        <v>1064</v>
      </c>
    </row>
    <row r="540" spans="1:3" ht="30" x14ac:dyDescent="0.25">
      <c r="A540" s="682"/>
      <c r="B540" s="484" t="s">
        <v>1065</v>
      </c>
    </row>
    <row r="541" spans="1:3" ht="15" customHeight="1" x14ac:dyDescent="0.25">
      <c r="A541" s="682"/>
      <c r="B541" s="487" t="s">
        <v>1066</v>
      </c>
    </row>
    <row r="542" spans="1:3" x14ac:dyDescent="0.25">
      <c r="A542" s="682" t="s">
        <v>1067</v>
      </c>
      <c r="B542" s="484" t="s">
        <v>1068</v>
      </c>
    </row>
    <row r="543" spans="1:3" ht="30" x14ac:dyDescent="0.25">
      <c r="A543" s="682"/>
      <c r="B543" s="485" t="s">
        <v>1069</v>
      </c>
    </row>
    <row r="544" spans="1:3" ht="30" x14ac:dyDescent="0.25">
      <c r="A544" s="682"/>
      <c r="B544" s="484" t="s">
        <v>1070</v>
      </c>
    </row>
    <row r="545" spans="1:2" ht="30" x14ac:dyDescent="0.25">
      <c r="A545" s="682"/>
      <c r="B545" s="487" t="s">
        <v>1071</v>
      </c>
    </row>
    <row r="546" spans="1:2" x14ac:dyDescent="0.25">
      <c r="A546" s="682"/>
      <c r="B546" s="484" t="s">
        <v>1072</v>
      </c>
    </row>
    <row r="547" spans="1:2" x14ac:dyDescent="0.25">
      <c r="A547" s="682"/>
      <c r="B547" s="487" t="s">
        <v>1073</v>
      </c>
    </row>
    <row r="548" spans="1:2" x14ac:dyDescent="0.25">
      <c r="A548" s="682"/>
      <c r="B548" s="484" t="s">
        <v>1074</v>
      </c>
    </row>
    <row r="549" spans="1:2" x14ac:dyDescent="0.25">
      <c r="A549" s="682"/>
      <c r="B549" s="485" t="s">
        <v>1075</v>
      </c>
    </row>
    <row r="550" spans="1:2" ht="30" x14ac:dyDescent="0.25">
      <c r="A550" s="486" t="s">
        <v>1076</v>
      </c>
      <c r="B550" s="484" t="s">
        <v>1077</v>
      </c>
    </row>
    <row r="551" spans="1:2" x14ac:dyDescent="0.25">
      <c r="A551" s="683" t="s">
        <v>1078</v>
      </c>
      <c r="B551" s="485" t="s">
        <v>1079</v>
      </c>
    </row>
    <row r="552" spans="1:2" ht="30" x14ac:dyDescent="0.25">
      <c r="A552" s="683"/>
      <c r="B552" s="484" t="s">
        <v>1080</v>
      </c>
    </row>
    <row r="553" spans="1:2" ht="15" customHeight="1" x14ac:dyDescent="0.25">
      <c r="A553" s="487" t="s">
        <v>1081</v>
      </c>
      <c r="B553" s="487" t="s">
        <v>1082</v>
      </c>
    </row>
    <row r="554" spans="1:2" ht="45" x14ac:dyDescent="0.25">
      <c r="A554" s="682" t="s">
        <v>1083</v>
      </c>
      <c r="B554" s="484" t="s">
        <v>1084</v>
      </c>
    </row>
    <row r="555" spans="1:2" x14ac:dyDescent="0.25">
      <c r="A555" s="682"/>
      <c r="B555" s="485" t="s">
        <v>1085</v>
      </c>
    </row>
    <row r="556" spans="1:2" ht="45" x14ac:dyDescent="0.25">
      <c r="A556" s="486" t="s">
        <v>1086</v>
      </c>
      <c r="B556" s="495" t="s">
        <v>1087</v>
      </c>
    </row>
    <row r="557" spans="1:2" ht="30" x14ac:dyDescent="0.25">
      <c r="A557" s="487" t="s">
        <v>1088</v>
      </c>
      <c r="B557" s="487" t="s">
        <v>1089</v>
      </c>
    </row>
    <row r="558" spans="1:2" ht="15" customHeight="1" x14ac:dyDescent="0.25">
      <c r="A558" s="682" t="s">
        <v>1090</v>
      </c>
      <c r="B558" s="484" t="s">
        <v>1091</v>
      </c>
    </row>
    <row r="559" spans="1:2" x14ac:dyDescent="0.25">
      <c r="A559" s="682"/>
      <c r="B559" s="485" t="s">
        <v>1092</v>
      </c>
    </row>
    <row r="560" spans="1:2" ht="30" x14ac:dyDescent="0.25">
      <c r="A560" s="486" t="s">
        <v>1093</v>
      </c>
      <c r="B560" s="486" t="s">
        <v>1094</v>
      </c>
    </row>
    <row r="561" spans="1:2" ht="15" customHeight="1" x14ac:dyDescent="0.25">
      <c r="A561" s="683" t="s">
        <v>1095</v>
      </c>
      <c r="B561" s="485" t="s">
        <v>1096</v>
      </c>
    </row>
    <row r="562" spans="1:2" x14ac:dyDescent="0.25">
      <c r="A562" s="683"/>
      <c r="B562" s="484" t="s">
        <v>1097</v>
      </c>
    </row>
    <row r="563" spans="1:2" ht="30" x14ac:dyDescent="0.25">
      <c r="A563" s="683"/>
      <c r="B563" s="485" t="s">
        <v>1098</v>
      </c>
    </row>
    <row r="564" spans="1:2" x14ac:dyDescent="0.25">
      <c r="A564" s="683"/>
      <c r="B564" s="484" t="s">
        <v>1099</v>
      </c>
    </row>
    <row r="565" spans="1:2" x14ac:dyDescent="0.25">
      <c r="A565" s="683"/>
      <c r="B565" s="485" t="s">
        <v>1100</v>
      </c>
    </row>
    <row r="566" spans="1:2" x14ac:dyDescent="0.25">
      <c r="A566" s="683"/>
      <c r="B566" s="484" t="s">
        <v>1101</v>
      </c>
    </row>
    <row r="567" spans="1:2" x14ac:dyDescent="0.25">
      <c r="A567" s="683"/>
      <c r="B567" s="485" t="s">
        <v>1102</v>
      </c>
    </row>
    <row r="568" spans="1:2" ht="30" x14ac:dyDescent="0.25">
      <c r="A568" s="683"/>
      <c r="B568" s="484" t="s">
        <v>1103</v>
      </c>
    </row>
    <row r="569" spans="1:2" ht="30" x14ac:dyDescent="0.25">
      <c r="A569" s="683"/>
      <c r="B569" s="485" t="s">
        <v>1104</v>
      </c>
    </row>
    <row r="570" spans="1:2" ht="15" customHeight="1" x14ac:dyDescent="0.25">
      <c r="A570" s="682" t="s">
        <v>1105</v>
      </c>
      <c r="B570" s="484" t="s">
        <v>1106</v>
      </c>
    </row>
    <row r="571" spans="1:2" ht="15" customHeight="1" x14ac:dyDescent="0.25">
      <c r="A571" s="682"/>
      <c r="B571" s="485" t="s">
        <v>1107</v>
      </c>
    </row>
    <row r="572" spans="1:2" ht="15" customHeight="1" x14ac:dyDescent="0.25">
      <c r="A572" s="682"/>
      <c r="B572" s="484" t="s">
        <v>1108</v>
      </c>
    </row>
    <row r="573" spans="1:2" ht="45" x14ac:dyDescent="0.25">
      <c r="A573" s="683" t="s">
        <v>1109</v>
      </c>
      <c r="B573" s="485" t="s">
        <v>1110</v>
      </c>
    </row>
    <row r="574" spans="1:2" ht="30" x14ac:dyDescent="0.25">
      <c r="A574" s="683"/>
      <c r="B574" s="484" t="s">
        <v>1111</v>
      </c>
    </row>
    <row r="575" spans="1:2" ht="45" x14ac:dyDescent="0.25">
      <c r="A575" s="683"/>
      <c r="B575" s="485" t="s">
        <v>1112</v>
      </c>
    </row>
    <row r="576" spans="1:2" ht="15" customHeight="1" x14ac:dyDescent="0.25">
      <c r="A576" s="682" t="s">
        <v>1113</v>
      </c>
      <c r="B576" s="484" t="s">
        <v>1114</v>
      </c>
    </row>
    <row r="577" spans="1:2" ht="30" x14ac:dyDescent="0.25">
      <c r="A577" s="682"/>
      <c r="B577" s="485" t="s">
        <v>1115</v>
      </c>
    </row>
    <row r="578" spans="1:2" x14ac:dyDescent="0.25">
      <c r="A578" s="682"/>
      <c r="B578" s="484" t="s">
        <v>1116</v>
      </c>
    </row>
    <row r="579" spans="1:2" x14ac:dyDescent="0.25">
      <c r="A579" s="682"/>
      <c r="B579" s="485" t="s">
        <v>1117</v>
      </c>
    </row>
    <row r="580" spans="1:2" x14ac:dyDescent="0.25">
      <c r="A580" s="682"/>
      <c r="B580" s="484" t="s">
        <v>1118</v>
      </c>
    </row>
    <row r="581" spans="1:2" x14ac:dyDescent="0.25">
      <c r="A581" s="682"/>
      <c r="B581" s="485" t="s">
        <v>1119</v>
      </c>
    </row>
    <row r="582" spans="1:2" x14ac:dyDescent="0.25">
      <c r="A582" s="682"/>
      <c r="B582" s="484" t="s">
        <v>1120</v>
      </c>
    </row>
    <row r="583" spans="1:2" ht="30" x14ac:dyDescent="0.25">
      <c r="A583" s="682"/>
      <c r="B583" s="485" t="s">
        <v>1121</v>
      </c>
    </row>
    <row r="584" spans="1:2" ht="45" x14ac:dyDescent="0.25">
      <c r="A584" s="682"/>
      <c r="B584" s="484" t="s">
        <v>1122</v>
      </c>
    </row>
    <row r="585" spans="1:2" x14ac:dyDescent="0.25">
      <c r="A585" s="682"/>
      <c r="B585" s="485" t="s">
        <v>1123</v>
      </c>
    </row>
    <row r="586" spans="1:2" x14ac:dyDescent="0.25">
      <c r="A586" s="682"/>
      <c r="B586" s="484" t="s">
        <v>1124</v>
      </c>
    </row>
    <row r="587" spans="1:2" x14ac:dyDescent="0.25">
      <c r="A587" s="682"/>
      <c r="B587" s="485" t="s">
        <v>1125</v>
      </c>
    </row>
    <row r="588" spans="1:2" x14ac:dyDescent="0.25">
      <c r="A588" s="682"/>
      <c r="B588" s="484" t="s">
        <v>1126</v>
      </c>
    </row>
    <row r="589" spans="1:2" x14ac:dyDescent="0.25">
      <c r="A589" s="682"/>
      <c r="B589" s="485" t="s">
        <v>1127</v>
      </c>
    </row>
    <row r="590" spans="1:2" x14ac:dyDescent="0.25">
      <c r="A590" s="682"/>
      <c r="B590" s="484" t="s">
        <v>1128</v>
      </c>
    </row>
    <row r="591" spans="1:2" x14ac:dyDescent="0.25">
      <c r="A591" s="682"/>
      <c r="B591" s="485" t="s">
        <v>1129</v>
      </c>
    </row>
    <row r="592" spans="1:2" x14ac:dyDescent="0.25">
      <c r="A592" s="682"/>
      <c r="B592" s="484" t="s">
        <v>1130</v>
      </c>
    </row>
    <row r="593" spans="1:3" x14ac:dyDescent="0.25">
      <c r="A593" s="682"/>
      <c r="B593" s="485" t="s">
        <v>1131</v>
      </c>
    </row>
    <row r="594" spans="1:3" x14ac:dyDescent="0.25">
      <c r="A594" s="682"/>
      <c r="B594" s="484" t="s">
        <v>1132</v>
      </c>
    </row>
    <row r="595" spans="1:3" x14ac:dyDescent="0.25">
      <c r="A595" s="682"/>
      <c r="B595" s="485" t="s">
        <v>1133</v>
      </c>
    </row>
    <row r="596" spans="1:3" x14ac:dyDescent="0.25">
      <c r="A596" s="682"/>
      <c r="B596" s="484" t="s">
        <v>1134</v>
      </c>
    </row>
    <row r="597" spans="1:3" x14ac:dyDescent="0.25">
      <c r="A597" s="682"/>
      <c r="B597" s="485" t="s">
        <v>1135</v>
      </c>
    </row>
    <row r="598" spans="1:3" x14ac:dyDescent="0.25">
      <c r="A598" s="682"/>
      <c r="B598" s="484" t="s">
        <v>1136</v>
      </c>
    </row>
    <row r="599" spans="1:3" ht="30" x14ac:dyDescent="0.25">
      <c r="A599" s="683" t="s">
        <v>1137</v>
      </c>
      <c r="B599" s="485" t="s">
        <v>1138</v>
      </c>
    </row>
    <row r="600" spans="1:3" x14ac:dyDescent="0.25">
      <c r="A600" s="683"/>
      <c r="B600" s="484" t="s">
        <v>1139</v>
      </c>
    </row>
    <row r="601" spans="1:3" x14ac:dyDescent="0.25">
      <c r="A601" s="683"/>
      <c r="B601" s="485" t="s">
        <v>1140</v>
      </c>
    </row>
    <row r="602" spans="1:3" x14ac:dyDescent="0.25">
      <c r="A602" s="683"/>
      <c r="B602" s="484" t="s">
        <v>1141</v>
      </c>
    </row>
    <row r="603" spans="1:3" ht="30" x14ac:dyDescent="0.25">
      <c r="A603" s="683"/>
      <c r="B603" s="485" t="s">
        <v>1142</v>
      </c>
    </row>
    <row r="604" spans="1:3" x14ac:dyDescent="0.25">
      <c r="A604" s="683"/>
      <c r="B604" s="484" t="s">
        <v>1143</v>
      </c>
    </row>
    <row r="605" spans="1:3" x14ac:dyDescent="0.25">
      <c r="A605" s="683"/>
      <c r="B605" s="485" t="s">
        <v>1144</v>
      </c>
    </row>
    <row r="606" spans="1:3" x14ac:dyDescent="0.25">
      <c r="A606" s="683"/>
      <c r="B606" s="484" t="s">
        <v>1145</v>
      </c>
      <c r="C606" s="492" t="s">
        <v>1146</v>
      </c>
    </row>
    <row r="607" spans="1:3" ht="45" x14ac:dyDescent="0.25">
      <c r="A607" s="487" t="s">
        <v>1147</v>
      </c>
      <c r="B607" s="487" t="s">
        <v>1148</v>
      </c>
    </row>
    <row r="608" spans="1:3" x14ac:dyDescent="0.25">
      <c r="A608" s="684" t="s">
        <v>1149</v>
      </c>
      <c r="B608" s="484" t="s">
        <v>1150</v>
      </c>
    </row>
    <row r="609" spans="1:2" x14ac:dyDescent="0.25">
      <c r="A609" s="684"/>
      <c r="B609" s="485" t="s">
        <v>1151</v>
      </c>
    </row>
    <row r="610" spans="1:2" x14ac:dyDescent="0.25">
      <c r="A610" s="684"/>
      <c r="B610" s="484" t="s">
        <v>1152</v>
      </c>
    </row>
    <row r="611" spans="1:2" x14ac:dyDescent="0.25">
      <c r="A611" s="684"/>
      <c r="B611" s="485" t="s">
        <v>1153</v>
      </c>
    </row>
    <row r="612" spans="1:2" x14ac:dyDescent="0.25">
      <c r="A612" s="684"/>
      <c r="B612" s="484" t="s">
        <v>1154</v>
      </c>
    </row>
    <row r="613" spans="1:2" x14ac:dyDescent="0.25">
      <c r="A613" s="684"/>
      <c r="B613" s="485" t="s">
        <v>1155</v>
      </c>
    </row>
    <row r="614" spans="1:2" x14ac:dyDescent="0.25">
      <c r="A614" s="684"/>
      <c r="B614" s="484" t="s">
        <v>1156</v>
      </c>
    </row>
    <row r="615" spans="1:2" x14ac:dyDescent="0.25">
      <c r="A615" s="684"/>
      <c r="B615" s="485" t="s">
        <v>1157</v>
      </c>
    </row>
    <row r="616" spans="1:2" x14ac:dyDescent="0.25">
      <c r="A616" s="684"/>
      <c r="B616" s="484" t="s">
        <v>1158</v>
      </c>
    </row>
    <row r="617" spans="1:2" x14ac:dyDescent="0.25">
      <c r="A617" s="684"/>
      <c r="B617" s="485" t="s">
        <v>1159</v>
      </c>
    </row>
    <row r="618" spans="1:2" x14ac:dyDescent="0.25">
      <c r="A618" s="684"/>
      <c r="B618" s="484" t="s">
        <v>1160</v>
      </c>
    </row>
    <row r="619" spans="1:2" x14ac:dyDescent="0.25">
      <c r="A619" s="684"/>
      <c r="B619" s="485" t="s">
        <v>1161</v>
      </c>
    </row>
    <row r="620" spans="1:2" x14ac:dyDescent="0.25">
      <c r="A620" s="684"/>
      <c r="B620" s="484" t="s">
        <v>1162</v>
      </c>
    </row>
    <row r="621" spans="1:2" x14ac:dyDescent="0.25">
      <c r="A621" s="684"/>
      <c r="B621" s="485" t="s">
        <v>1163</v>
      </c>
    </row>
    <row r="622" spans="1:2" x14ac:dyDescent="0.25">
      <c r="A622" s="684" t="s">
        <v>1164</v>
      </c>
      <c r="B622" s="484" t="s">
        <v>1165</v>
      </c>
    </row>
    <row r="623" spans="1:2" x14ac:dyDescent="0.25">
      <c r="A623" s="684"/>
      <c r="B623" s="485" t="s">
        <v>1166</v>
      </c>
    </row>
    <row r="624" spans="1:2" x14ac:dyDescent="0.25">
      <c r="A624" s="684"/>
      <c r="B624" s="484" t="s">
        <v>1167</v>
      </c>
    </row>
    <row r="625" spans="1:2" x14ac:dyDescent="0.25">
      <c r="A625" s="684"/>
      <c r="B625" s="485" t="s">
        <v>1168</v>
      </c>
    </row>
    <row r="626" spans="1:2" x14ac:dyDescent="0.25">
      <c r="A626" s="684"/>
      <c r="B626" s="484" t="s">
        <v>1169</v>
      </c>
    </row>
    <row r="627" spans="1:2" ht="15" customHeight="1" x14ac:dyDescent="0.25">
      <c r="A627" s="683" t="s">
        <v>1170</v>
      </c>
      <c r="B627" s="485" t="s">
        <v>1171</v>
      </c>
    </row>
    <row r="628" spans="1:2" x14ac:dyDescent="0.25">
      <c r="A628" s="683"/>
      <c r="B628" s="484" t="s">
        <v>1172</v>
      </c>
    </row>
    <row r="629" spans="1:2" ht="15" customHeight="1" x14ac:dyDescent="0.25">
      <c r="A629" s="683" t="s">
        <v>1173</v>
      </c>
      <c r="B629" s="485" t="s">
        <v>1174</v>
      </c>
    </row>
    <row r="630" spans="1:2" ht="15" customHeight="1" x14ac:dyDescent="0.25">
      <c r="A630" s="683"/>
      <c r="B630" s="484" t="s">
        <v>1175</v>
      </c>
    </row>
    <row r="631" spans="1:2" ht="15" customHeight="1" x14ac:dyDescent="0.25">
      <c r="A631" s="683"/>
      <c r="B631" s="485" t="s">
        <v>1176</v>
      </c>
    </row>
    <row r="632" spans="1:2" ht="15" customHeight="1" x14ac:dyDescent="0.25">
      <c r="A632" s="683"/>
      <c r="B632" s="484" t="s">
        <v>1177</v>
      </c>
    </row>
    <row r="633" spans="1:2" ht="15" customHeight="1" x14ac:dyDescent="0.25">
      <c r="A633" s="683"/>
      <c r="B633" s="485" t="s">
        <v>1178</v>
      </c>
    </row>
    <row r="634" spans="1:2" ht="15" customHeight="1" x14ac:dyDescent="0.25">
      <c r="A634" s="683"/>
      <c r="B634" s="484" t="s">
        <v>1179</v>
      </c>
    </row>
    <row r="635" spans="1:2" ht="30" x14ac:dyDescent="0.25">
      <c r="A635" s="487" t="s">
        <v>1180</v>
      </c>
      <c r="B635" s="487" t="s">
        <v>1181</v>
      </c>
    </row>
    <row r="636" spans="1:2" x14ac:dyDescent="0.25">
      <c r="A636" s="682" t="s">
        <v>1182</v>
      </c>
      <c r="B636" s="484" t="s">
        <v>1183</v>
      </c>
    </row>
    <row r="637" spans="1:2" x14ac:dyDescent="0.25">
      <c r="A637" s="682"/>
      <c r="B637" s="485" t="s">
        <v>1184</v>
      </c>
    </row>
    <row r="638" spans="1:2" x14ac:dyDescent="0.25">
      <c r="A638" s="682"/>
      <c r="B638" s="484" t="s">
        <v>1185</v>
      </c>
    </row>
    <row r="639" spans="1:2" x14ac:dyDescent="0.25">
      <c r="A639" s="682"/>
      <c r="B639" s="485" t="s">
        <v>1186</v>
      </c>
    </row>
    <row r="640" spans="1:2" x14ac:dyDescent="0.25">
      <c r="A640" s="682"/>
      <c r="B640" s="484" t="s">
        <v>1187</v>
      </c>
    </row>
    <row r="641" spans="1:2" x14ac:dyDescent="0.25">
      <c r="A641" s="682"/>
      <c r="B641" s="485" t="s">
        <v>1188</v>
      </c>
    </row>
    <row r="642" spans="1:2" x14ac:dyDescent="0.25">
      <c r="A642" s="682"/>
      <c r="B642" s="484" t="s">
        <v>1189</v>
      </c>
    </row>
    <row r="643" spans="1:2" x14ac:dyDescent="0.25">
      <c r="A643" s="682"/>
      <c r="B643" s="485" t="s">
        <v>1190</v>
      </c>
    </row>
    <row r="644" spans="1:2" x14ac:dyDescent="0.25">
      <c r="A644" s="682"/>
      <c r="B644" s="484" t="s">
        <v>1191</v>
      </c>
    </row>
    <row r="645" spans="1:2" x14ac:dyDescent="0.25">
      <c r="A645" s="682"/>
      <c r="B645" s="485" t="s">
        <v>1192</v>
      </c>
    </row>
    <row r="646" spans="1:2" x14ac:dyDescent="0.25">
      <c r="A646" s="682"/>
      <c r="B646" s="484" t="s">
        <v>1193</v>
      </c>
    </row>
    <row r="647" spans="1:2" x14ac:dyDescent="0.25">
      <c r="A647" s="682"/>
      <c r="B647" s="485" t="s">
        <v>1194</v>
      </c>
    </row>
    <row r="648" spans="1:2" x14ac:dyDescent="0.25">
      <c r="A648" s="682"/>
      <c r="B648" s="484" t="s">
        <v>1195</v>
      </c>
    </row>
    <row r="649" spans="1:2" x14ac:dyDescent="0.25">
      <c r="A649" s="682"/>
      <c r="B649" s="485" t="s">
        <v>1196</v>
      </c>
    </row>
    <row r="650" spans="1:2" x14ac:dyDescent="0.25">
      <c r="A650" s="682"/>
      <c r="B650" s="484" t="s">
        <v>1197</v>
      </c>
    </row>
    <row r="651" spans="1:2" x14ac:dyDescent="0.25">
      <c r="A651" s="682"/>
      <c r="B651" s="485" t="s">
        <v>1198</v>
      </c>
    </row>
    <row r="652" spans="1:2" ht="15" customHeight="1" x14ac:dyDescent="0.25">
      <c r="A652" s="682" t="s">
        <v>1199</v>
      </c>
      <c r="B652" s="484" t="s">
        <v>1200</v>
      </c>
    </row>
    <row r="653" spans="1:2" x14ac:dyDescent="0.25">
      <c r="A653" s="682"/>
      <c r="B653" s="485" t="s">
        <v>1201</v>
      </c>
    </row>
    <row r="654" spans="1:2" x14ac:dyDescent="0.25">
      <c r="A654" s="682"/>
      <c r="B654" s="484" t="s">
        <v>1202</v>
      </c>
    </row>
    <row r="655" spans="1:2" x14ac:dyDescent="0.25">
      <c r="A655" s="682"/>
      <c r="B655" s="485" t="s">
        <v>1203</v>
      </c>
    </row>
    <row r="656" spans="1:2" x14ac:dyDescent="0.25">
      <c r="A656" s="682"/>
      <c r="B656" s="484" t="s">
        <v>1204</v>
      </c>
    </row>
    <row r="657" spans="1:2" x14ac:dyDescent="0.25">
      <c r="A657" s="683" t="s">
        <v>1205</v>
      </c>
      <c r="B657" s="485" t="s">
        <v>1206</v>
      </c>
    </row>
    <row r="658" spans="1:2" x14ac:dyDescent="0.25">
      <c r="A658" s="683"/>
      <c r="B658" s="484" t="s">
        <v>1207</v>
      </c>
    </row>
    <row r="659" spans="1:2" x14ac:dyDescent="0.25">
      <c r="A659" s="683"/>
      <c r="B659" s="485" t="s">
        <v>1208</v>
      </c>
    </row>
    <row r="660" spans="1:2" x14ac:dyDescent="0.25">
      <c r="A660" s="683"/>
      <c r="B660" s="484" t="s">
        <v>1209</v>
      </c>
    </row>
    <row r="661" spans="1:2" x14ac:dyDescent="0.25">
      <c r="A661" s="683"/>
      <c r="B661" s="485" t="s">
        <v>1210</v>
      </c>
    </row>
    <row r="662" spans="1:2" x14ac:dyDescent="0.25">
      <c r="A662" s="683"/>
      <c r="B662" s="484" t="s">
        <v>1211</v>
      </c>
    </row>
    <row r="663" spans="1:2" x14ac:dyDescent="0.25">
      <c r="A663" s="683"/>
      <c r="B663" s="485" t="s">
        <v>1212</v>
      </c>
    </row>
    <row r="664" spans="1:2" x14ac:dyDescent="0.25">
      <c r="A664" s="683"/>
      <c r="B664" s="484" t="s">
        <v>1213</v>
      </c>
    </row>
    <row r="665" spans="1:2" x14ac:dyDescent="0.25">
      <c r="A665" s="683"/>
      <c r="B665" s="485" t="s">
        <v>1214</v>
      </c>
    </row>
    <row r="666" spans="1:2" x14ac:dyDescent="0.25">
      <c r="A666" s="683"/>
      <c r="B666" s="484" t="s">
        <v>1215</v>
      </c>
    </row>
    <row r="667" spans="1:2" x14ac:dyDescent="0.25">
      <c r="A667" s="683"/>
      <c r="B667" s="485" t="s">
        <v>1216</v>
      </c>
    </row>
    <row r="668" spans="1:2" x14ac:dyDescent="0.25">
      <c r="A668" s="683"/>
      <c r="B668" s="484" t="s">
        <v>1217</v>
      </c>
    </row>
    <row r="669" spans="1:2" x14ac:dyDescent="0.25">
      <c r="A669" s="683"/>
      <c r="B669" s="485" t="s">
        <v>1178</v>
      </c>
    </row>
    <row r="670" spans="1:2" x14ac:dyDescent="0.25">
      <c r="A670" s="683"/>
      <c r="B670" s="484" t="s">
        <v>1218</v>
      </c>
    </row>
    <row r="671" spans="1:2" x14ac:dyDescent="0.25">
      <c r="A671" s="683"/>
      <c r="B671" s="485" t="s">
        <v>1219</v>
      </c>
    </row>
    <row r="672" spans="1:2" x14ac:dyDescent="0.25">
      <c r="A672" s="683"/>
      <c r="B672" s="484" t="s">
        <v>1220</v>
      </c>
    </row>
    <row r="673" spans="1:2" x14ac:dyDescent="0.25">
      <c r="A673" s="487" t="s">
        <v>1221</v>
      </c>
      <c r="B673" s="485" t="s">
        <v>272</v>
      </c>
    </row>
    <row r="674" spans="1:2" ht="45" x14ac:dyDescent="0.25">
      <c r="A674" s="486" t="s">
        <v>1222</v>
      </c>
      <c r="B674" s="495" t="s">
        <v>392</v>
      </c>
    </row>
    <row r="675" spans="1:2" ht="30" x14ac:dyDescent="0.25">
      <c r="A675" s="487" t="s">
        <v>1223</v>
      </c>
      <c r="B675" s="496" t="s">
        <v>1224</v>
      </c>
    </row>
    <row r="676" spans="1:2" ht="30" x14ac:dyDescent="0.25">
      <c r="A676" s="486" t="s">
        <v>1225</v>
      </c>
      <c r="B676" s="495" t="s">
        <v>1226</v>
      </c>
    </row>
    <row r="677" spans="1:2" ht="30" x14ac:dyDescent="0.25">
      <c r="A677" s="487" t="s">
        <v>1227</v>
      </c>
      <c r="B677" s="496" t="s">
        <v>1228</v>
      </c>
    </row>
    <row r="678" spans="1:2" ht="75" x14ac:dyDescent="0.25">
      <c r="A678" s="486" t="s">
        <v>1229</v>
      </c>
      <c r="B678" s="495" t="s">
        <v>1230</v>
      </c>
    </row>
    <row r="679" spans="1:2" ht="30" x14ac:dyDescent="0.25">
      <c r="A679" s="487" t="s">
        <v>1231</v>
      </c>
      <c r="B679" s="485" t="s">
        <v>1232</v>
      </c>
    </row>
    <row r="680" spans="1:2" x14ac:dyDescent="0.25">
      <c r="A680" s="486" t="s">
        <v>1233</v>
      </c>
      <c r="B680" s="484" t="s">
        <v>1234</v>
      </c>
    </row>
    <row r="681" spans="1:2" x14ac:dyDescent="0.25">
      <c r="A681" s="487" t="s">
        <v>1235</v>
      </c>
      <c r="B681" s="485" t="s">
        <v>140</v>
      </c>
    </row>
    <row r="682" spans="1:2" ht="30" x14ac:dyDescent="0.25">
      <c r="A682" s="486" t="s">
        <v>1236</v>
      </c>
      <c r="B682" s="484" t="s">
        <v>1237</v>
      </c>
    </row>
    <row r="683" spans="1:2" ht="30" x14ac:dyDescent="0.25">
      <c r="A683" s="487" t="s">
        <v>1238</v>
      </c>
      <c r="B683" s="485" t="s">
        <v>275</v>
      </c>
    </row>
    <row r="684" spans="1:2" ht="30" x14ac:dyDescent="0.25">
      <c r="A684" s="486" t="s">
        <v>1239</v>
      </c>
      <c r="B684" s="484" t="s">
        <v>1240</v>
      </c>
    </row>
    <row r="685" spans="1:2" ht="30" x14ac:dyDescent="0.25">
      <c r="A685" s="487" t="s">
        <v>1241</v>
      </c>
      <c r="B685" s="485" t="s">
        <v>1242</v>
      </c>
    </row>
    <row r="686" spans="1:2" ht="30" x14ac:dyDescent="0.25">
      <c r="A686" s="486" t="s">
        <v>1243</v>
      </c>
      <c r="B686" s="484" t="s">
        <v>1244</v>
      </c>
    </row>
    <row r="687" spans="1:2" ht="30" x14ac:dyDescent="0.25">
      <c r="A687" s="487" t="s">
        <v>1245</v>
      </c>
      <c r="B687" s="487" t="s">
        <v>1246</v>
      </c>
    </row>
    <row r="688" spans="1:2" x14ac:dyDescent="0.25">
      <c r="A688" s="682" t="s">
        <v>1247</v>
      </c>
      <c r="B688" s="484" t="s">
        <v>1248</v>
      </c>
    </row>
    <row r="689" spans="1:3" x14ac:dyDescent="0.25">
      <c r="A689" s="682"/>
      <c r="B689" s="485" t="s">
        <v>1249</v>
      </c>
    </row>
    <row r="690" spans="1:3" ht="30" x14ac:dyDescent="0.25">
      <c r="A690" s="486" t="s">
        <v>1250</v>
      </c>
      <c r="B690" s="486" t="s">
        <v>1251</v>
      </c>
    </row>
    <row r="691" spans="1:3" x14ac:dyDescent="0.25">
      <c r="A691" s="487" t="s">
        <v>1252</v>
      </c>
      <c r="B691" s="485" t="s">
        <v>1253</v>
      </c>
    </row>
    <row r="692" spans="1:3" x14ac:dyDescent="0.25">
      <c r="A692" s="486" t="s">
        <v>1254</v>
      </c>
      <c r="B692" s="484" t="s">
        <v>1255</v>
      </c>
    </row>
    <row r="693" spans="1:3" x14ac:dyDescent="0.25">
      <c r="A693" s="683" t="s">
        <v>1256</v>
      </c>
      <c r="B693" s="485" t="s">
        <v>357</v>
      </c>
      <c r="C693" s="492" t="s">
        <v>1257</v>
      </c>
    </row>
    <row r="694" spans="1:3" x14ac:dyDescent="0.25">
      <c r="A694" s="683"/>
      <c r="B694" s="484" t="s">
        <v>1258</v>
      </c>
    </row>
    <row r="695" spans="1:3" x14ac:dyDescent="0.25">
      <c r="A695" s="683"/>
      <c r="B695" s="485" t="s">
        <v>1259</v>
      </c>
    </row>
    <row r="696" spans="1:3" x14ac:dyDescent="0.25">
      <c r="A696" s="683"/>
      <c r="B696" s="484" t="s">
        <v>1260</v>
      </c>
    </row>
    <row r="697" spans="1:3" x14ac:dyDescent="0.25">
      <c r="A697" s="683"/>
      <c r="B697" s="485" t="s">
        <v>1261</v>
      </c>
    </row>
    <row r="698" spans="1:3" x14ac:dyDescent="0.25">
      <c r="A698" s="683"/>
      <c r="B698" s="484" t="s">
        <v>1262</v>
      </c>
    </row>
    <row r="699" spans="1:3" ht="30" x14ac:dyDescent="0.25">
      <c r="A699" s="683"/>
      <c r="B699" s="485" t="s">
        <v>1263</v>
      </c>
    </row>
    <row r="700" spans="1:3" x14ac:dyDescent="0.25">
      <c r="A700" s="683"/>
      <c r="B700" s="484" t="s">
        <v>1264</v>
      </c>
    </row>
    <row r="701" spans="1:3" x14ac:dyDescent="0.25">
      <c r="A701" s="683"/>
      <c r="B701" s="485" t="s">
        <v>1265</v>
      </c>
    </row>
    <row r="702" spans="1:3" x14ac:dyDescent="0.25">
      <c r="A702" s="682" t="s">
        <v>1266</v>
      </c>
      <c r="B702" s="484" t="s">
        <v>1267</v>
      </c>
    </row>
    <row r="703" spans="1:3" x14ac:dyDescent="0.25">
      <c r="A703" s="682"/>
      <c r="B703" s="485" t="s">
        <v>1268</v>
      </c>
    </row>
    <row r="704" spans="1:3" x14ac:dyDescent="0.25">
      <c r="A704" s="682"/>
      <c r="B704" s="484" t="s">
        <v>1269</v>
      </c>
    </row>
    <row r="705" spans="1:2" x14ac:dyDescent="0.25">
      <c r="A705" s="682"/>
      <c r="B705" s="485" t="s">
        <v>1270</v>
      </c>
    </row>
    <row r="706" spans="1:2" x14ac:dyDescent="0.25">
      <c r="A706" s="682"/>
      <c r="B706" s="484" t="s">
        <v>1271</v>
      </c>
    </row>
    <row r="707" spans="1:2" x14ac:dyDescent="0.25">
      <c r="A707" s="682"/>
      <c r="B707" s="485" t="s">
        <v>1272</v>
      </c>
    </row>
    <row r="708" spans="1:2" x14ac:dyDescent="0.25">
      <c r="A708" s="682"/>
      <c r="B708" s="484" t="s">
        <v>1273</v>
      </c>
    </row>
    <row r="709" spans="1:2" x14ac:dyDescent="0.25">
      <c r="A709" s="487" t="s">
        <v>1274</v>
      </c>
      <c r="B709" s="485" t="s">
        <v>1275</v>
      </c>
    </row>
    <row r="710" spans="1:2" x14ac:dyDescent="0.25">
      <c r="A710" s="682" t="s">
        <v>1276</v>
      </c>
      <c r="B710" s="484" t="s">
        <v>1277</v>
      </c>
    </row>
    <row r="711" spans="1:2" x14ac:dyDescent="0.25">
      <c r="A711" s="682"/>
      <c r="B711" s="485" t="s">
        <v>1278</v>
      </c>
    </row>
    <row r="712" spans="1:2" x14ac:dyDescent="0.25">
      <c r="A712" s="486" t="s">
        <v>1279</v>
      </c>
      <c r="B712" s="484" t="s">
        <v>1280</v>
      </c>
    </row>
    <row r="713" spans="1:2" ht="30" x14ac:dyDescent="0.25">
      <c r="A713" s="487" t="s">
        <v>1281</v>
      </c>
      <c r="B713" s="487" t="s">
        <v>401</v>
      </c>
    </row>
    <row r="714" spans="1:2" x14ac:dyDescent="0.25">
      <c r="A714" s="682" t="s">
        <v>1282</v>
      </c>
      <c r="B714" s="484" t="s">
        <v>1283</v>
      </c>
    </row>
    <row r="715" spans="1:2" x14ac:dyDescent="0.25">
      <c r="A715" s="682"/>
      <c r="B715" s="485" t="s">
        <v>1284</v>
      </c>
    </row>
    <row r="716" spans="1:2" x14ac:dyDescent="0.25">
      <c r="A716" s="682"/>
      <c r="B716" s="484" t="s">
        <v>1285</v>
      </c>
    </row>
    <row r="717" spans="1:2" x14ac:dyDescent="0.25">
      <c r="A717" s="682"/>
      <c r="B717" s="485" t="s">
        <v>1286</v>
      </c>
    </row>
    <row r="718" spans="1:2" x14ac:dyDescent="0.25">
      <c r="A718" s="682"/>
      <c r="B718" s="484" t="s">
        <v>1287</v>
      </c>
    </row>
    <row r="719" spans="1:2" ht="30" x14ac:dyDescent="0.25">
      <c r="A719" s="487" t="s">
        <v>1288</v>
      </c>
      <c r="B719" s="487" t="s">
        <v>1289</v>
      </c>
    </row>
    <row r="720" spans="1:2" x14ac:dyDescent="0.25">
      <c r="A720" s="497"/>
    </row>
    <row r="721" spans="1:1" x14ac:dyDescent="0.25">
      <c r="A721" s="497"/>
    </row>
    <row r="722" spans="1:1" x14ac:dyDescent="0.25">
      <c r="A722" s="497"/>
    </row>
    <row r="723" spans="1:1" x14ac:dyDescent="0.25">
      <c r="A723" s="497"/>
    </row>
    <row r="724" spans="1:1" x14ac:dyDescent="0.25">
      <c r="A724" s="497"/>
    </row>
    <row r="725" spans="1:1" x14ac:dyDescent="0.25">
      <c r="A725" s="497"/>
    </row>
    <row r="726" spans="1:1" x14ac:dyDescent="0.25">
      <c r="A726" s="497"/>
    </row>
    <row r="727" spans="1:1" x14ac:dyDescent="0.25">
      <c r="A727" s="497"/>
    </row>
    <row r="728" spans="1:1" x14ac:dyDescent="0.25">
      <c r="A728" s="497"/>
    </row>
    <row r="729" spans="1:1" x14ac:dyDescent="0.25">
      <c r="A729" s="497"/>
    </row>
    <row r="730" spans="1:1" x14ac:dyDescent="0.25">
      <c r="A730" s="497"/>
    </row>
    <row r="731" spans="1:1" x14ac:dyDescent="0.25">
      <c r="A731" s="497"/>
    </row>
  </sheetData>
  <mergeCells count="73">
    <mergeCell ref="A2:A3"/>
    <mergeCell ref="A4:A9"/>
    <mergeCell ref="A21:A22"/>
    <mergeCell ref="A23:A24"/>
    <mergeCell ref="A25:A26"/>
    <mergeCell ref="A27:A28"/>
    <mergeCell ref="A30:A36"/>
    <mergeCell ref="A40:A43"/>
    <mergeCell ref="A45:A49"/>
    <mergeCell ref="A50:A51"/>
    <mergeCell ref="A52:A54"/>
    <mergeCell ref="A55:A61"/>
    <mergeCell ref="A62:A71"/>
    <mergeCell ref="A72:A78"/>
    <mergeCell ref="A79:A102"/>
    <mergeCell ref="A103:A107"/>
    <mergeCell ref="A108:A112"/>
    <mergeCell ref="A113:A134"/>
    <mergeCell ref="A135:A169"/>
    <mergeCell ref="A170:A171"/>
    <mergeCell ref="A172:A179"/>
    <mergeCell ref="A181:A224"/>
    <mergeCell ref="A225:A227"/>
    <mergeCell ref="A228:A234"/>
    <mergeCell ref="A236:A238"/>
    <mergeCell ref="A239:A244"/>
    <mergeCell ref="A245:A273"/>
    <mergeCell ref="A274:A280"/>
    <mergeCell ref="A281:A290"/>
    <mergeCell ref="A291:A293"/>
    <mergeCell ref="A294:A299"/>
    <mergeCell ref="A300:A303"/>
    <mergeCell ref="A304:A309"/>
    <mergeCell ref="A310:A311"/>
    <mergeCell ref="A313:A314"/>
    <mergeCell ref="A317:A420"/>
    <mergeCell ref="A421:A426"/>
    <mergeCell ref="A427:A430"/>
    <mergeCell ref="A431:A453"/>
    <mergeCell ref="A454:A457"/>
    <mergeCell ref="A459:A466"/>
    <mergeCell ref="A467:A472"/>
    <mergeCell ref="A473:A474"/>
    <mergeCell ref="A475:A477"/>
    <mergeCell ref="A478:A479"/>
    <mergeCell ref="A480:A483"/>
    <mergeCell ref="A484:A486"/>
    <mergeCell ref="A487:A508"/>
    <mergeCell ref="A509:A520"/>
    <mergeCell ref="A521:A525"/>
    <mergeCell ref="A526:A527"/>
    <mergeCell ref="A528:A541"/>
    <mergeCell ref="A542:A549"/>
    <mergeCell ref="A551:A552"/>
    <mergeCell ref="A554:A555"/>
    <mergeCell ref="A558:A559"/>
    <mergeCell ref="A561:A569"/>
    <mergeCell ref="A570:A572"/>
    <mergeCell ref="A573:A575"/>
    <mergeCell ref="A576:A598"/>
    <mergeCell ref="A599:A606"/>
    <mergeCell ref="A608:A621"/>
    <mergeCell ref="A622:A626"/>
    <mergeCell ref="A627:A628"/>
    <mergeCell ref="A629:A634"/>
    <mergeCell ref="A636:A651"/>
    <mergeCell ref="A714:A718"/>
    <mergeCell ref="A652:A656"/>
    <mergeCell ref="A657:A672"/>
    <mergeCell ref="A688:A689"/>
    <mergeCell ref="A693:A701"/>
    <mergeCell ref="A702:A708"/>
    <mergeCell ref="A710:A711"/>
  </mergeCells>
  <printOptions horizontalCentered="1"/>
  <pageMargins left="0.39370078740157483" right="0.39370078740157483" top="0.59055118110236227" bottom="0.59055118110236227" header="0.31496062992125984" footer="0.31496062992125984"/>
  <pageSetup scale="9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Normal="100" workbookViewId="0">
      <selection activeCell="C28" sqref="C28"/>
    </sheetView>
  </sheetViews>
  <sheetFormatPr defaultColWidth="11.42578125" defaultRowHeight="15" x14ac:dyDescent="0.25"/>
  <cols>
    <col min="1" max="1" width="36.7109375" style="504" customWidth="1"/>
    <col min="2" max="2" width="63.42578125" style="356" customWidth="1"/>
    <col min="3" max="3" width="16.5703125" style="505" customWidth="1"/>
    <col min="4" max="4" width="18.5703125" style="356" customWidth="1"/>
    <col min="5" max="5" width="15.85546875" style="356" customWidth="1"/>
    <col min="6" max="16384" width="11.42578125" style="356"/>
  </cols>
  <sheetData>
    <row r="1" spans="1:5" x14ac:dyDescent="0.25">
      <c r="A1" s="500" t="s">
        <v>25</v>
      </c>
      <c r="B1" s="501" t="s">
        <v>506</v>
      </c>
      <c r="C1" s="508" t="s">
        <v>1290</v>
      </c>
      <c r="D1" s="509" t="s">
        <v>1291</v>
      </c>
      <c r="E1" s="509" t="s">
        <v>1292</v>
      </c>
    </row>
    <row r="2" spans="1:5" x14ac:dyDescent="0.25">
      <c r="A2" s="693" t="s">
        <v>785</v>
      </c>
      <c r="B2" s="502" t="s">
        <v>789</v>
      </c>
      <c r="C2" s="696">
        <f>'[1]Detalle Enero '!$J$285+'[1]Detalle Febrero'!$J$281+'[1]Detalle Marzo '!$J$302+'[1]Detalle Abril '!$K$337+'[1]Detalle Mayo'!$K$276+'[1]Detalle Junio '!$K$312+'[1]Detalle Julio'!$K$258+'[1]Detalle Agosto'!$K$352+'[1]Detalle Septiembre  '!$K$294+'[1]Detalle Octubre'!$K$256</f>
        <v>98654.32</v>
      </c>
      <c r="D2" s="686">
        <v>181196.4</v>
      </c>
      <c r="E2" s="686">
        <f>D2-C2</f>
        <v>82542.079999999987</v>
      </c>
    </row>
    <row r="3" spans="1:5" x14ac:dyDescent="0.25">
      <c r="A3" s="694"/>
      <c r="B3" s="502" t="s">
        <v>790</v>
      </c>
      <c r="C3" s="686"/>
      <c r="D3" s="687"/>
      <c r="E3" s="687"/>
    </row>
    <row r="4" spans="1:5" x14ac:dyDescent="0.25">
      <c r="A4" s="694"/>
      <c r="B4" s="502" t="s">
        <v>791</v>
      </c>
      <c r="C4" s="686"/>
      <c r="D4" s="687"/>
      <c r="E4" s="687"/>
    </row>
    <row r="5" spans="1:5" x14ac:dyDescent="0.25">
      <c r="A5" s="695"/>
      <c r="B5" s="502" t="s">
        <v>792</v>
      </c>
      <c r="C5" s="686"/>
      <c r="D5" s="687"/>
      <c r="E5" s="687"/>
    </row>
    <row r="6" spans="1:5" ht="15" customHeight="1" x14ac:dyDescent="0.25">
      <c r="A6" s="688" t="s">
        <v>793</v>
      </c>
      <c r="B6" s="502" t="s">
        <v>799</v>
      </c>
      <c r="C6" s="686">
        <f>'[1]Detalle Abril '!$K$338+'[1]Detalle Agosto'!$K$353+'[1]Detalle Septiembre  '!$K$295</f>
        <v>731.01</v>
      </c>
      <c r="D6" s="686">
        <v>57806.64</v>
      </c>
      <c r="E6" s="686">
        <f>D6-C6</f>
        <v>57075.63</v>
      </c>
    </row>
    <row r="7" spans="1:5" ht="15" customHeight="1" x14ac:dyDescent="0.25">
      <c r="A7" s="689"/>
      <c r="B7" s="502" t="s">
        <v>800</v>
      </c>
      <c r="C7" s="686"/>
      <c r="D7" s="687"/>
      <c r="E7" s="687"/>
    </row>
    <row r="8" spans="1:5" x14ac:dyDescent="0.25">
      <c r="A8" s="503" t="s">
        <v>806</v>
      </c>
      <c r="B8" s="502" t="s">
        <v>810</v>
      </c>
      <c r="C8" s="507">
        <f>'[1]Detalle Septiembre  '!$K$296</f>
        <v>60</v>
      </c>
      <c r="D8" s="506">
        <v>1690.52</v>
      </c>
      <c r="E8" s="506">
        <f>D8-C8</f>
        <v>1630.52</v>
      </c>
    </row>
    <row r="9" spans="1:5" ht="15" customHeight="1" x14ac:dyDescent="0.25">
      <c r="A9" s="688" t="s">
        <v>937</v>
      </c>
      <c r="B9" s="690" t="s">
        <v>939</v>
      </c>
      <c r="C9" s="686">
        <f>'[1]Detalle Agosto'!$J$375</f>
        <v>1430</v>
      </c>
      <c r="D9" s="686">
        <v>64179.43</v>
      </c>
      <c r="E9" s="686">
        <f>D9-C9</f>
        <v>62749.43</v>
      </c>
    </row>
    <row r="10" spans="1:5" ht="15" customHeight="1" x14ac:dyDescent="0.25">
      <c r="A10" s="689"/>
      <c r="B10" s="691"/>
      <c r="C10" s="686"/>
      <c r="D10" s="687"/>
      <c r="E10" s="687"/>
    </row>
    <row r="11" spans="1:5" ht="15" customHeight="1" x14ac:dyDescent="0.25">
      <c r="A11" s="688" t="s">
        <v>944</v>
      </c>
      <c r="B11" s="690" t="s">
        <v>947</v>
      </c>
      <c r="C11" s="686">
        <f>'[1]Detalle Enero '!$J$321+'[1]Detalle Marzo '!$I$332+'[1]Detalle Abril '!$J$385+'[1]Detalle Junio '!$K$341+'[1]Detalle Agosto'!$K$379</f>
        <v>1307.9100000000001</v>
      </c>
      <c r="D11" s="686">
        <v>11766</v>
      </c>
      <c r="E11" s="686">
        <f>D11-C11</f>
        <v>10458.09</v>
      </c>
    </row>
    <row r="12" spans="1:5" ht="15" customHeight="1" x14ac:dyDescent="0.25">
      <c r="A12" s="689"/>
      <c r="B12" s="691"/>
      <c r="C12" s="686"/>
      <c r="D12" s="687"/>
      <c r="E12" s="687"/>
    </row>
    <row r="13" spans="1:5" ht="15" customHeight="1" x14ac:dyDescent="0.25">
      <c r="A13" s="683" t="s">
        <v>700</v>
      </c>
      <c r="B13" s="692" t="s">
        <v>280</v>
      </c>
      <c r="C13" s="686">
        <f>'[1]Detalle Enero '!$J$270+'[1]Detalle Abril '!$K$323+'[1]Detalle Agosto'!$K$331</f>
        <v>10950</v>
      </c>
      <c r="D13" s="686">
        <v>61387.41</v>
      </c>
      <c r="E13" s="686">
        <f>D13-C13</f>
        <v>50437.41</v>
      </c>
    </row>
    <row r="14" spans="1:5" ht="24.75" customHeight="1" x14ac:dyDescent="0.25">
      <c r="A14" s="683"/>
      <c r="B14" s="692"/>
      <c r="C14" s="686"/>
      <c r="D14" s="687"/>
      <c r="E14" s="687"/>
    </row>
    <row r="16" spans="1:5" x14ac:dyDescent="0.25">
      <c r="C16" s="514">
        <v>1083</v>
      </c>
      <c r="D16" s="510"/>
    </row>
    <row r="17" spans="2:4" x14ac:dyDescent="0.25">
      <c r="B17" s="515"/>
      <c r="C17" s="514">
        <v>644</v>
      </c>
      <c r="D17" s="510"/>
    </row>
    <row r="18" spans="2:4" x14ac:dyDescent="0.25">
      <c r="B18" s="515"/>
      <c r="C18" s="514">
        <v>1313</v>
      </c>
      <c r="D18" s="510"/>
    </row>
    <row r="19" spans="2:4" x14ac:dyDescent="0.25">
      <c r="B19" s="515"/>
      <c r="C19" s="514">
        <v>601</v>
      </c>
      <c r="D19" s="510"/>
    </row>
    <row r="20" spans="2:4" x14ac:dyDescent="0.25">
      <c r="B20" s="515"/>
      <c r="C20" s="514">
        <v>1547</v>
      </c>
      <c r="D20" s="510"/>
    </row>
    <row r="21" spans="2:4" x14ac:dyDescent="0.25">
      <c r="C21" s="514">
        <v>1083</v>
      </c>
      <c r="D21" s="510"/>
    </row>
    <row r="22" spans="2:4" x14ac:dyDescent="0.25">
      <c r="C22" s="514">
        <v>541</v>
      </c>
      <c r="D22" s="510"/>
    </row>
    <row r="23" spans="2:4" x14ac:dyDescent="0.25">
      <c r="C23" s="514">
        <v>230</v>
      </c>
    </row>
    <row r="24" spans="2:4" x14ac:dyDescent="0.25">
      <c r="C24" s="514">
        <v>195</v>
      </c>
    </row>
    <row r="25" spans="2:4" x14ac:dyDescent="0.25">
      <c r="C25" s="514">
        <v>520</v>
      </c>
    </row>
    <row r="26" spans="2:4" x14ac:dyDescent="0.25">
      <c r="B26" s="518">
        <v>24300</v>
      </c>
      <c r="C26" s="517">
        <f>SUM(C16:C25)</f>
        <v>7757</v>
      </c>
    </row>
    <row r="28" spans="2:4" x14ac:dyDescent="0.25">
      <c r="C28" s="514">
        <v>1445</v>
      </c>
    </row>
    <row r="29" spans="2:4" x14ac:dyDescent="0.25">
      <c r="C29" s="514">
        <v>15750</v>
      </c>
    </row>
    <row r="30" spans="2:4" x14ac:dyDescent="0.25">
      <c r="C30" s="514">
        <v>9187</v>
      </c>
    </row>
    <row r="31" spans="2:4" x14ac:dyDescent="0.25">
      <c r="C31" s="514">
        <v>6771</v>
      </c>
    </row>
    <row r="32" spans="2:4" x14ac:dyDescent="0.25">
      <c r="B32" s="516">
        <v>25500</v>
      </c>
      <c r="C32" s="517">
        <f>SUM(C28:C31)</f>
        <v>33153</v>
      </c>
    </row>
    <row r="33" spans="3:3" x14ac:dyDescent="0.25">
      <c r="C33" s="514"/>
    </row>
    <row r="34" spans="3:3" x14ac:dyDescent="0.25">
      <c r="C34" s="514"/>
    </row>
    <row r="35" spans="3:3" x14ac:dyDescent="0.25">
      <c r="C35" s="514"/>
    </row>
    <row r="36" spans="3:3" x14ac:dyDescent="0.25">
      <c r="C36" s="514"/>
    </row>
    <row r="37" spans="3:3" x14ac:dyDescent="0.25">
      <c r="C37" s="514"/>
    </row>
    <row r="38" spans="3:3" x14ac:dyDescent="0.25">
      <c r="C38" s="514"/>
    </row>
    <row r="39" spans="3:3" x14ac:dyDescent="0.25">
      <c r="C39" s="514"/>
    </row>
  </sheetData>
  <mergeCells count="23">
    <mergeCell ref="A11:A12"/>
    <mergeCell ref="B11:B12"/>
    <mergeCell ref="B13:B14"/>
    <mergeCell ref="A2:A5"/>
    <mergeCell ref="C2:C5"/>
    <mergeCell ref="C6:C7"/>
    <mergeCell ref="C9:C10"/>
    <mergeCell ref="C11:C12"/>
    <mergeCell ref="C13:C14"/>
    <mergeCell ref="A13:A14"/>
    <mergeCell ref="A6:A7"/>
    <mergeCell ref="A9:A10"/>
    <mergeCell ref="B9:B10"/>
    <mergeCell ref="D2:D5"/>
    <mergeCell ref="D6:D7"/>
    <mergeCell ref="D9:D10"/>
    <mergeCell ref="D11:D12"/>
    <mergeCell ref="D13:D14"/>
    <mergeCell ref="E2:E5"/>
    <mergeCell ref="E6:E7"/>
    <mergeCell ref="E9:E10"/>
    <mergeCell ref="E11:E12"/>
    <mergeCell ref="E13:E14"/>
  </mergeCells>
  <printOptions horizontalCentered="1"/>
  <pageMargins left="0.39370078740157483" right="0.39370078740157483" top="0.59055118110236227" bottom="0.59055118110236227" header="0.31496062992125984" footer="0.31496062992125984"/>
  <pageSetup scale="5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G31"/>
  <sheetViews>
    <sheetView zoomScaleNormal="100" workbookViewId="0">
      <selection activeCell="D9" sqref="D9:D10"/>
    </sheetView>
  </sheetViews>
  <sheetFormatPr defaultColWidth="11.42578125" defaultRowHeight="15" outlineLevelRow="1" outlineLevelCol="1" x14ac:dyDescent="0.25"/>
  <cols>
    <col min="1" max="1" width="5" style="356" customWidth="1"/>
    <col min="2" max="2" width="38.42578125" style="504" customWidth="1"/>
    <col min="3" max="3" width="48.140625" style="356" customWidth="1"/>
    <col min="4" max="4" width="16.5703125" style="505" customWidth="1" outlineLevel="1"/>
    <col min="5" max="5" width="18.5703125" style="356" customWidth="1" outlineLevel="1"/>
    <col min="6" max="6" width="15.85546875" style="356" customWidth="1" outlineLevel="1"/>
    <col min="7" max="16384" width="11.42578125" style="356"/>
  </cols>
  <sheetData>
    <row r="5" spans="1:7" x14ac:dyDescent="0.25">
      <c r="D5" s="704">
        <v>42559</v>
      </c>
      <c r="E5" s="704"/>
      <c r="F5" s="704"/>
    </row>
    <row r="6" spans="1:7" x14ac:dyDescent="0.25">
      <c r="A6" s="511" t="s">
        <v>1293</v>
      </c>
      <c r="B6" s="500" t="s">
        <v>25</v>
      </c>
      <c r="C6" s="501" t="s">
        <v>506</v>
      </c>
      <c r="D6" s="509" t="s">
        <v>7</v>
      </c>
      <c r="E6" s="509" t="s">
        <v>1294</v>
      </c>
      <c r="F6" s="509" t="s">
        <v>1292</v>
      </c>
    </row>
    <row r="7" spans="1:7" ht="45" outlineLevel="1" x14ac:dyDescent="0.25">
      <c r="A7" s="705">
        <v>1</v>
      </c>
      <c r="B7" s="706" t="s">
        <v>656</v>
      </c>
      <c r="C7" s="465" t="s">
        <v>258</v>
      </c>
      <c r="D7" s="686">
        <v>36414.35</v>
      </c>
      <c r="E7" s="686">
        <f>'[2]Detalle Enero 2016'!$K$212+'[2]Detalle Febrero 2016'!$K$342+'[2]Detalle Marzo 2016'!$K$291+'[2]Detalle Abril 2016'!$K$233+'[2]Detalle Mayo 2016'!$K$299+'[2]Detalle Junio 2016'!$K$326</f>
        <v>1903</v>
      </c>
      <c r="F7" s="686">
        <f>D7-E7</f>
        <v>34511.35</v>
      </c>
      <c r="G7" s="512"/>
    </row>
    <row r="8" spans="1:7" ht="30" outlineLevel="1" x14ac:dyDescent="0.25">
      <c r="A8" s="705"/>
      <c r="B8" s="707"/>
      <c r="C8" s="465" t="s">
        <v>409</v>
      </c>
      <c r="D8" s="686"/>
      <c r="E8" s="686"/>
      <c r="F8" s="686"/>
    </row>
    <row r="9" spans="1:7" ht="15" customHeight="1" outlineLevel="1" x14ac:dyDescent="0.25">
      <c r="A9" s="703">
        <v>2</v>
      </c>
      <c r="B9" s="702" t="s">
        <v>700</v>
      </c>
      <c r="C9" s="692" t="s">
        <v>280</v>
      </c>
      <c r="D9" s="686">
        <v>51045.51</v>
      </c>
      <c r="E9" s="686">
        <f>'[2]Detalle Febrero 2016'!$K$350</f>
        <v>1995</v>
      </c>
      <c r="F9" s="686">
        <f>D9-E9</f>
        <v>49050.51</v>
      </c>
    </row>
    <row r="10" spans="1:7" ht="33.75" customHeight="1" outlineLevel="1" x14ac:dyDescent="0.25">
      <c r="A10" s="703"/>
      <c r="B10" s="702"/>
      <c r="C10" s="692"/>
      <c r="D10" s="686"/>
      <c r="E10" s="686"/>
      <c r="F10" s="687"/>
      <c r="G10" s="512"/>
    </row>
    <row r="11" spans="1:7" x14ac:dyDescent="0.25">
      <c r="A11" s="703">
        <v>3</v>
      </c>
      <c r="B11" s="697" t="s">
        <v>785</v>
      </c>
      <c r="C11" s="502" t="s">
        <v>789</v>
      </c>
      <c r="D11" s="696">
        <v>97648.18</v>
      </c>
      <c r="E11" s="696">
        <f>'[2]Detalle Enero 2016'!$K$226+'[2]Detalle Febrero 2016'!$K$362+'[2]Detalle Marzo 2016'!$K$307+'[2]Detalle Abril 2016'!$K$253+'[2]Detalle Mayo 2016'!$K$315+'[2]Detalle Junio 2016'!$K$342</f>
        <v>17319.5</v>
      </c>
      <c r="F11" s="700">
        <f>D11-E11</f>
        <v>80328.679999999993</v>
      </c>
    </row>
    <row r="12" spans="1:7" x14ac:dyDescent="0.25">
      <c r="A12" s="703"/>
      <c r="B12" s="698"/>
      <c r="C12" s="502" t="s">
        <v>790</v>
      </c>
      <c r="D12" s="686"/>
      <c r="E12" s="686"/>
      <c r="F12" s="701"/>
    </row>
    <row r="13" spans="1:7" x14ac:dyDescent="0.25">
      <c r="A13" s="703"/>
      <c r="B13" s="698"/>
      <c r="C13" s="502" t="s">
        <v>791</v>
      </c>
      <c r="D13" s="686"/>
      <c r="E13" s="686"/>
      <c r="F13" s="701"/>
    </row>
    <row r="14" spans="1:7" x14ac:dyDescent="0.25">
      <c r="A14" s="703"/>
      <c r="B14" s="699"/>
      <c r="C14" s="502" t="s">
        <v>792</v>
      </c>
      <c r="D14" s="686"/>
      <c r="E14" s="686"/>
      <c r="F14" s="696"/>
      <c r="G14" s="512"/>
    </row>
    <row r="15" spans="1:7" ht="15" customHeight="1" outlineLevel="1" x14ac:dyDescent="0.25">
      <c r="A15" s="703">
        <v>4</v>
      </c>
      <c r="B15" s="697" t="s">
        <v>793</v>
      </c>
      <c r="C15" s="502" t="s">
        <v>799</v>
      </c>
      <c r="D15" s="686">
        <v>87202.75</v>
      </c>
      <c r="E15" s="686">
        <v>0</v>
      </c>
      <c r="F15" s="686">
        <f>D15-E15</f>
        <v>87202.75</v>
      </c>
    </row>
    <row r="16" spans="1:7" ht="15" customHeight="1" outlineLevel="1" x14ac:dyDescent="0.25">
      <c r="A16" s="703"/>
      <c r="B16" s="699"/>
      <c r="C16" s="502" t="s">
        <v>800</v>
      </c>
      <c r="D16" s="686"/>
      <c r="E16" s="687"/>
      <c r="F16" s="687"/>
      <c r="G16" s="512"/>
    </row>
    <row r="17" spans="1:7" outlineLevel="1" x14ac:dyDescent="0.25">
      <c r="A17" s="511">
        <v>5</v>
      </c>
      <c r="B17" s="513" t="s">
        <v>806</v>
      </c>
      <c r="C17" s="502" t="s">
        <v>810</v>
      </c>
      <c r="D17" s="507">
        <v>6144</v>
      </c>
      <c r="E17" s="506"/>
      <c r="F17" s="506">
        <f>D17-E17</f>
        <v>6144</v>
      </c>
      <c r="G17" s="512"/>
    </row>
    <row r="18" spans="1:7" ht="15" customHeight="1" outlineLevel="1" x14ac:dyDescent="0.25">
      <c r="A18" s="703">
        <v>6</v>
      </c>
      <c r="B18" s="697" t="s">
        <v>937</v>
      </c>
      <c r="C18" s="690" t="s">
        <v>939</v>
      </c>
      <c r="D18" s="686"/>
      <c r="E18" s="686"/>
      <c r="F18" s="686">
        <f>D18-E18</f>
        <v>0</v>
      </c>
    </row>
    <row r="19" spans="1:7" ht="15" customHeight="1" outlineLevel="1" x14ac:dyDescent="0.25">
      <c r="A19" s="703"/>
      <c r="B19" s="699"/>
      <c r="C19" s="691"/>
      <c r="D19" s="686"/>
      <c r="E19" s="687"/>
      <c r="F19" s="687"/>
    </row>
    <row r="20" spans="1:7" ht="15" customHeight="1" outlineLevel="1" x14ac:dyDescent="0.25">
      <c r="A20" s="703">
        <v>7</v>
      </c>
      <c r="B20" s="697" t="s">
        <v>944</v>
      </c>
      <c r="C20" s="690" t="s">
        <v>947</v>
      </c>
      <c r="D20" s="686"/>
      <c r="E20" s="686"/>
      <c r="F20" s="686">
        <f>D20-E20</f>
        <v>0</v>
      </c>
    </row>
    <row r="21" spans="1:7" ht="15" customHeight="1" outlineLevel="1" x14ac:dyDescent="0.25">
      <c r="A21" s="703"/>
      <c r="B21" s="699"/>
      <c r="C21" s="691"/>
      <c r="D21" s="686"/>
      <c r="E21" s="687"/>
      <c r="F21" s="687"/>
    </row>
    <row r="25" spans="1:7" x14ac:dyDescent="0.25">
      <c r="E25" s="510"/>
    </row>
    <row r="26" spans="1:7" x14ac:dyDescent="0.25">
      <c r="E26" s="510"/>
    </row>
    <row r="27" spans="1:7" x14ac:dyDescent="0.25">
      <c r="E27" s="510"/>
    </row>
    <row r="28" spans="1:7" x14ac:dyDescent="0.25">
      <c r="E28" s="510"/>
    </row>
    <row r="29" spans="1:7" x14ac:dyDescent="0.25">
      <c r="E29" s="510"/>
    </row>
    <row r="30" spans="1:7" x14ac:dyDescent="0.25">
      <c r="E30" s="510"/>
    </row>
    <row r="31" spans="1:7" x14ac:dyDescent="0.25">
      <c r="E31" s="510"/>
    </row>
  </sheetData>
  <mergeCells count="34">
    <mergeCell ref="A11:A14"/>
    <mergeCell ref="A15:A16"/>
    <mergeCell ref="A18:A19"/>
    <mergeCell ref="A20:A21"/>
    <mergeCell ref="D5:F5"/>
    <mergeCell ref="A7:A8"/>
    <mergeCell ref="B7:B8"/>
    <mergeCell ref="D7:D8"/>
    <mergeCell ref="E7:E8"/>
    <mergeCell ref="F7:F8"/>
    <mergeCell ref="B9:B10"/>
    <mergeCell ref="C9:C10"/>
    <mergeCell ref="D9:D10"/>
    <mergeCell ref="E9:E10"/>
    <mergeCell ref="F9:F10"/>
    <mergeCell ref="A9:A10"/>
    <mergeCell ref="B18:B19"/>
    <mergeCell ref="C18:C19"/>
    <mergeCell ref="D18:D19"/>
    <mergeCell ref="E18:E19"/>
    <mergeCell ref="F18:F19"/>
    <mergeCell ref="B20:B21"/>
    <mergeCell ref="C20:C21"/>
    <mergeCell ref="D20:D21"/>
    <mergeCell ref="E20:E21"/>
    <mergeCell ref="F20:F21"/>
    <mergeCell ref="B11:B14"/>
    <mergeCell ref="D11:D14"/>
    <mergeCell ref="E11:E14"/>
    <mergeCell ref="F11:F14"/>
    <mergeCell ref="B15:B16"/>
    <mergeCell ref="D15:D16"/>
    <mergeCell ref="E15:E16"/>
    <mergeCell ref="F15:F16"/>
  </mergeCells>
  <printOptions horizontalCentered="1"/>
  <pageMargins left="0.39370078740157483" right="0.39370078740157483" top="0.59055118110236227" bottom="0.59055118110236227" header="0.31496062992125984" footer="0.31496062992125984"/>
  <pageSetup scale="8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15</vt:i4>
      </vt:variant>
      <vt:variant>
        <vt:lpstr>Intervalos com nome</vt:lpstr>
      </vt:variant>
      <vt:variant>
        <vt:i4>13</vt:i4>
      </vt:variant>
    </vt:vector>
  </HeadingPairs>
  <TitlesOfParts>
    <vt:vector size="28" baseType="lpstr">
      <vt:lpstr>Meus gastos (2)</vt:lpstr>
      <vt:lpstr>MATRIZ</vt:lpstr>
      <vt:lpstr>Hoja3</vt:lpstr>
      <vt:lpstr>2018 (2)</vt:lpstr>
      <vt:lpstr>Uniforme 2018</vt:lpstr>
      <vt:lpstr>Automovel</vt:lpstr>
      <vt:lpstr>2014</vt:lpstr>
      <vt:lpstr>2015</vt:lpstr>
      <vt:lpstr>2016</vt:lpstr>
      <vt:lpstr>2017</vt:lpstr>
      <vt:lpstr>2018</vt:lpstr>
      <vt:lpstr>Equipos CTO 2019</vt:lpstr>
      <vt:lpstr>2019</vt:lpstr>
      <vt:lpstr>CLASIFICADOR  </vt:lpstr>
      <vt:lpstr>Planilha2</vt:lpstr>
      <vt:lpstr>'2015'!Área_de_Impressão</vt:lpstr>
      <vt:lpstr>'2016'!Área_de_Impressão</vt:lpstr>
      <vt:lpstr>'2017'!Área_de_Impressão</vt:lpstr>
      <vt:lpstr>'2018'!Área_de_Impressão</vt:lpstr>
      <vt:lpstr>'2018 (2)'!Área_de_Impressão</vt:lpstr>
      <vt:lpstr>'2019'!Área_de_Impressão</vt:lpstr>
      <vt:lpstr>'2014'!Títulos_de_Impressão</vt:lpstr>
      <vt:lpstr>'2015'!Títulos_de_Impressão</vt:lpstr>
      <vt:lpstr>'2016'!Títulos_de_Impressão</vt:lpstr>
      <vt:lpstr>'2017'!Títulos_de_Impressão</vt:lpstr>
      <vt:lpstr>'2018'!Títulos_de_Impressão</vt:lpstr>
      <vt:lpstr>'2018 (2)'!Títulos_de_Impressão</vt:lpstr>
      <vt:lpstr>'2019'!Títulos_de_Impressão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krojas</dc:creator>
  <cp:lastModifiedBy>Douglas Nasario - Boa</cp:lastModifiedBy>
  <cp:lastPrinted>2017-09-13T15:58:55Z</cp:lastPrinted>
  <dcterms:created xsi:type="dcterms:W3CDTF">2010-06-24T14:32:14Z</dcterms:created>
  <dcterms:modified xsi:type="dcterms:W3CDTF">2021-06-09T14:13:23Z</dcterms:modified>
</cp:coreProperties>
</file>