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KBS\Calibration\"/>
    </mc:Choice>
  </mc:AlternateContent>
  <xr:revisionPtr revIDLastSave="0" documentId="13_ncr:1_{D499B74D-B0C3-4A15-8958-F837C4B39E6B}" xr6:coauthVersionLast="47" xr6:coauthVersionMax="47" xr10:uidLastSave="{00000000-0000-0000-0000-000000000000}"/>
  <bookViews>
    <workbookView xWindow="28680" yWindow="-120" windowWidth="29040" windowHeight="15840" activeTab="2" xr2:uid="{4D5A38D9-1724-476A-8F49-8BF3BA0E5728}"/>
  </bookViews>
  <sheets>
    <sheet name="Sheet1" sheetId="1" r:id="rId1"/>
    <sheet name="Jinbo et al 2006" sheetId="2" r:id="rId2"/>
    <sheet name="Blanco-Canqui et al. 2011" sheetId="3" r:id="rId3"/>
    <sheet name="NM site from PhD" sheetId="4" r:id="rId4"/>
  </sheets>
  <definedNames>
    <definedName name="btblfn0005" localSheetId="2">'Blanco-Canqui et al. 2011'!$C$4</definedName>
    <definedName name="btblfn0010" localSheetId="2">'Blanco-Canqui et al. 2011'!$C$6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19" i="4"/>
  <c r="G20" i="4"/>
  <c r="G17" i="4"/>
  <c r="G16" i="4"/>
  <c r="G15" i="4"/>
  <c r="G14" i="4"/>
  <c r="G13" i="4"/>
  <c r="G12" i="4"/>
  <c r="G11" i="4"/>
  <c r="G9" i="4"/>
  <c r="G8" i="4"/>
  <c r="G7" i="4"/>
  <c r="G6" i="4"/>
  <c r="G10" i="4"/>
  <c r="G18" i="4"/>
  <c r="G22" i="4"/>
  <c r="G5" i="4"/>
  <c r="G4" i="4"/>
  <c r="G3" i="4"/>
  <c r="F22" i="4"/>
  <c r="F18" i="4"/>
  <c r="F14" i="4"/>
  <c r="F10" i="4"/>
  <c r="F6" i="4"/>
  <c r="AP13" i="3"/>
  <c r="AQ13" i="3" s="1"/>
  <c r="AP12" i="3"/>
  <c r="AQ12" i="3" s="1"/>
  <c r="AP11" i="3"/>
  <c r="AQ11" i="3" s="1"/>
  <c r="AP10" i="3"/>
  <c r="AQ10" i="3" s="1"/>
  <c r="AP9" i="3"/>
  <c r="AQ9" i="3" s="1"/>
  <c r="AR13" i="3" s="1"/>
  <c r="AQ8" i="3"/>
  <c r="AP8" i="3"/>
  <c r="AQ7" i="3"/>
  <c r="AR8" i="3" s="1"/>
  <c r="AP7" i="3"/>
  <c r="AP6" i="3"/>
  <c r="AQ6" i="3" s="1"/>
  <c r="AP5" i="3"/>
  <c r="AP15" i="3" s="1"/>
  <c r="AQ4" i="3"/>
  <c r="AI13" i="3"/>
  <c r="AJ13" i="3" s="1"/>
  <c r="AI12" i="3"/>
  <c r="AJ12" i="3" s="1"/>
  <c r="AI11" i="3"/>
  <c r="AJ11" i="3" s="1"/>
  <c r="AI10" i="3"/>
  <c r="AJ10" i="3" s="1"/>
  <c r="AI9" i="3"/>
  <c r="AJ9" i="3" s="1"/>
  <c r="AK13" i="3" s="1"/>
  <c r="AJ8" i="3"/>
  <c r="AI8" i="3"/>
  <c r="AJ7" i="3"/>
  <c r="AK8" i="3" s="1"/>
  <c r="AI7" i="3"/>
  <c r="AI6" i="3"/>
  <c r="AJ6" i="3" s="1"/>
  <c r="AI5" i="3"/>
  <c r="AI15" i="3" s="1"/>
  <c r="AJ4" i="3"/>
  <c r="AB13" i="3"/>
  <c r="AC13" i="3" s="1"/>
  <c r="AB12" i="3"/>
  <c r="AC12" i="3" s="1"/>
  <c r="AB11" i="3"/>
  <c r="AC11" i="3" s="1"/>
  <c r="AB10" i="3"/>
  <c r="AC10" i="3" s="1"/>
  <c r="AB9" i="3"/>
  <c r="AC9" i="3" s="1"/>
  <c r="AD13" i="3" s="1"/>
  <c r="AB8" i="3"/>
  <c r="AC8" i="3" s="1"/>
  <c r="AB7" i="3"/>
  <c r="AC7" i="3" s="1"/>
  <c r="AB6" i="3"/>
  <c r="AC6" i="3" s="1"/>
  <c r="AB5" i="3"/>
  <c r="AC4" i="3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V8" i="3" s="1"/>
  <c r="T7" i="3"/>
  <c r="U7" i="3" s="1"/>
  <c r="U6" i="3"/>
  <c r="T6" i="3"/>
  <c r="T5" i="3"/>
  <c r="U4" i="3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M4" i="3"/>
  <c r="F4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5" i="3"/>
  <c r="F5" i="3" s="1"/>
  <c r="G6" i="3" s="1"/>
  <c r="B7" i="2"/>
  <c r="C5" i="2" s="1"/>
  <c r="K4" i="1"/>
  <c r="K5" i="1"/>
  <c r="K3" i="1"/>
  <c r="I4" i="1"/>
  <c r="I5" i="1"/>
  <c r="H4" i="1"/>
  <c r="H5" i="1"/>
  <c r="H3" i="1"/>
  <c r="I3" i="1" s="1"/>
  <c r="F3" i="1"/>
  <c r="F4" i="1"/>
  <c r="F5" i="1"/>
  <c r="AQ5" i="3" l="1"/>
  <c r="AQ15" i="3" s="1"/>
  <c r="AR6" i="3"/>
  <c r="AR15" i="3" s="1"/>
  <c r="AJ5" i="3"/>
  <c r="AJ15" i="3" s="1"/>
  <c r="G8" i="3"/>
  <c r="N13" i="3"/>
  <c r="AB15" i="3"/>
  <c r="T15" i="3"/>
  <c r="AD8" i="3"/>
  <c r="AC5" i="3"/>
  <c r="AC15" i="3" s="1"/>
  <c r="V13" i="3"/>
  <c r="U5" i="3"/>
  <c r="U15" i="3" s="1"/>
  <c r="M15" i="3"/>
  <c r="N8" i="3"/>
  <c r="L15" i="3"/>
  <c r="N6" i="3"/>
  <c r="N15" i="3" s="1"/>
  <c r="G13" i="3"/>
  <c r="G15" i="3" s="1"/>
  <c r="F15" i="3"/>
  <c r="E15" i="3"/>
  <c r="C2" i="2"/>
  <c r="C3" i="2"/>
  <c r="C4" i="2"/>
  <c r="AK6" i="3" l="1"/>
  <c r="AK15" i="3" s="1"/>
  <c r="V6" i="3"/>
  <c r="V15" i="3" s="1"/>
  <c r="AD6" i="3"/>
  <c r="AD15" i="3" s="1"/>
  <c r="C7" i="2"/>
</calcChain>
</file>

<file path=xl/sharedStrings.xml><?xml version="1.0" encoding="utf-8"?>
<sst xmlns="http://schemas.openxmlformats.org/spreadsheetml/2006/main" count="104" uniqueCount="64">
  <si>
    <t>Treatment</t>
  </si>
  <si>
    <t>T1</t>
  </si>
  <si>
    <t>T2</t>
  </si>
  <si>
    <t>Total Depth (cm)</t>
  </si>
  <si>
    <t>Surface Depth (cm)</t>
  </si>
  <si>
    <t>Total Profile C (Mg C ha-1)</t>
  </si>
  <si>
    <t>Surface C (Mg C ha-1)</t>
  </si>
  <si>
    <t>T3</t>
  </si>
  <si>
    <t>Fract C in Surface</t>
  </si>
  <si>
    <t>Surface BD</t>
  </si>
  <si>
    <t>pct_c</t>
  </si>
  <si>
    <t>C_for_1.11bd</t>
  </si>
  <si>
    <t>Fract C to 25 cm</t>
  </si>
  <si>
    <t>Calc C to 25 cm (from ObsCdeep_calcs)</t>
  </si>
  <si>
    <t>0-10</t>
  </si>
  <si>
    <t>20-30</t>
  </si>
  <si>
    <t>30-40</t>
  </si>
  <si>
    <t>10-20</t>
  </si>
  <si>
    <t>Total</t>
  </si>
  <si>
    <t>SOC (g/kg)</t>
  </si>
  <si>
    <t>Fract of depth</t>
  </si>
  <si>
    <t>Depth (cm)</t>
  </si>
  <si>
    <t>Hutchinson</t>
  </si>
  <si>
    <t>Hays</t>
  </si>
  <si>
    <t>Tribune</t>
  </si>
  <si>
    <t>CT</t>
  </si>
  <si>
    <t>NT</t>
  </si>
  <si>
    <t>0–2.5</t>
  </si>
  <si>
    <t>0–5</t>
  </si>
  <si>
    <t>0–10</t>
  </si>
  <si>
    <t>0–15</t>
  </si>
  <si>
    <t>0–20</t>
  </si>
  <si>
    <t>0–30</t>
  </si>
  <si>
    <t>0–40</t>
  </si>
  <si>
    <t>0–60</t>
  </si>
  <si>
    <t>0–80</t>
  </si>
  <si>
    <t>0–100</t>
  </si>
  <si>
    <t>NT bd</t>
  </si>
  <si>
    <t>CT bd</t>
  </si>
  <si>
    <t>CT SOC by layer</t>
  </si>
  <si>
    <t>CT fract by depth</t>
  </si>
  <si>
    <t>grouped fractions</t>
  </si>
  <si>
    <t>NT fract by layer</t>
  </si>
  <si>
    <t>NT SOC by layer</t>
  </si>
  <si>
    <t>CT fract by layer</t>
  </si>
  <si>
    <t>Tillage</t>
  </si>
  <si>
    <t>Soil depth (cm)</t>
  </si>
  <si>
    <t>Organic C (Mg/ha)</t>
  </si>
  <si>
    <t>CTGC</t>
  </si>
  <si>
    <t>0-20 cm</t>
  </si>
  <si>
    <t>20-40 cm</t>
  </si>
  <si>
    <t>40-60 cm</t>
  </si>
  <si>
    <t>60-80 cm</t>
  </si>
  <si>
    <t>TC:</t>
  </si>
  <si>
    <t>NTC</t>
  </si>
  <si>
    <t>STC</t>
  </si>
  <si>
    <t>GGL</t>
  </si>
  <si>
    <t>UGL</t>
  </si>
  <si>
    <t>fract C by layer</t>
  </si>
  <si>
    <t>wheat-sorghum-fallow 3-yr rotation (moldboard plow)</t>
  </si>
  <si>
    <t>corn-sorghum 2-year rotation (no-till)</t>
  </si>
  <si>
    <t>corn-sorghum 2-year rotation (strip-till)</t>
  </si>
  <si>
    <t>native grasses with grazing</t>
  </si>
  <si>
    <t>native grasses without grazing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</si>
</sst>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01F1E"/>
      <name val="Arial"/>
      <family val="2"/>
    </font>
    <font>
      <b/>
      <sz val="10"/>
      <color rgb="FF201F1E"/>
      <name val="Arial"/>
      <family val="2"/>
    </font>
    <font>
      <sz val="8"/>
      <color rgb="FF201F1E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quotePrefix="1" applyNumberForma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67880911002428" TargetMode="External"/><Relationship Id="rId2" Type="http://schemas.openxmlformats.org/officeDocument/2006/relationships/hyperlink" Target="https://www.sciencedirect.com/science/article/pii/S0167880911002428" TargetMode="External"/><Relationship Id="rId1" Type="http://schemas.openxmlformats.org/officeDocument/2006/relationships/hyperlink" Target="https://www.sciencedirect.com/science/article/pii/S016788091100242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FD5F-EDA7-4D14-A9A4-D06F2E1C9EB1}">
  <dimension ref="A2:K5"/>
  <sheetViews>
    <sheetView workbookViewId="0">
      <selection activeCell="J3" sqref="J3"/>
    </sheetView>
  </sheetViews>
  <sheetFormatPr defaultRowHeight="14.5" x14ac:dyDescent="0.35"/>
  <cols>
    <col min="1" max="1" width="9.81640625" bestFit="1" customWidth="1"/>
    <col min="2" max="2" width="15.08984375" bestFit="1" customWidth="1"/>
    <col min="3" max="3" width="17.26953125" bestFit="1" customWidth="1"/>
    <col min="4" max="4" width="23.1796875" bestFit="1" customWidth="1"/>
    <col min="5" max="5" width="18.90625" bestFit="1" customWidth="1"/>
    <col min="6" max="6" width="15.36328125" bestFit="1" customWidth="1"/>
    <col min="7" max="7" width="9.90625" bestFit="1" customWidth="1"/>
  </cols>
  <sheetData>
    <row r="2" spans="1:11" x14ac:dyDescent="0.3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10</v>
      </c>
      <c r="I2" t="s">
        <v>11</v>
      </c>
      <c r="J2" t="s">
        <v>13</v>
      </c>
      <c r="K2" t="s">
        <v>12</v>
      </c>
    </row>
    <row r="3" spans="1:11" x14ac:dyDescent="0.35">
      <c r="A3" t="s">
        <v>1</v>
      </c>
      <c r="B3">
        <v>101</v>
      </c>
      <c r="C3">
        <v>20</v>
      </c>
      <c r="D3">
        <v>74.17</v>
      </c>
      <c r="E3">
        <v>33.270000000000003</v>
      </c>
      <c r="F3">
        <f>E3/D3</f>
        <v>0.44856410947822573</v>
      </c>
      <c r="G3">
        <v>1.56</v>
      </c>
      <c r="H3">
        <f>E3/(G3*C3)</f>
        <v>1.0663461538461538</v>
      </c>
      <c r="I3">
        <f>C3*1.11*H3</f>
        <v>23.672884615384618</v>
      </c>
      <c r="J3">
        <v>36.799999999999997</v>
      </c>
      <c r="K3">
        <f>J3/D3</f>
        <v>0.49615747606849125</v>
      </c>
    </row>
    <row r="4" spans="1:11" x14ac:dyDescent="0.35">
      <c r="A4" t="s">
        <v>2</v>
      </c>
      <c r="B4">
        <v>100</v>
      </c>
      <c r="C4">
        <v>21</v>
      </c>
      <c r="D4">
        <v>88.28</v>
      </c>
      <c r="E4">
        <v>37.22</v>
      </c>
      <c r="F4">
        <f t="shared" ref="F4:F5" si="0">E4/D4</f>
        <v>0.4216130493883099</v>
      </c>
      <c r="G4">
        <v>1.54</v>
      </c>
      <c r="H4">
        <f t="shared" ref="H4:H5" si="1">E4/(G4*C4)</f>
        <v>1.1508967223252935</v>
      </c>
      <c r="I4">
        <f t="shared" ref="I4:I5" si="2">C4*1.11*H4</f>
        <v>26.827402597402592</v>
      </c>
      <c r="J4">
        <v>40.1</v>
      </c>
      <c r="K4">
        <f t="shared" ref="K4:K5" si="3">J4/D4</f>
        <v>0.45423652016311739</v>
      </c>
    </row>
    <row r="5" spans="1:11" x14ac:dyDescent="0.35">
      <c r="A5" t="s">
        <v>7</v>
      </c>
      <c r="B5">
        <v>101</v>
      </c>
      <c r="C5">
        <v>23</v>
      </c>
      <c r="D5">
        <v>79.3</v>
      </c>
      <c r="E5">
        <v>43.16</v>
      </c>
      <c r="F5">
        <f t="shared" si="0"/>
        <v>0.54426229508196722</v>
      </c>
      <c r="G5">
        <v>1.53</v>
      </c>
      <c r="H5">
        <f t="shared" si="1"/>
        <v>1.2264847968172776</v>
      </c>
      <c r="I5">
        <f t="shared" si="2"/>
        <v>31.312156862745098</v>
      </c>
      <c r="J5">
        <v>44.48</v>
      </c>
      <c r="K5">
        <f t="shared" si="3"/>
        <v>0.56090794451450188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5735-E39E-4B8B-999D-27C5364A6EDC}">
  <dimension ref="A1:C7"/>
  <sheetViews>
    <sheetView workbookViewId="0">
      <selection activeCell="C2" sqref="C2"/>
    </sheetView>
  </sheetViews>
  <sheetFormatPr defaultRowHeight="14.5" x14ac:dyDescent="0.35"/>
  <cols>
    <col min="2" max="2" width="9.81640625" bestFit="1" customWidth="1"/>
    <col min="3" max="3" width="12.81640625" bestFit="1" customWidth="1"/>
  </cols>
  <sheetData>
    <row r="1" spans="1:3" x14ac:dyDescent="0.35">
      <c r="B1" t="s">
        <v>19</v>
      </c>
      <c r="C1" t="s">
        <v>20</v>
      </c>
    </row>
    <row r="2" spans="1:3" x14ac:dyDescent="0.35">
      <c r="A2" t="s">
        <v>14</v>
      </c>
      <c r="B2">
        <v>26.8</v>
      </c>
      <c r="C2">
        <f>B2/B7</f>
        <v>0.37693389592123772</v>
      </c>
    </row>
    <row r="3" spans="1:3" x14ac:dyDescent="0.35">
      <c r="A3" s="1" t="s">
        <v>17</v>
      </c>
      <c r="B3">
        <v>21.4</v>
      </c>
      <c r="C3">
        <f>B3/B7</f>
        <v>0.3009845288326301</v>
      </c>
    </row>
    <row r="4" spans="1:3" x14ac:dyDescent="0.35">
      <c r="A4" t="s">
        <v>15</v>
      </c>
      <c r="B4">
        <v>13.9</v>
      </c>
      <c r="C4">
        <f>B4/B7</f>
        <v>0.19549929676511957</v>
      </c>
    </row>
    <row r="5" spans="1:3" x14ac:dyDescent="0.35">
      <c r="A5" t="s">
        <v>16</v>
      </c>
      <c r="B5">
        <v>9</v>
      </c>
      <c r="C5">
        <f>B5/B7</f>
        <v>0.12658227848101267</v>
      </c>
    </row>
    <row r="7" spans="1:3" x14ac:dyDescent="0.35">
      <c r="A7" t="s">
        <v>18</v>
      </c>
      <c r="B7">
        <f>SUM(B2:B5)</f>
        <v>71.099999999999994</v>
      </c>
      <c r="C7">
        <f>SUM(C2:C5)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600E-A638-4678-87C4-66CBE2A8C23A}">
  <dimension ref="B2:AR15"/>
  <sheetViews>
    <sheetView tabSelected="1" topLeftCell="Z1" workbookViewId="0">
      <selection activeCell="AP5" sqref="AP5"/>
    </sheetView>
  </sheetViews>
  <sheetFormatPr defaultRowHeight="14.5" x14ac:dyDescent="0.35"/>
  <cols>
    <col min="2" max="2" width="10.36328125" bestFit="1" customWidth="1"/>
  </cols>
  <sheetData>
    <row r="2" spans="2:44" ht="14.5" customHeight="1" x14ac:dyDescent="0.35">
      <c r="B2" t="s">
        <v>21</v>
      </c>
      <c r="C2" t="s">
        <v>22</v>
      </c>
      <c r="R2" t="s">
        <v>23</v>
      </c>
      <c r="AG2" t="s">
        <v>24</v>
      </c>
    </row>
    <row r="3" spans="2:44" x14ac:dyDescent="0.35">
      <c r="C3" t="s">
        <v>25</v>
      </c>
      <c r="D3" t="s">
        <v>38</v>
      </c>
      <c r="E3" t="s">
        <v>39</v>
      </c>
      <c r="F3" t="s">
        <v>40</v>
      </c>
      <c r="G3" t="s">
        <v>41</v>
      </c>
      <c r="J3" t="s">
        <v>26</v>
      </c>
      <c r="K3" t="s">
        <v>37</v>
      </c>
      <c r="L3" t="s">
        <v>43</v>
      </c>
      <c r="M3" t="s">
        <v>42</v>
      </c>
      <c r="N3" t="s">
        <v>41</v>
      </c>
      <c r="R3" t="s">
        <v>25</v>
      </c>
      <c r="S3" t="s">
        <v>38</v>
      </c>
      <c r="T3" t="s">
        <v>39</v>
      </c>
      <c r="U3" t="s">
        <v>44</v>
      </c>
      <c r="V3" t="s">
        <v>41</v>
      </c>
      <c r="Z3" t="s">
        <v>26</v>
      </c>
      <c r="AA3" t="s">
        <v>37</v>
      </c>
      <c r="AB3" t="s">
        <v>43</v>
      </c>
      <c r="AC3" t="s">
        <v>42</v>
      </c>
      <c r="AD3" t="s">
        <v>41</v>
      </c>
      <c r="AG3" t="s">
        <v>25</v>
      </c>
      <c r="AH3" t="s">
        <v>38</v>
      </c>
      <c r="AI3" t="s">
        <v>39</v>
      </c>
      <c r="AJ3" t="s">
        <v>44</v>
      </c>
      <c r="AK3" t="s">
        <v>41</v>
      </c>
      <c r="AN3" t="s">
        <v>26</v>
      </c>
      <c r="AO3" t="s">
        <v>37</v>
      </c>
      <c r="AP3" t="s">
        <v>43</v>
      </c>
      <c r="AQ3" t="s">
        <v>42</v>
      </c>
      <c r="AR3" t="s">
        <v>41</v>
      </c>
    </row>
    <row r="4" spans="2:44" x14ac:dyDescent="0.35">
      <c r="B4" t="s">
        <v>27</v>
      </c>
      <c r="C4">
        <v>3.6</v>
      </c>
      <c r="D4">
        <v>1</v>
      </c>
      <c r="E4">
        <v>3.6</v>
      </c>
      <c r="F4">
        <f>E4/C13</f>
        <v>2.8059236165237721E-2</v>
      </c>
      <c r="J4">
        <v>6.5</v>
      </c>
      <c r="K4">
        <v>0.09</v>
      </c>
      <c r="L4">
        <v>6.5</v>
      </c>
      <c r="M4">
        <f>L4/J13</f>
        <v>5.2125100240577385E-2</v>
      </c>
      <c r="R4">
        <v>3.6</v>
      </c>
      <c r="S4">
        <v>1.2</v>
      </c>
      <c r="T4">
        <v>3.6</v>
      </c>
      <c r="U4">
        <f>T4/R13</f>
        <v>3.4383954154727794E-2</v>
      </c>
      <c r="Z4">
        <v>5.2</v>
      </c>
      <c r="AA4">
        <v>1.1499999999999999</v>
      </c>
      <c r="AB4">
        <v>5.2</v>
      </c>
      <c r="AC4">
        <f>AB4/Z13</f>
        <v>4.9571020019065777E-2</v>
      </c>
      <c r="AG4">
        <v>5.0999999999999996</v>
      </c>
      <c r="AH4">
        <v>1.19</v>
      </c>
      <c r="AI4">
        <v>5.0999999999999996</v>
      </c>
      <c r="AJ4">
        <f>AI4/AG13</f>
        <v>3.9781591263650544E-2</v>
      </c>
      <c r="AN4">
        <v>6.1</v>
      </c>
      <c r="AO4">
        <v>1.21</v>
      </c>
      <c r="AP4">
        <v>6.1</v>
      </c>
      <c r="AQ4">
        <f>AP4/AN13</f>
        <v>4.4655929721815521E-2</v>
      </c>
    </row>
    <row r="5" spans="2:44" x14ac:dyDescent="0.35">
      <c r="B5" t="s">
        <v>28</v>
      </c>
      <c r="C5">
        <v>7.7</v>
      </c>
      <c r="D5">
        <v>1.1000000000000001</v>
      </c>
      <c r="E5">
        <f>C5-C4</f>
        <v>4.0999999999999996</v>
      </c>
      <c r="F5">
        <f>E5/C13</f>
        <v>3.1956352299298517E-2</v>
      </c>
      <c r="J5">
        <v>11.1</v>
      </c>
      <c r="K5">
        <v>1.0900000000000001</v>
      </c>
      <c r="L5">
        <f>J5-J4</f>
        <v>4.5999999999999996</v>
      </c>
      <c r="M5">
        <f>L5/J13</f>
        <v>3.6888532477947072E-2</v>
      </c>
      <c r="R5">
        <v>8.1999999999999993</v>
      </c>
      <c r="S5">
        <v>1.25</v>
      </c>
      <c r="T5">
        <f>R5-R4</f>
        <v>4.5999999999999996</v>
      </c>
      <c r="U5">
        <f>T5/R13</f>
        <v>4.3935052531041068E-2</v>
      </c>
      <c r="Z5">
        <v>10.3</v>
      </c>
      <c r="AA5">
        <v>1.4</v>
      </c>
      <c r="AB5">
        <f>Z5-Z4</f>
        <v>5.1000000000000005</v>
      </c>
      <c r="AC5">
        <f>AB5/Z13</f>
        <v>4.8617731172545281E-2</v>
      </c>
      <c r="AG5">
        <v>9.6999999999999993</v>
      </c>
      <c r="AH5">
        <v>1.1399999999999999</v>
      </c>
      <c r="AI5">
        <f>AG5-AG4</f>
        <v>4.5999999999999996</v>
      </c>
      <c r="AJ5">
        <f>AI5/AG13</f>
        <v>3.5881435257410298E-2</v>
      </c>
      <c r="AN5">
        <v>11.4</v>
      </c>
      <c r="AO5">
        <v>1.3</v>
      </c>
      <c r="AP5">
        <f>AN5-AN4</f>
        <v>5.3000000000000007</v>
      </c>
      <c r="AQ5">
        <f>AP5/AN13</f>
        <v>3.8799414348462673E-2</v>
      </c>
    </row>
    <row r="6" spans="2:44" x14ac:dyDescent="0.35">
      <c r="B6" t="s">
        <v>29</v>
      </c>
      <c r="C6">
        <v>17.8</v>
      </c>
      <c r="D6">
        <v>1.25</v>
      </c>
      <c r="E6">
        <f t="shared" ref="E6:E13" si="0">C6-C5</f>
        <v>10.100000000000001</v>
      </c>
      <c r="F6">
        <f>E6/C13</f>
        <v>7.8721745908028065E-2</v>
      </c>
      <c r="G6">
        <f>SUM(F4:F6)</f>
        <v>0.1387373343725643</v>
      </c>
      <c r="J6">
        <v>19.8</v>
      </c>
      <c r="K6">
        <v>1.3</v>
      </c>
      <c r="L6">
        <f t="shared" ref="L6:L13" si="1">J6-J5</f>
        <v>8.7000000000000011</v>
      </c>
      <c r="M6">
        <f>L6/J13</f>
        <v>6.9767441860465129E-2</v>
      </c>
      <c r="N6">
        <f>SUM(M4:M6)</f>
        <v>0.1587810745789896</v>
      </c>
      <c r="R6">
        <v>18.7</v>
      </c>
      <c r="S6">
        <v>1.42</v>
      </c>
      <c r="T6">
        <f t="shared" ref="T6:T13" si="2">R6-R5</f>
        <v>10.5</v>
      </c>
      <c r="U6">
        <f>T6/R13</f>
        <v>0.10028653295128939</v>
      </c>
      <c r="V6">
        <f>SUM(U4:U6)</f>
        <v>0.17860553963705825</v>
      </c>
      <c r="Z6">
        <v>20</v>
      </c>
      <c r="AA6">
        <v>1.65</v>
      </c>
      <c r="AB6">
        <f t="shared" ref="AB6:AB13" si="3">Z6-Z5</f>
        <v>9.6999999999999993</v>
      </c>
      <c r="AC6">
        <f>AB6/Z13</f>
        <v>9.2469018112488074E-2</v>
      </c>
      <c r="AD6">
        <f>SUM(AC4:AC6)</f>
        <v>0.19065776930409911</v>
      </c>
      <c r="AG6">
        <v>19.899999999999999</v>
      </c>
      <c r="AH6">
        <v>1.35</v>
      </c>
      <c r="AI6">
        <f t="shared" ref="AI6:AI13" si="4">AG6-AG5</f>
        <v>10.199999999999999</v>
      </c>
      <c r="AJ6">
        <f>AI6/AG13</f>
        <v>7.9563182527301088E-2</v>
      </c>
      <c r="AK6">
        <f>SUM(AJ4:AJ6)</f>
        <v>0.15522620904836193</v>
      </c>
      <c r="AN6">
        <v>21.3</v>
      </c>
      <c r="AO6">
        <v>1.28</v>
      </c>
      <c r="AP6">
        <f t="shared" ref="AP6:AP13" si="5">AN6-AN5</f>
        <v>9.9</v>
      </c>
      <c r="AQ6">
        <f>AP6/AN13</f>
        <v>7.2474377745241583E-2</v>
      </c>
      <c r="AR6">
        <f>SUM(AQ4:AQ6)</f>
        <v>0.15592972181551978</v>
      </c>
    </row>
    <row r="7" spans="2:44" x14ac:dyDescent="0.35">
      <c r="B7" t="s">
        <v>30</v>
      </c>
      <c r="C7">
        <v>28.5</v>
      </c>
      <c r="D7">
        <v>1.2</v>
      </c>
      <c r="E7">
        <f t="shared" si="0"/>
        <v>10.7</v>
      </c>
      <c r="F7">
        <f>E7/C13</f>
        <v>8.3398285268901001E-2</v>
      </c>
      <c r="J7">
        <v>28.3</v>
      </c>
      <c r="K7">
        <v>1.2</v>
      </c>
      <c r="L7">
        <f t="shared" si="1"/>
        <v>8.5</v>
      </c>
      <c r="M7">
        <f>L7/J13</f>
        <v>6.8163592622293503E-2</v>
      </c>
      <c r="R7">
        <v>27.7</v>
      </c>
      <c r="S7">
        <v>1.72</v>
      </c>
      <c r="T7">
        <f t="shared" si="2"/>
        <v>9</v>
      </c>
      <c r="U7">
        <f>T7/R13</f>
        <v>8.5959885386819479E-2</v>
      </c>
      <c r="Z7">
        <v>29</v>
      </c>
      <c r="AA7">
        <v>1.72</v>
      </c>
      <c r="AB7">
        <f t="shared" si="3"/>
        <v>9</v>
      </c>
      <c r="AC7">
        <f>AB7/Z13</f>
        <v>8.5795996186844609E-2</v>
      </c>
      <c r="AG7">
        <v>29.6</v>
      </c>
      <c r="AH7">
        <v>1.45</v>
      </c>
      <c r="AI7">
        <f t="shared" si="4"/>
        <v>9.7000000000000028</v>
      </c>
      <c r="AJ7">
        <f>AI7/AG13</f>
        <v>7.5663026521060869E-2</v>
      </c>
      <c r="AN7">
        <v>31.5</v>
      </c>
      <c r="AO7">
        <v>1.42</v>
      </c>
      <c r="AP7">
        <f t="shared" si="5"/>
        <v>10.199999999999999</v>
      </c>
      <c r="AQ7">
        <f>AP7/AN13</f>
        <v>7.4670571010248904E-2</v>
      </c>
    </row>
    <row r="8" spans="2:44" x14ac:dyDescent="0.35">
      <c r="B8" t="s">
        <v>31</v>
      </c>
      <c r="C8">
        <v>38</v>
      </c>
      <c r="D8">
        <v>1.25</v>
      </c>
      <c r="E8">
        <f t="shared" si="0"/>
        <v>9.5</v>
      </c>
      <c r="F8">
        <f>E8/C13</f>
        <v>7.4045206547155101E-2</v>
      </c>
      <c r="G8">
        <f>SUM(F7:F8)</f>
        <v>0.1574434918160561</v>
      </c>
      <c r="J8">
        <v>36.700000000000003</v>
      </c>
      <c r="K8">
        <v>1.29</v>
      </c>
      <c r="L8">
        <f t="shared" si="1"/>
        <v>8.4000000000000021</v>
      </c>
      <c r="M8">
        <f>L8/J13</f>
        <v>6.7361668003207711E-2</v>
      </c>
      <c r="N8">
        <f>SUM(M7:M8)</f>
        <v>0.13552526062550121</v>
      </c>
      <c r="R8">
        <v>37.200000000000003</v>
      </c>
      <c r="S8">
        <v>1.62</v>
      </c>
      <c r="T8">
        <f t="shared" si="2"/>
        <v>9.5000000000000036</v>
      </c>
      <c r="U8">
        <f>T8/R13</f>
        <v>9.0735434574976154E-2</v>
      </c>
      <c r="V8">
        <f>SUM(U7:U8)</f>
        <v>0.17669531996179563</v>
      </c>
      <c r="Z8">
        <v>37.200000000000003</v>
      </c>
      <c r="AA8">
        <v>1.69</v>
      </c>
      <c r="AB8">
        <f t="shared" si="3"/>
        <v>8.2000000000000028</v>
      </c>
      <c r="AC8">
        <f>AB8/Z13</f>
        <v>7.8169685414680667E-2</v>
      </c>
      <c r="AD8">
        <f>SUM(AC7:AC8)</f>
        <v>0.16396568160152528</v>
      </c>
      <c r="AG8">
        <v>38.6</v>
      </c>
      <c r="AH8">
        <v>1.4</v>
      </c>
      <c r="AI8">
        <f t="shared" si="4"/>
        <v>9</v>
      </c>
      <c r="AJ8">
        <f>AI8/AG13</f>
        <v>7.0202808112324502E-2</v>
      </c>
      <c r="AK8">
        <f>SUM(AJ7:AJ8)</f>
        <v>0.14586583463338537</v>
      </c>
      <c r="AN8">
        <v>41.3</v>
      </c>
      <c r="AO8">
        <v>1.41</v>
      </c>
      <c r="AP8">
        <f t="shared" si="5"/>
        <v>9.7999999999999972</v>
      </c>
      <c r="AQ8">
        <f>AP8/AN13</f>
        <v>7.1742313323572462E-2</v>
      </c>
      <c r="AR8">
        <f>SUM(AQ7:AQ8)</f>
        <v>0.14641288433382138</v>
      </c>
    </row>
    <row r="9" spans="2:44" x14ac:dyDescent="0.35">
      <c r="B9" t="s">
        <v>32</v>
      </c>
      <c r="C9">
        <v>57.7</v>
      </c>
      <c r="D9">
        <v>1.2</v>
      </c>
      <c r="E9">
        <f t="shared" si="0"/>
        <v>19.700000000000003</v>
      </c>
      <c r="F9">
        <f>E9/C13</f>
        <v>0.15354637568199533</v>
      </c>
      <c r="J9">
        <v>56.1</v>
      </c>
      <c r="K9">
        <v>1.21</v>
      </c>
      <c r="L9">
        <f t="shared" si="1"/>
        <v>19.399999999999999</v>
      </c>
      <c r="M9">
        <f>L9/J13</f>
        <v>0.15557337610264635</v>
      </c>
      <c r="R9">
        <v>49.8</v>
      </c>
      <c r="S9">
        <v>1.72</v>
      </c>
      <c r="T9">
        <f t="shared" si="2"/>
        <v>12.599999999999994</v>
      </c>
      <c r="U9">
        <f>T9/R13</f>
        <v>0.12034383954154722</v>
      </c>
      <c r="Z9">
        <v>51.2</v>
      </c>
      <c r="AA9">
        <v>1.7</v>
      </c>
      <c r="AB9">
        <f t="shared" si="3"/>
        <v>14</v>
      </c>
      <c r="AC9">
        <f>AB9/Z13</f>
        <v>0.1334604385128694</v>
      </c>
      <c r="AG9">
        <v>53.3</v>
      </c>
      <c r="AH9">
        <v>1.41</v>
      </c>
      <c r="AI9">
        <f t="shared" si="4"/>
        <v>14.699999999999996</v>
      </c>
      <c r="AJ9">
        <f>AI9/AG13</f>
        <v>0.11466458658346332</v>
      </c>
      <c r="AN9">
        <v>58.3</v>
      </c>
      <c r="AO9">
        <v>1.4</v>
      </c>
      <c r="AP9">
        <f t="shared" si="5"/>
        <v>17</v>
      </c>
      <c r="AQ9">
        <f>AP9/AN13</f>
        <v>0.12445095168374817</v>
      </c>
    </row>
    <row r="10" spans="2:44" x14ac:dyDescent="0.35">
      <c r="B10" t="s">
        <v>33</v>
      </c>
      <c r="C10">
        <v>75.900000000000006</v>
      </c>
      <c r="D10">
        <v>1.26</v>
      </c>
      <c r="E10">
        <f t="shared" si="0"/>
        <v>18.200000000000003</v>
      </c>
      <c r="F10">
        <f>E10/C13</f>
        <v>0.14185502727981295</v>
      </c>
      <c r="J10">
        <v>71.5</v>
      </c>
      <c r="K10">
        <v>1.22</v>
      </c>
      <c r="L10">
        <f t="shared" si="1"/>
        <v>15.399999999999999</v>
      </c>
      <c r="M10">
        <f>L10/J13</f>
        <v>0.1234963913392141</v>
      </c>
      <c r="R10">
        <v>61.2</v>
      </c>
      <c r="S10">
        <v>1.81</v>
      </c>
      <c r="T10">
        <f t="shared" si="2"/>
        <v>11.400000000000006</v>
      </c>
      <c r="U10">
        <f>T10/R13</f>
        <v>0.10888252148997139</v>
      </c>
      <c r="Z10">
        <v>62.1</v>
      </c>
      <c r="AA10">
        <v>1.72</v>
      </c>
      <c r="AB10">
        <f t="shared" si="3"/>
        <v>10.899999999999999</v>
      </c>
      <c r="AC10">
        <f>AB10/Z13</f>
        <v>0.10390848427073401</v>
      </c>
      <c r="AG10">
        <v>66.2</v>
      </c>
      <c r="AH10">
        <v>1.5</v>
      </c>
      <c r="AI10">
        <f t="shared" si="4"/>
        <v>12.900000000000006</v>
      </c>
      <c r="AJ10">
        <f>AI10/AG13</f>
        <v>0.1006240249609985</v>
      </c>
      <c r="AN10">
        <v>72.8</v>
      </c>
      <c r="AO10">
        <v>1.42</v>
      </c>
      <c r="AP10">
        <f t="shared" si="5"/>
        <v>14.5</v>
      </c>
      <c r="AQ10">
        <f>AP10/AN13</f>
        <v>0.1061493411420205</v>
      </c>
    </row>
    <row r="11" spans="2:44" x14ac:dyDescent="0.35">
      <c r="B11" t="s">
        <v>34</v>
      </c>
      <c r="C11">
        <v>101</v>
      </c>
      <c r="D11">
        <v>1.28</v>
      </c>
      <c r="E11">
        <f t="shared" si="0"/>
        <v>25.099999999999994</v>
      </c>
      <c r="F11">
        <f>E11/C13</f>
        <v>0.19563522992985186</v>
      </c>
      <c r="J11">
        <v>92.9</v>
      </c>
      <c r="K11">
        <v>1.28</v>
      </c>
      <c r="L11">
        <f t="shared" si="1"/>
        <v>21.400000000000006</v>
      </c>
      <c r="M11">
        <f>L11/J13</f>
        <v>0.17161186848436252</v>
      </c>
      <c r="R11">
        <v>78.8</v>
      </c>
      <c r="S11">
        <v>1.82</v>
      </c>
      <c r="T11">
        <f t="shared" si="2"/>
        <v>17.599999999999994</v>
      </c>
      <c r="U11">
        <f>T11/R13</f>
        <v>0.16809933142311359</v>
      </c>
      <c r="Z11">
        <v>80.2</v>
      </c>
      <c r="AA11">
        <v>1.79</v>
      </c>
      <c r="AB11">
        <f t="shared" si="3"/>
        <v>18.100000000000001</v>
      </c>
      <c r="AC11">
        <f>AB11/Z13</f>
        <v>0.17254528122020973</v>
      </c>
      <c r="AG11">
        <v>91.5</v>
      </c>
      <c r="AH11">
        <v>1.59</v>
      </c>
      <c r="AI11">
        <f t="shared" si="4"/>
        <v>25.299999999999997</v>
      </c>
      <c r="AJ11">
        <f>AI11/AG13</f>
        <v>0.19734789391575663</v>
      </c>
      <c r="AN11">
        <v>96.7</v>
      </c>
      <c r="AO11">
        <v>1.45</v>
      </c>
      <c r="AP11">
        <f t="shared" si="5"/>
        <v>23.900000000000006</v>
      </c>
      <c r="AQ11">
        <f>AP11/AN13</f>
        <v>0.17496339677891659</v>
      </c>
    </row>
    <row r="12" spans="2:44" x14ac:dyDescent="0.35">
      <c r="B12" t="s">
        <v>35</v>
      </c>
      <c r="C12">
        <v>116.9</v>
      </c>
      <c r="D12">
        <v>1.31</v>
      </c>
      <c r="E12">
        <f t="shared" si="0"/>
        <v>15.900000000000006</v>
      </c>
      <c r="F12">
        <f>E12/C13</f>
        <v>0.12392829306313331</v>
      </c>
      <c r="J12">
        <v>112.1</v>
      </c>
      <c r="K12">
        <v>1.31</v>
      </c>
      <c r="L12">
        <f t="shared" si="1"/>
        <v>19.199999999999989</v>
      </c>
      <c r="M12">
        <f>L12/J13</f>
        <v>0.15396952686447465</v>
      </c>
      <c r="R12">
        <v>92.9</v>
      </c>
      <c r="S12">
        <v>1.79</v>
      </c>
      <c r="T12">
        <f t="shared" si="2"/>
        <v>14.100000000000009</v>
      </c>
      <c r="U12">
        <f>T12/R13</f>
        <v>0.13467048710601726</v>
      </c>
      <c r="Z12">
        <v>93.5</v>
      </c>
      <c r="AA12">
        <v>1.8</v>
      </c>
      <c r="AB12">
        <f t="shared" si="3"/>
        <v>13.299999999999997</v>
      </c>
      <c r="AC12">
        <f>AB12/Z13</f>
        <v>0.12678741658722589</v>
      </c>
      <c r="AG12">
        <v>111.2</v>
      </c>
      <c r="AH12">
        <v>1.6</v>
      </c>
      <c r="AI12">
        <f t="shared" si="4"/>
        <v>19.700000000000003</v>
      </c>
      <c r="AJ12">
        <f>AI12/AG13</f>
        <v>0.15366614664586586</v>
      </c>
      <c r="AN12">
        <v>118.4</v>
      </c>
      <c r="AO12">
        <v>1.5</v>
      </c>
      <c r="AP12">
        <f t="shared" si="5"/>
        <v>21.700000000000003</v>
      </c>
      <c r="AQ12">
        <f>AP12/AN13</f>
        <v>0.15885797950219621</v>
      </c>
    </row>
    <row r="13" spans="2:44" x14ac:dyDescent="0.35">
      <c r="B13" t="s">
        <v>36</v>
      </c>
      <c r="C13">
        <v>128.30000000000001</v>
      </c>
      <c r="D13">
        <v>1.4</v>
      </c>
      <c r="E13">
        <f t="shared" si="0"/>
        <v>11.400000000000006</v>
      </c>
      <c r="F13">
        <f>E13/C13</f>
        <v>8.885424785658616E-2</v>
      </c>
      <c r="G13">
        <f>SUM(F9:F13)</f>
        <v>0.70381917381137959</v>
      </c>
      <c r="J13">
        <v>124.7</v>
      </c>
      <c r="K13">
        <v>1.39</v>
      </c>
      <c r="L13">
        <f t="shared" si="1"/>
        <v>12.600000000000009</v>
      </c>
      <c r="M13">
        <f>L13/J13</f>
        <v>0.10104250200481162</v>
      </c>
      <c r="N13">
        <f>SUM(M9:M13)</f>
        <v>0.70569366479550921</v>
      </c>
      <c r="R13">
        <v>104.7</v>
      </c>
      <c r="S13">
        <v>1.7</v>
      </c>
      <c r="T13">
        <f t="shared" si="2"/>
        <v>11.799999999999997</v>
      </c>
      <c r="U13">
        <f>T13/R13</f>
        <v>0.11270296084049662</v>
      </c>
      <c r="V13">
        <f>SUM(U9:U13)</f>
        <v>0.64469914040114606</v>
      </c>
      <c r="Z13">
        <v>104.9</v>
      </c>
      <c r="AA13">
        <v>1.79</v>
      </c>
      <c r="AB13">
        <f t="shared" si="3"/>
        <v>11.400000000000006</v>
      </c>
      <c r="AC13">
        <f>AB13/Z13</f>
        <v>0.10867492850333656</v>
      </c>
      <c r="AD13">
        <f>SUM(AC9:AC13)</f>
        <v>0.6453765490943757</v>
      </c>
      <c r="AG13">
        <v>128.19999999999999</v>
      </c>
      <c r="AH13">
        <v>1.51</v>
      </c>
      <c r="AI13">
        <f t="shared" si="4"/>
        <v>16.999999999999986</v>
      </c>
      <c r="AJ13">
        <f>AI13/AG13</f>
        <v>0.1326053042121684</v>
      </c>
      <c r="AK13">
        <f>SUM(AJ9:AJ13)</f>
        <v>0.69890795631825275</v>
      </c>
      <c r="AN13">
        <v>136.6</v>
      </c>
      <c r="AO13">
        <v>1.45</v>
      </c>
      <c r="AP13">
        <f t="shared" si="5"/>
        <v>18.199999999999989</v>
      </c>
      <c r="AQ13">
        <f>AP13/AN13</f>
        <v>0.13323572474377737</v>
      </c>
      <c r="AR13">
        <f>SUM(AQ9:AQ13)</f>
        <v>0.69765739385065895</v>
      </c>
    </row>
    <row r="15" spans="2:44" x14ac:dyDescent="0.35">
      <c r="E15">
        <f>SUM(E4:E13)</f>
        <v>128.30000000000001</v>
      </c>
      <c r="F15">
        <f>SUM(F4:F13)</f>
        <v>1</v>
      </c>
      <c r="G15">
        <f>SUM(G4:G13)</f>
        <v>1</v>
      </c>
      <c r="L15">
        <f>SUM(L4:L13)</f>
        <v>124.7</v>
      </c>
      <c r="M15">
        <f>SUM(M4:M13)</f>
        <v>0.99999999999999989</v>
      </c>
      <c r="N15">
        <f>SUM(N4:N13)</f>
        <v>1</v>
      </c>
      <c r="T15">
        <f>SUM(T4:T13)</f>
        <v>104.7</v>
      </c>
      <c r="U15">
        <f>SUM(U4:U13)</f>
        <v>0.99999999999999989</v>
      </c>
      <c r="V15">
        <f>SUM(V4:V13)</f>
        <v>1</v>
      </c>
      <c r="AB15">
        <f>SUM(AB4:AB13)</f>
        <v>104.9</v>
      </c>
      <c r="AC15">
        <f>SUM(AC4:AC13)</f>
        <v>1</v>
      </c>
      <c r="AD15">
        <f>SUM(AD4:AD13)</f>
        <v>1</v>
      </c>
      <c r="AI15">
        <f>SUM(AI4:AI13)</f>
        <v>128.19999999999999</v>
      </c>
      <c r="AJ15">
        <f>SUM(AJ4:AJ13)</f>
        <v>1</v>
      </c>
      <c r="AK15">
        <f>SUM(AK4:AK13)</f>
        <v>1</v>
      </c>
      <c r="AP15">
        <f>SUM(AP4:AP13)</f>
        <v>136.6</v>
      </c>
      <c r="AQ15">
        <f>SUM(AQ4:AQ13)</f>
        <v>1</v>
      </c>
      <c r="AR15">
        <f>SUM(AR4:AR13)</f>
        <v>1</v>
      </c>
    </row>
  </sheetData>
  <hyperlinks>
    <hyperlink ref="C4" r:id="rId1" location="tblfn0005" display="https://www.sciencedirect.com/science/article/pii/S0167880911002428 - tblfn0005" xr:uid="{B0634093-4ADE-4CCB-8C0C-CD7794F4987E}"/>
    <hyperlink ref="C6" r:id="rId2" location="tblfn0010" display="https://www.sciencedirect.com/science/article/pii/S0167880911002428 - tblfn0010" xr:uid="{63804F07-B6E4-4E2D-BF14-CDF4EBD30D31}"/>
    <hyperlink ref="C8" r:id="rId3" location="tblfn0010" display="https://www.sciencedirect.com/science/article/pii/S0167880911002428 - tblfn0010" xr:uid="{0B1286DD-613A-40F1-9900-5EDF77D34A2C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1ECE-2286-4617-8650-111735C61FFC}">
  <dimension ref="B2:J22"/>
  <sheetViews>
    <sheetView workbookViewId="0">
      <selection activeCell="J26" sqref="J26"/>
    </sheetView>
  </sheetViews>
  <sheetFormatPr defaultRowHeight="14.5" x14ac:dyDescent="0.35"/>
  <sheetData>
    <row r="2" spans="2:10" ht="37.5" x14ac:dyDescent="0.35">
      <c r="B2" s="7" t="s">
        <v>45</v>
      </c>
      <c r="C2" s="7" t="s">
        <v>46</v>
      </c>
      <c r="D2" s="7" t="s">
        <v>47</v>
      </c>
      <c r="E2" s="8"/>
      <c r="F2" s="8"/>
      <c r="G2" s="7" t="s">
        <v>58</v>
      </c>
      <c r="H2" s="8"/>
      <c r="I2" s="8"/>
      <c r="J2" s="8"/>
    </row>
    <row r="3" spans="2:10" x14ac:dyDescent="0.35">
      <c r="B3" s="3" t="s">
        <v>48</v>
      </c>
      <c r="C3" s="2" t="s">
        <v>49</v>
      </c>
      <c r="D3" s="4">
        <v>21.26</v>
      </c>
      <c r="G3">
        <f>D3/F6</f>
        <v>0.35280451377364758</v>
      </c>
      <c r="J3" t="s">
        <v>59</v>
      </c>
    </row>
    <row r="4" spans="2:10" x14ac:dyDescent="0.35">
      <c r="B4" s="5"/>
      <c r="C4" s="2" t="s">
        <v>50</v>
      </c>
      <c r="D4" s="2">
        <v>16.71</v>
      </c>
      <c r="G4">
        <f>D4/F6</f>
        <v>0.27729837371390642</v>
      </c>
    </row>
    <row r="5" spans="2:10" x14ac:dyDescent="0.35">
      <c r="B5" s="5"/>
      <c r="C5" s="2" t="s">
        <v>51</v>
      </c>
      <c r="D5" s="2">
        <v>12.69</v>
      </c>
      <c r="G5">
        <f>D5/F6</f>
        <v>0.21058745436442083</v>
      </c>
    </row>
    <row r="6" spans="2:10" x14ac:dyDescent="0.35">
      <c r="B6" s="6"/>
      <c r="C6" s="7" t="s">
        <v>52</v>
      </c>
      <c r="D6" s="7">
        <v>9.6</v>
      </c>
      <c r="E6" s="8" t="s">
        <v>53</v>
      </c>
      <c r="F6" s="8">
        <f>SUM(D3:D6)</f>
        <v>60.26</v>
      </c>
      <c r="G6" s="8">
        <f>D6/F10</f>
        <v>0.16886543535620055</v>
      </c>
      <c r="H6" s="8"/>
      <c r="I6" s="8"/>
      <c r="J6" s="8"/>
    </row>
    <row r="7" spans="2:10" x14ac:dyDescent="0.35">
      <c r="B7" s="3" t="s">
        <v>54</v>
      </c>
      <c r="C7" s="2" t="s">
        <v>49</v>
      </c>
      <c r="D7" s="2">
        <v>18.68</v>
      </c>
      <c r="G7">
        <f>D7/F10</f>
        <v>0.3285839929639402</v>
      </c>
      <c r="J7" t="s">
        <v>60</v>
      </c>
    </row>
    <row r="8" spans="2:10" x14ac:dyDescent="0.35">
      <c r="B8" s="5"/>
      <c r="C8" s="2" t="s">
        <v>50</v>
      </c>
      <c r="D8" s="2">
        <v>16.579999999999998</v>
      </c>
      <c r="G8">
        <f>D8/F10</f>
        <v>0.29164467897977131</v>
      </c>
    </row>
    <row r="9" spans="2:10" x14ac:dyDescent="0.35">
      <c r="B9" s="5"/>
      <c r="C9" s="2" t="s">
        <v>51</v>
      </c>
      <c r="D9" s="2">
        <v>13.54</v>
      </c>
      <c r="G9">
        <f>D9/F10</f>
        <v>0.23817062445030784</v>
      </c>
    </row>
    <row r="10" spans="2:10" x14ac:dyDescent="0.35">
      <c r="B10" s="6"/>
      <c r="C10" s="7" t="s">
        <v>52</v>
      </c>
      <c r="D10" s="7">
        <v>8.0500000000000007</v>
      </c>
      <c r="E10" s="8" t="s">
        <v>53</v>
      </c>
      <c r="F10" s="8">
        <f>SUM(D7:D10)</f>
        <v>56.849999999999994</v>
      </c>
      <c r="G10" s="8">
        <f t="shared" ref="G7:G22" si="0">D10/F10</f>
        <v>0.14160070360598068</v>
      </c>
      <c r="H10" s="8"/>
      <c r="I10" s="8"/>
      <c r="J10" s="8"/>
    </row>
    <row r="11" spans="2:10" x14ac:dyDescent="0.35">
      <c r="B11" s="3" t="s">
        <v>55</v>
      </c>
      <c r="C11" s="2" t="s">
        <v>49</v>
      </c>
      <c r="D11" s="2">
        <v>16.29</v>
      </c>
      <c r="G11">
        <f>D11/F14</f>
        <v>0.32586517303460694</v>
      </c>
      <c r="J11" t="s">
        <v>61</v>
      </c>
    </row>
    <row r="12" spans="2:10" x14ac:dyDescent="0.35">
      <c r="B12" s="5"/>
      <c r="C12" s="2" t="s">
        <v>50</v>
      </c>
      <c r="D12" s="2">
        <v>15.33</v>
      </c>
      <c r="G12">
        <f>D12/F14</f>
        <v>0.30666133226645331</v>
      </c>
    </row>
    <row r="13" spans="2:10" x14ac:dyDescent="0.35">
      <c r="B13" s="5"/>
      <c r="C13" s="2" t="s">
        <v>51</v>
      </c>
      <c r="D13" s="2">
        <v>10.94</v>
      </c>
      <c r="G13">
        <f>D13/F14</f>
        <v>0.21884376875375075</v>
      </c>
    </row>
    <row r="14" spans="2:10" x14ac:dyDescent="0.35">
      <c r="B14" s="6"/>
      <c r="C14" s="7" t="s">
        <v>52</v>
      </c>
      <c r="D14" s="7">
        <v>7.43</v>
      </c>
      <c r="E14" s="8" t="s">
        <v>53</v>
      </c>
      <c r="F14" s="8">
        <f>SUM(D11:D14)</f>
        <v>49.989999999999995</v>
      </c>
      <c r="G14" s="8">
        <f>D14/F14</f>
        <v>0.14862972594518906</v>
      </c>
      <c r="H14" s="8"/>
      <c r="I14" s="8"/>
      <c r="J14" s="8"/>
    </row>
    <row r="15" spans="2:10" x14ac:dyDescent="0.35">
      <c r="B15" s="3" t="s">
        <v>56</v>
      </c>
      <c r="C15" s="4" t="s">
        <v>49</v>
      </c>
      <c r="D15" s="4">
        <v>27.29</v>
      </c>
      <c r="G15">
        <f>D15/F18</f>
        <v>0.41575258988421693</v>
      </c>
      <c r="J15" t="s">
        <v>62</v>
      </c>
    </row>
    <row r="16" spans="2:10" x14ac:dyDescent="0.35">
      <c r="B16" s="5"/>
      <c r="C16" s="2" t="s">
        <v>50</v>
      </c>
      <c r="D16" s="2">
        <v>17.63</v>
      </c>
      <c r="G16">
        <f>D16/F18</f>
        <v>0.26858622790981107</v>
      </c>
    </row>
    <row r="17" spans="2:10" x14ac:dyDescent="0.35">
      <c r="B17" s="5"/>
      <c r="C17" s="2" t="s">
        <v>51</v>
      </c>
      <c r="D17" s="2">
        <v>12.64</v>
      </c>
      <c r="G17">
        <f>D17/F18</f>
        <v>0.19256550883607557</v>
      </c>
    </row>
    <row r="18" spans="2:10" x14ac:dyDescent="0.35">
      <c r="B18" s="6"/>
      <c r="C18" s="7" t="s">
        <v>52</v>
      </c>
      <c r="D18" s="7">
        <v>8.08</v>
      </c>
      <c r="E18" s="9" t="s">
        <v>53</v>
      </c>
      <c r="F18" s="9">
        <f>SUM(D15:D18)</f>
        <v>65.64</v>
      </c>
      <c r="G18" s="8">
        <f t="shared" si="0"/>
        <v>0.12309567336989641</v>
      </c>
      <c r="H18" s="8"/>
      <c r="I18" s="8"/>
      <c r="J18" s="8"/>
    </row>
    <row r="19" spans="2:10" x14ac:dyDescent="0.35">
      <c r="B19" s="3" t="s">
        <v>57</v>
      </c>
      <c r="C19" s="2" t="s">
        <v>49</v>
      </c>
      <c r="D19" s="2">
        <v>23.97</v>
      </c>
      <c r="G19">
        <f>D19/F22</f>
        <v>0.36484018264840179</v>
      </c>
      <c r="J19" t="s">
        <v>63</v>
      </c>
    </row>
    <row r="20" spans="2:10" x14ac:dyDescent="0.35">
      <c r="B20" s="5"/>
      <c r="C20" s="2" t="s">
        <v>50</v>
      </c>
      <c r="D20" s="2">
        <v>17.829999999999998</v>
      </c>
      <c r="G20">
        <f>D20/F22</f>
        <v>0.27138508371385078</v>
      </c>
    </row>
    <row r="21" spans="2:10" x14ac:dyDescent="0.35">
      <c r="B21" s="5"/>
      <c r="C21" s="2" t="s">
        <v>51</v>
      </c>
      <c r="D21" s="2">
        <v>14.64</v>
      </c>
      <c r="G21">
        <f>D21/F22</f>
        <v>0.22283105022831051</v>
      </c>
    </row>
    <row r="22" spans="2:10" x14ac:dyDescent="0.35">
      <c r="B22" s="5"/>
      <c r="C22" s="2" t="s">
        <v>52</v>
      </c>
      <c r="D22" s="2">
        <v>9.26</v>
      </c>
      <c r="E22" t="s">
        <v>53</v>
      </c>
      <c r="F22">
        <f>SUM(D19:D22)</f>
        <v>65.7</v>
      </c>
      <c r="G22">
        <f t="shared" si="0"/>
        <v>0.14094368340943683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Jinbo et al 2006</vt:lpstr>
      <vt:lpstr>Blanco-Canqui et al. 2011</vt:lpstr>
      <vt:lpstr>NM site from PhD</vt:lpstr>
      <vt:lpstr>'Blanco-Canqui et al. 2011'!btblfn0005</vt:lpstr>
      <vt:lpstr>'Blanco-Canqui et al. 2011'!btblfn0010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2023-04-17T17:49:38Z</dcterms:created>
  <dcterms:modified xsi:type="dcterms:W3CDTF">2023-04-17T19:51:19Z</dcterms:modified>
</cp:coreProperties>
</file>