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Data\KBS\Historical Land Use and Yields\"/>
    </mc:Choice>
  </mc:AlternateContent>
  <xr:revisionPtr revIDLastSave="0" documentId="13_ncr:1_{4C787BF1-D87C-4FEA-90D9-7C9B78572406}" xr6:coauthVersionLast="47" xr6:coauthVersionMax="47" xr10:uidLastSave="{00000000-0000-0000-0000-000000000000}"/>
  <bookViews>
    <workbookView xWindow="-110" yWindow="-110" windowWidth="19420" windowHeight="10420" xr2:uid="{9176BAB7-8601-4741-8CBE-0B7D1F872A74}"/>
  </bookViews>
  <sheets>
    <sheet name="KalamazooCountyTotalC" sheetId="7" r:id="rId1"/>
    <sheet name="Kalamazoo County-Calcs" sheetId="3" r:id="rId2"/>
    <sheet name="Census Data" sheetId="1" r:id="rId3"/>
    <sheet name="Data &amp; Sources" sheetId="6" r:id="rId4"/>
    <sheet name="Source Table for paper" sheetId="8" r:id="rId5"/>
    <sheet name="Assumptions &amp; Caveats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7" i="7"/>
  <c r="B8" i="7"/>
  <c r="B9" i="7"/>
  <c r="B3" i="7"/>
  <c r="B4" i="7"/>
  <c r="B5" i="7"/>
  <c r="B6" i="7"/>
  <c r="B2" i="7"/>
  <c r="A171" i="7"/>
  <c r="A172" i="7"/>
  <c r="A173" i="7"/>
  <c r="AO174" i="3"/>
  <c r="AM174" i="3"/>
  <c r="AK174" i="3"/>
  <c r="AQ173" i="3"/>
  <c r="AO173" i="3"/>
  <c r="AM173" i="3"/>
  <c r="AK173" i="3"/>
  <c r="AJ173" i="3"/>
  <c r="AO172" i="3"/>
  <c r="AQ172" i="3" s="1"/>
  <c r="AM172" i="3"/>
  <c r="AK172" i="3"/>
  <c r="AB172" i="3"/>
  <c r="AD172" i="3"/>
  <c r="AF172" i="3"/>
  <c r="AH172" i="3" s="1"/>
  <c r="AB173" i="3"/>
  <c r="AA173" i="3" s="1"/>
  <c r="AD173" i="3"/>
  <c r="AF173" i="3"/>
  <c r="AH173" i="3"/>
  <c r="AB174" i="3"/>
  <c r="AA174" i="3" s="1"/>
  <c r="AD174" i="3"/>
  <c r="AF174" i="3"/>
  <c r="AH174" i="3"/>
  <c r="S172" i="3"/>
  <c r="R172" i="3" s="1"/>
  <c r="U172" i="3"/>
  <c r="W172" i="3"/>
  <c r="Y172" i="3"/>
  <c r="S173" i="3"/>
  <c r="U173" i="3"/>
  <c r="W173" i="3"/>
  <c r="Y173" i="3" s="1"/>
  <c r="R173" i="3" s="1"/>
  <c r="S174" i="3"/>
  <c r="R174" i="3" s="1"/>
  <c r="U174" i="3"/>
  <c r="W174" i="3"/>
  <c r="Y174" i="3" s="1"/>
  <c r="H172" i="3"/>
  <c r="I172" i="3"/>
  <c r="J172" i="3"/>
  <c r="H173" i="3"/>
  <c r="I173" i="3"/>
  <c r="J173" i="3"/>
  <c r="H174" i="3"/>
  <c r="I174" i="3"/>
  <c r="J174" i="3"/>
  <c r="AW173" i="3" l="1"/>
  <c r="B172" i="7" s="1"/>
  <c r="AJ172" i="3"/>
  <c r="AQ174" i="3"/>
  <c r="AJ174" i="3" s="1"/>
  <c r="AW174" i="3" s="1"/>
  <c r="B173" i="7" s="1"/>
  <c r="AA172" i="3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4" i="7"/>
  <c r="G12" i="3"/>
  <c r="J12" i="3" s="1"/>
  <c r="E12" i="3"/>
  <c r="H12" i="3" s="1"/>
  <c r="G11" i="3"/>
  <c r="J11" i="3" s="1"/>
  <c r="E11" i="3"/>
  <c r="H11" i="3" s="1"/>
  <c r="G10" i="3"/>
  <c r="J10" i="3" s="1"/>
  <c r="E10" i="3"/>
  <c r="H10" i="3" s="1"/>
  <c r="G9" i="3"/>
  <c r="J9" i="3" s="1"/>
  <c r="AK9" i="3" s="1"/>
  <c r="E9" i="3"/>
  <c r="H9" i="3" s="1"/>
  <c r="J8" i="3"/>
  <c r="AO8" i="3" s="1"/>
  <c r="AQ8" i="3" s="1"/>
  <c r="G8" i="3"/>
  <c r="E8" i="3"/>
  <c r="H8" i="3" s="1"/>
  <c r="W8" i="3" s="1"/>
  <c r="Y8" i="3" s="1"/>
  <c r="G7" i="3"/>
  <c r="J7" i="3" s="1"/>
  <c r="E7" i="3"/>
  <c r="H7" i="3" s="1"/>
  <c r="U7" i="3" s="1"/>
  <c r="G6" i="3"/>
  <c r="J6" i="3" s="1"/>
  <c r="E6" i="3"/>
  <c r="H6" i="3" s="1"/>
  <c r="G5" i="3"/>
  <c r="J5" i="3" s="1"/>
  <c r="E5" i="3"/>
  <c r="H5" i="3" s="1"/>
  <c r="G4" i="3"/>
  <c r="J4" i="3" s="1"/>
  <c r="E4" i="3"/>
  <c r="H4" i="3" s="1"/>
  <c r="G3" i="3"/>
  <c r="J3" i="3" s="1"/>
  <c r="E3" i="3"/>
  <c r="H3" i="3" s="1"/>
  <c r="G62" i="3"/>
  <c r="J62" i="3" s="1"/>
  <c r="F62" i="3"/>
  <c r="I62" i="3" s="1"/>
  <c r="E62" i="3"/>
  <c r="H62" i="3" s="1"/>
  <c r="G61" i="3"/>
  <c r="J61" i="3" s="1"/>
  <c r="AO61" i="3" s="1"/>
  <c r="AQ61" i="3" s="1"/>
  <c r="F61" i="3"/>
  <c r="I61" i="3" s="1"/>
  <c r="E61" i="3"/>
  <c r="H61" i="3" s="1"/>
  <c r="I60" i="3"/>
  <c r="G60" i="3"/>
  <c r="J60" i="3" s="1"/>
  <c r="AM60" i="3" s="1"/>
  <c r="F60" i="3"/>
  <c r="E60" i="3"/>
  <c r="H60" i="3" s="1"/>
  <c r="W60" i="3" s="1"/>
  <c r="Y60" i="3" s="1"/>
  <c r="G59" i="3"/>
  <c r="J59" i="3" s="1"/>
  <c r="AK59" i="3" s="1"/>
  <c r="F59" i="3"/>
  <c r="I59" i="3" s="1"/>
  <c r="E59" i="3"/>
  <c r="H59" i="3" s="1"/>
  <c r="G58" i="3"/>
  <c r="J58" i="3" s="1"/>
  <c r="AM58" i="3" s="1"/>
  <c r="F58" i="3"/>
  <c r="I58" i="3" s="1"/>
  <c r="E58" i="3"/>
  <c r="H58" i="3" s="1"/>
  <c r="G57" i="3"/>
  <c r="J57" i="3" s="1"/>
  <c r="AK57" i="3" s="1"/>
  <c r="F57" i="3"/>
  <c r="I57" i="3" s="1"/>
  <c r="E57" i="3"/>
  <c r="H57" i="3" s="1"/>
  <c r="U57" i="3" s="1"/>
  <c r="G56" i="3"/>
  <c r="J56" i="3" s="1"/>
  <c r="AO56" i="3" s="1"/>
  <c r="AQ56" i="3" s="1"/>
  <c r="E56" i="3"/>
  <c r="H56" i="3" s="1"/>
  <c r="G55" i="3"/>
  <c r="J55" i="3" s="1"/>
  <c r="AM55" i="3" s="1"/>
  <c r="E55" i="3"/>
  <c r="H55" i="3" s="1"/>
  <c r="W55" i="3" s="1"/>
  <c r="Y55" i="3" s="1"/>
  <c r="G54" i="3"/>
  <c r="J54" i="3" s="1"/>
  <c r="AO54" i="3" s="1"/>
  <c r="AQ54" i="3" s="1"/>
  <c r="E54" i="3"/>
  <c r="H54" i="3" s="1"/>
  <c r="G53" i="3"/>
  <c r="J53" i="3" s="1"/>
  <c r="E53" i="3"/>
  <c r="H53" i="3" s="1"/>
  <c r="G52" i="3"/>
  <c r="J52" i="3" s="1"/>
  <c r="AO52" i="3" s="1"/>
  <c r="AQ52" i="3" s="1"/>
  <c r="E52" i="3"/>
  <c r="H52" i="3" s="1"/>
  <c r="G51" i="3"/>
  <c r="J51" i="3" s="1"/>
  <c r="E51" i="3"/>
  <c r="H51" i="3" s="1"/>
  <c r="G50" i="3"/>
  <c r="J50" i="3" s="1"/>
  <c r="E50" i="3"/>
  <c r="H50" i="3" s="1"/>
  <c r="G49" i="3"/>
  <c r="J49" i="3" s="1"/>
  <c r="E49" i="3"/>
  <c r="H49" i="3" s="1"/>
  <c r="G48" i="3"/>
  <c r="J48" i="3" s="1"/>
  <c r="AO48" i="3" s="1"/>
  <c r="AQ48" i="3" s="1"/>
  <c r="E48" i="3"/>
  <c r="H48" i="3" s="1"/>
  <c r="G47" i="3"/>
  <c r="J47" i="3" s="1"/>
  <c r="E47" i="3"/>
  <c r="H47" i="3" s="1"/>
  <c r="G46" i="3"/>
  <c r="J46" i="3" s="1"/>
  <c r="E46" i="3"/>
  <c r="H46" i="3" s="1"/>
  <c r="U46" i="3" s="1"/>
  <c r="G45" i="3"/>
  <c r="J45" i="3" s="1"/>
  <c r="E45" i="3"/>
  <c r="H45" i="3" s="1"/>
  <c r="G44" i="3"/>
  <c r="J44" i="3" s="1"/>
  <c r="AO44" i="3" s="1"/>
  <c r="AQ44" i="3" s="1"/>
  <c r="E44" i="3"/>
  <c r="H44" i="3" s="1"/>
  <c r="J43" i="3"/>
  <c r="AM43" i="3" s="1"/>
  <c r="G43" i="3"/>
  <c r="E43" i="3"/>
  <c r="H43" i="3" s="1"/>
  <c r="G42" i="3"/>
  <c r="J42" i="3" s="1"/>
  <c r="AK42" i="3" s="1"/>
  <c r="E42" i="3"/>
  <c r="H42" i="3" s="1"/>
  <c r="G41" i="3"/>
  <c r="J41" i="3" s="1"/>
  <c r="E41" i="3"/>
  <c r="H41" i="3" s="1"/>
  <c r="AO40" i="3"/>
  <c r="AQ40" i="3" s="1"/>
  <c r="G40" i="3"/>
  <c r="J40" i="3" s="1"/>
  <c r="E40" i="3"/>
  <c r="H40" i="3" s="1"/>
  <c r="G39" i="3"/>
  <c r="J39" i="3" s="1"/>
  <c r="E39" i="3"/>
  <c r="H39" i="3" s="1"/>
  <c r="W39" i="3" s="1"/>
  <c r="Y39" i="3" s="1"/>
  <c r="H38" i="3"/>
  <c r="U38" i="3" s="1"/>
  <c r="G38" i="3"/>
  <c r="J38" i="3" s="1"/>
  <c r="E38" i="3"/>
  <c r="G37" i="3"/>
  <c r="J37" i="3" s="1"/>
  <c r="E37" i="3"/>
  <c r="H37" i="3" s="1"/>
  <c r="AO36" i="3"/>
  <c r="AQ36" i="3" s="1"/>
  <c r="G36" i="3"/>
  <c r="J36" i="3" s="1"/>
  <c r="E36" i="3"/>
  <c r="H36" i="3" s="1"/>
  <c r="G35" i="3"/>
  <c r="J35" i="3" s="1"/>
  <c r="E35" i="3"/>
  <c r="H35" i="3" s="1"/>
  <c r="G34" i="3"/>
  <c r="J34" i="3" s="1"/>
  <c r="E34" i="3"/>
  <c r="H34" i="3" s="1"/>
  <c r="G33" i="3"/>
  <c r="J33" i="3" s="1"/>
  <c r="E33" i="3"/>
  <c r="H33" i="3" s="1"/>
  <c r="G32" i="3"/>
  <c r="J32" i="3" s="1"/>
  <c r="AO32" i="3" s="1"/>
  <c r="AQ32" i="3" s="1"/>
  <c r="E32" i="3"/>
  <c r="H32" i="3" s="1"/>
  <c r="G31" i="3"/>
  <c r="J31" i="3" s="1"/>
  <c r="E31" i="3"/>
  <c r="H31" i="3" s="1"/>
  <c r="H30" i="3"/>
  <c r="U30" i="3" s="1"/>
  <c r="G30" i="3"/>
  <c r="J30" i="3" s="1"/>
  <c r="E30" i="3"/>
  <c r="G29" i="3"/>
  <c r="J29" i="3" s="1"/>
  <c r="E29" i="3"/>
  <c r="H29" i="3" s="1"/>
  <c r="G28" i="3"/>
  <c r="J28" i="3" s="1"/>
  <c r="E28" i="3"/>
  <c r="H28" i="3" s="1"/>
  <c r="G27" i="3"/>
  <c r="J27" i="3" s="1"/>
  <c r="AM27" i="3" s="1"/>
  <c r="E27" i="3"/>
  <c r="H27" i="3" s="1"/>
  <c r="G26" i="3"/>
  <c r="J26" i="3" s="1"/>
  <c r="AK26" i="3" s="1"/>
  <c r="E26" i="3"/>
  <c r="H26" i="3" s="1"/>
  <c r="G25" i="3"/>
  <c r="J25" i="3" s="1"/>
  <c r="E25" i="3"/>
  <c r="H25" i="3" s="1"/>
  <c r="S25" i="3" s="1"/>
  <c r="G24" i="3"/>
  <c r="J24" i="3" s="1"/>
  <c r="AO24" i="3" s="1"/>
  <c r="AQ24" i="3" s="1"/>
  <c r="E24" i="3"/>
  <c r="H24" i="3" s="1"/>
  <c r="J23" i="3"/>
  <c r="G23" i="3"/>
  <c r="E23" i="3"/>
  <c r="H23" i="3" s="1"/>
  <c r="W23" i="3" s="1"/>
  <c r="Y23" i="3" s="1"/>
  <c r="G22" i="3"/>
  <c r="J22" i="3" s="1"/>
  <c r="E22" i="3"/>
  <c r="H22" i="3" s="1"/>
  <c r="U22" i="3" s="1"/>
  <c r="G21" i="3"/>
  <c r="J21" i="3" s="1"/>
  <c r="E21" i="3"/>
  <c r="H21" i="3" s="1"/>
  <c r="G20" i="3"/>
  <c r="J20" i="3" s="1"/>
  <c r="AO20" i="3" s="1"/>
  <c r="AQ20" i="3" s="1"/>
  <c r="E20" i="3"/>
  <c r="H20" i="3" s="1"/>
  <c r="G19" i="3"/>
  <c r="J19" i="3" s="1"/>
  <c r="E19" i="3"/>
  <c r="H19" i="3" s="1"/>
  <c r="W19" i="3" s="1"/>
  <c r="Y19" i="3" s="1"/>
  <c r="G18" i="3"/>
  <c r="J18" i="3" s="1"/>
  <c r="AK18" i="3" s="1"/>
  <c r="E18" i="3"/>
  <c r="H18" i="3" s="1"/>
  <c r="G17" i="3"/>
  <c r="J17" i="3" s="1"/>
  <c r="E17" i="3"/>
  <c r="H17" i="3" s="1"/>
  <c r="G16" i="3"/>
  <c r="J16" i="3" s="1"/>
  <c r="E16" i="3"/>
  <c r="H16" i="3" s="1"/>
  <c r="S16" i="3" s="1"/>
  <c r="G15" i="3"/>
  <c r="J15" i="3" s="1"/>
  <c r="AK15" i="3" s="1"/>
  <c r="E15" i="3"/>
  <c r="H15" i="3" s="1"/>
  <c r="S15" i="3" s="1"/>
  <c r="G14" i="3"/>
  <c r="J14" i="3" s="1"/>
  <c r="E14" i="3"/>
  <c r="H14" i="3" s="1"/>
  <c r="G13" i="3"/>
  <c r="J13" i="3" s="1"/>
  <c r="E13" i="3"/>
  <c r="H13" i="3" s="1"/>
  <c r="AW172" i="3" l="1"/>
  <c r="B171" i="7" s="1"/>
  <c r="AO30" i="3"/>
  <c r="AQ30" i="3" s="1"/>
  <c r="AK30" i="3"/>
  <c r="AO38" i="3"/>
  <c r="AQ38" i="3" s="1"/>
  <c r="AK38" i="3"/>
  <c r="AO3" i="3"/>
  <c r="AQ3" i="3" s="1"/>
  <c r="AK3" i="3"/>
  <c r="W21" i="3"/>
  <c r="Y21" i="3" s="1"/>
  <c r="S21" i="3"/>
  <c r="W53" i="3"/>
  <c r="Y53" i="3" s="1"/>
  <c r="S53" i="3"/>
  <c r="W29" i="3"/>
  <c r="Y29" i="3" s="1"/>
  <c r="S29" i="3"/>
  <c r="W37" i="3"/>
  <c r="Y37" i="3" s="1"/>
  <c r="S37" i="3"/>
  <c r="U59" i="3"/>
  <c r="W59" i="3"/>
  <c r="Y59" i="3" s="1"/>
  <c r="W45" i="3"/>
  <c r="Y45" i="3" s="1"/>
  <c r="S45" i="3"/>
  <c r="W57" i="3"/>
  <c r="Y57" i="3" s="1"/>
  <c r="U15" i="3"/>
  <c r="AO22" i="3"/>
  <c r="AQ22" i="3" s="1"/>
  <c r="AK22" i="3"/>
  <c r="AO46" i="3"/>
  <c r="AQ46" i="3" s="1"/>
  <c r="AK46" i="3"/>
  <c r="AO58" i="3"/>
  <c r="AQ58" i="3" s="1"/>
  <c r="AK54" i="3"/>
  <c r="AK8" i="3"/>
  <c r="AO7" i="3"/>
  <c r="AQ7" i="3" s="1"/>
  <c r="AM7" i="3"/>
  <c r="AK7" i="3"/>
  <c r="AO4" i="3"/>
  <c r="AQ4" i="3" s="1"/>
  <c r="AM4" i="3"/>
  <c r="AK4" i="3"/>
  <c r="W10" i="3"/>
  <c r="Y10" i="3" s="1"/>
  <c r="U10" i="3"/>
  <c r="S10" i="3"/>
  <c r="W9" i="3"/>
  <c r="Y9" i="3" s="1"/>
  <c r="U9" i="3"/>
  <c r="S9" i="3"/>
  <c r="U5" i="3"/>
  <c r="W5" i="3"/>
  <c r="Y5" i="3" s="1"/>
  <c r="S5" i="3"/>
  <c r="AM10" i="3"/>
  <c r="AK10" i="3"/>
  <c r="AO10" i="3"/>
  <c r="AQ10" i="3" s="1"/>
  <c r="AM12" i="3"/>
  <c r="AO12" i="3"/>
  <c r="AQ12" i="3" s="1"/>
  <c r="AK12" i="3"/>
  <c r="S4" i="3"/>
  <c r="W4" i="3"/>
  <c r="Y4" i="3" s="1"/>
  <c r="U4" i="3"/>
  <c r="U3" i="3"/>
  <c r="W3" i="3"/>
  <c r="Y3" i="3" s="1"/>
  <c r="S3" i="3"/>
  <c r="R3" i="3" s="1"/>
  <c r="W6" i="3"/>
  <c r="Y6" i="3" s="1"/>
  <c r="S6" i="3"/>
  <c r="U6" i="3"/>
  <c r="AO11" i="3"/>
  <c r="AQ11" i="3" s="1"/>
  <c r="AK11" i="3"/>
  <c r="AM11" i="3"/>
  <c r="AO5" i="3"/>
  <c r="AQ5" i="3" s="1"/>
  <c r="AM5" i="3"/>
  <c r="AK5" i="3"/>
  <c r="W11" i="3"/>
  <c r="Y11" i="3" s="1"/>
  <c r="U11" i="3"/>
  <c r="S11" i="3"/>
  <c r="AO6" i="3"/>
  <c r="AQ6" i="3" s="1"/>
  <c r="AM6" i="3"/>
  <c r="AK6" i="3"/>
  <c r="S12" i="3"/>
  <c r="U12" i="3"/>
  <c r="W12" i="3"/>
  <c r="Y12" i="3" s="1"/>
  <c r="AM8" i="3"/>
  <c r="AO9" i="3"/>
  <c r="AQ9" i="3" s="1"/>
  <c r="S8" i="3"/>
  <c r="S7" i="3"/>
  <c r="U8" i="3"/>
  <c r="AM9" i="3"/>
  <c r="AM3" i="3"/>
  <c r="W7" i="3"/>
  <c r="Y7" i="3" s="1"/>
  <c r="U13" i="3"/>
  <c r="S13" i="3"/>
  <c r="W13" i="3"/>
  <c r="Y13" i="3" s="1"/>
  <c r="AO13" i="3"/>
  <c r="AQ13" i="3" s="1"/>
  <c r="AK13" i="3"/>
  <c r="AM13" i="3"/>
  <c r="W14" i="3"/>
  <c r="Y14" i="3" s="1"/>
  <c r="U14" i="3"/>
  <c r="S14" i="3"/>
  <c r="AO14" i="3"/>
  <c r="AQ14" i="3" s="1"/>
  <c r="AM14" i="3"/>
  <c r="AK14" i="3"/>
  <c r="AJ14" i="3" s="1"/>
  <c r="AM16" i="3"/>
  <c r="AK16" i="3"/>
  <c r="S26" i="3"/>
  <c r="W26" i="3"/>
  <c r="Y26" i="3" s="1"/>
  <c r="U35" i="3"/>
  <c r="S35" i="3"/>
  <c r="AK23" i="3"/>
  <c r="AO23" i="3"/>
  <c r="AQ23" i="3" s="1"/>
  <c r="W41" i="3"/>
  <c r="Y41" i="3" s="1"/>
  <c r="U41" i="3"/>
  <c r="AO19" i="3"/>
  <c r="AQ19" i="3" s="1"/>
  <c r="AK19" i="3"/>
  <c r="AO35" i="3"/>
  <c r="AQ35" i="3" s="1"/>
  <c r="AK35" i="3"/>
  <c r="AO51" i="3"/>
  <c r="AQ51" i="3" s="1"/>
  <c r="AK51" i="3"/>
  <c r="W54" i="3"/>
  <c r="Y54" i="3" s="1"/>
  <c r="S54" i="3"/>
  <c r="W15" i="3"/>
  <c r="AO21" i="3"/>
  <c r="AQ21" i="3" s="1"/>
  <c r="AM21" i="3"/>
  <c r="AK21" i="3"/>
  <c r="AM23" i="3"/>
  <c r="AO34" i="3"/>
  <c r="AQ34" i="3" s="1"/>
  <c r="AM34" i="3"/>
  <c r="W35" i="3"/>
  <c r="Y35" i="3" s="1"/>
  <c r="U47" i="3"/>
  <c r="S47" i="3"/>
  <c r="AO53" i="3"/>
  <c r="AQ53" i="3" s="1"/>
  <c r="AM53" i="3"/>
  <c r="AK53" i="3"/>
  <c r="S18" i="3"/>
  <c r="W18" i="3"/>
  <c r="Y18" i="3" s="1"/>
  <c r="AM19" i="3"/>
  <c r="U27" i="3"/>
  <c r="S27" i="3"/>
  <c r="S34" i="3"/>
  <c r="W34" i="3"/>
  <c r="Y34" i="3" s="1"/>
  <c r="AM35" i="3"/>
  <c r="W40" i="3"/>
  <c r="Y40" i="3" s="1"/>
  <c r="U40" i="3"/>
  <c r="S40" i="3"/>
  <c r="U43" i="3"/>
  <c r="S43" i="3"/>
  <c r="S50" i="3"/>
  <c r="W50" i="3"/>
  <c r="Y50" i="3" s="1"/>
  <c r="AM51" i="3"/>
  <c r="U54" i="3"/>
  <c r="W56" i="3"/>
  <c r="Y56" i="3" s="1"/>
  <c r="U56" i="3"/>
  <c r="S56" i="3"/>
  <c r="W61" i="3"/>
  <c r="Y61" i="3" s="1"/>
  <c r="U61" i="3"/>
  <c r="S61" i="3"/>
  <c r="W32" i="3"/>
  <c r="Y32" i="3" s="1"/>
  <c r="U32" i="3"/>
  <c r="S32" i="3"/>
  <c r="S42" i="3"/>
  <c r="W42" i="3"/>
  <c r="Y42" i="3" s="1"/>
  <c r="U51" i="3"/>
  <c r="S51" i="3"/>
  <c r="W28" i="3"/>
  <c r="Y28" i="3" s="1"/>
  <c r="U28" i="3"/>
  <c r="S28" i="3"/>
  <c r="AK39" i="3"/>
  <c r="AO39" i="3"/>
  <c r="AQ39" i="3" s="1"/>
  <c r="U42" i="3"/>
  <c r="AO25" i="3"/>
  <c r="AQ25" i="3" s="1"/>
  <c r="AM25" i="3"/>
  <c r="AK25" i="3"/>
  <c r="AM28" i="3"/>
  <c r="AK28" i="3"/>
  <c r="AO41" i="3"/>
  <c r="AQ41" i="3" s="1"/>
  <c r="AM41" i="3"/>
  <c r="AK41" i="3"/>
  <c r="AO18" i="3"/>
  <c r="AQ18" i="3" s="1"/>
  <c r="AM18" i="3"/>
  <c r="U31" i="3"/>
  <c r="S31" i="3"/>
  <c r="AO37" i="3"/>
  <c r="AQ37" i="3" s="1"/>
  <c r="AM37" i="3"/>
  <c r="AK37" i="3"/>
  <c r="AM39" i="3"/>
  <c r="S41" i="3"/>
  <c r="AO50" i="3"/>
  <c r="AQ50" i="3" s="1"/>
  <c r="AM50" i="3"/>
  <c r="W51" i="3"/>
  <c r="Y51" i="3" s="1"/>
  <c r="W62" i="3"/>
  <c r="Y62" i="3" s="1"/>
  <c r="U62" i="3"/>
  <c r="S62" i="3"/>
  <c r="AO16" i="3"/>
  <c r="AQ16" i="3" s="1"/>
  <c r="W24" i="3"/>
  <c r="Y24" i="3" s="1"/>
  <c r="U24" i="3"/>
  <c r="S24" i="3"/>
  <c r="R24" i="3" s="1"/>
  <c r="AM15" i="3"/>
  <c r="W17" i="3"/>
  <c r="Y17" i="3" s="1"/>
  <c r="U17" i="3"/>
  <c r="U18" i="3"/>
  <c r="W20" i="3"/>
  <c r="Y20" i="3" s="1"/>
  <c r="U20" i="3"/>
  <c r="S20" i="3"/>
  <c r="R20" i="3" s="1"/>
  <c r="AM24" i="3"/>
  <c r="AK24" i="3"/>
  <c r="AO28" i="3"/>
  <c r="AQ28" i="3" s="1"/>
  <c r="AK31" i="3"/>
  <c r="AO31" i="3"/>
  <c r="AQ31" i="3" s="1"/>
  <c r="W33" i="3"/>
  <c r="Y33" i="3" s="1"/>
  <c r="U33" i="3"/>
  <c r="U34" i="3"/>
  <c r="W36" i="3"/>
  <c r="Y36" i="3" s="1"/>
  <c r="U36" i="3"/>
  <c r="S36" i="3"/>
  <c r="AM40" i="3"/>
  <c r="AK40" i="3"/>
  <c r="AJ40" i="3" s="1"/>
  <c r="AK47" i="3"/>
  <c r="AO47" i="3"/>
  <c r="AQ47" i="3" s="1"/>
  <c r="W49" i="3"/>
  <c r="Y49" i="3" s="1"/>
  <c r="U49" i="3"/>
  <c r="U50" i="3"/>
  <c r="W52" i="3"/>
  <c r="Y52" i="3" s="1"/>
  <c r="U52" i="3"/>
  <c r="S52" i="3"/>
  <c r="AM56" i="3"/>
  <c r="AK56" i="3"/>
  <c r="AO57" i="3"/>
  <c r="AQ57" i="3" s="1"/>
  <c r="AM57" i="3"/>
  <c r="AJ57" i="3" s="1"/>
  <c r="W58" i="3"/>
  <c r="Y58" i="3" s="1"/>
  <c r="U58" i="3"/>
  <c r="AO62" i="3"/>
  <c r="AQ62" i="3" s="1"/>
  <c r="AM62" i="3"/>
  <c r="AK62" i="3"/>
  <c r="U19" i="3"/>
  <c r="S19" i="3"/>
  <c r="W48" i="3"/>
  <c r="Y48" i="3" s="1"/>
  <c r="U48" i="3"/>
  <c r="S48" i="3"/>
  <c r="W25" i="3"/>
  <c r="Y25" i="3" s="1"/>
  <c r="U25" i="3"/>
  <c r="R25" i="3" s="1"/>
  <c r="U26" i="3"/>
  <c r="AM32" i="3"/>
  <c r="AK32" i="3"/>
  <c r="W44" i="3"/>
  <c r="Y44" i="3" s="1"/>
  <c r="U44" i="3"/>
  <c r="S44" i="3"/>
  <c r="AM48" i="3"/>
  <c r="AK48" i="3"/>
  <c r="AK55" i="3"/>
  <c r="AJ55" i="3" s="1"/>
  <c r="AO55" i="3"/>
  <c r="AQ55" i="3" s="1"/>
  <c r="W22" i="3"/>
  <c r="Y22" i="3" s="1"/>
  <c r="S22" i="3"/>
  <c r="W38" i="3"/>
  <c r="Y38" i="3" s="1"/>
  <c r="S38" i="3"/>
  <c r="R38" i="3" s="1"/>
  <c r="AM44" i="3"/>
  <c r="AK44" i="3"/>
  <c r="AO15" i="3"/>
  <c r="AQ15" i="3" s="1"/>
  <c r="AO17" i="3"/>
  <c r="AQ17" i="3" s="1"/>
  <c r="AM17" i="3"/>
  <c r="AK17" i="3"/>
  <c r="AJ17" i="3" s="1"/>
  <c r="AM20" i="3"/>
  <c r="AK20" i="3"/>
  <c r="AJ20" i="3" s="1"/>
  <c r="AO27" i="3"/>
  <c r="AQ27" i="3" s="1"/>
  <c r="AK27" i="3"/>
  <c r="W30" i="3"/>
  <c r="Y30" i="3" s="1"/>
  <c r="S30" i="3"/>
  <c r="W31" i="3"/>
  <c r="Y31" i="3" s="1"/>
  <c r="AO33" i="3"/>
  <c r="AQ33" i="3" s="1"/>
  <c r="AM33" i="3"/>
  <c r="AK33" i="3"/>
  <c r="AK34" i="3"/>
  <c r="AM36" i="3"/>
  <c r="AK36" i="3"/>
  <c r="AO43" i="3"/>
  <c r="AQ43" i="3" s="1"/>
  <c r="AK43" i="3"/>
  <c r="W46" i="3"/>
  <c r="Y46" i="3" s="1"/>
  <c r="S46" i="3"/>
  <c r="W47" i="3"/>
  <c r="Y47" i="3" s="1"/>
  <c r="AO49" i="3"/>
  <c r="AQ49" i="3" s="1"/>
  <c r="AM49" i="3"/>
  <c r="AK49" i="3"/>
  <c r="AK50" i="3"/>
  <c r="AM52" i="3"/>
  <c r="AK52" i="3"/>
  <c r="AJ52" i="3" s="1"/>
  <c r="AK60" i="3"/>
  <c r="AO60" i="3"/>
  <c r="AQ60" i="3" s="1"/>
  <c r="W16" i="3"/>
  <c r="Y16" i="3" s="1"/>
  <c r="U16" i="3"/>
  <c r="S17" i="3"/>
  <c r="U23" i="3"/>
  <c r="S23" i="3"/>
  <c r="AO26" i="3"/>
  <c r="AQ26" i="3" s="1"/>
  <c r="AM26" i="3"/>
  <c r="W27" i="3"/>
  <c r="Y27" i="3" s="1"/>
  <c r="AO29" i="3"/>
  <c r="AQ29" i="3" s="1"/>
  <c r="AM29" i="3"/>
  <c r="AK29" i="3"/>
  <c r="AM31" i="3"/>
  <c r="S33" i="3"/>
  <c r="U39" i="3"/>
  <c r="S39" i="3"/>
  <c r="AO42" i="3"/>
  <c r="AQ42" i="3" s="1"/>
  <c r="AM42" i="3"/>
  <c r="W43" i="3"/>
  <c r="Y43" i="3" s="1"/>
  <c r="AO45" i="3"/>
  <c r="AQ45" i="3" s="1"/>
  <c r="AM45" i="3"/>
  <c r="AK45" i="3"/>
  <c r="AM47" i="3"/>
  <c r="S49" i="3"/>
  <c r="U55" i="3"/>
  <c r="S55" i="3"/>
  <c r="S58" i="3"/>
  <c r="AO59" i="3"/>
  <c r="AQ59" i="3" s="1"/>
  <c r="AM59" i="3"/>
  <c r="AJ59" i="3" s="1"/>
  <c r="AM22" i="3"/>
  <c r="AJ22" i="3" s="1"/>
  <c r="AM30" i="3"/>
  <c r="AJ30" i="3" s="1"/>
  <c r="AM38" i="3"/>
  <c r="AJ38" i="3" s="1"/>
  <c r="AM46" i="3"/>
  <c r="AJ46" i="3" s="1"/>
  <c r="AM54" i="3"/>
  <c r="AJ54" i="3" s="1"/>
  <c r="S57" i="3"/>
  <c r="R57" i="3" s="1"/>
  <c r="AK58" i="3"/>
  <c r="AJ58" i="3" s="1"/>
  <c r="U21" i="3"/>
  <c r="R21" i="3" s="1"/>
  <c r="U29" i="3"/>
  <c r="R29" i="3" s="1"/>
  <c r="U37" i="3"/>
  <c r="U45" i="3"/>
  <c r="R45" i="3" s="1"/>
  <c r="U53" i="3"/>
  <c r="R53" i="3" s="1"/>
  <c r="S60" i="3"/>
  <c r="AK61" i="3"/>
  <c r="S59" i="3"/>
  <c r="R59" i="3" s="1"/>
  <c r="U60" i="3"/>
  <c r="AM61" i="3"/>
  <c r="A62" i="7"/>
  <c r="A63" i="7"/>
  <c r="A65" i="7"/>
  <c r="A66" i="7"/>
  <c r="A67" i="7"/>
  <c r="A68" i="7"/>
  <c r="A69" i="7"/>
  <c r="A70" i="7"/>
  <c r="A71" i="7"/>
  <c r="AT121" i="3"/>
  <c r="AT117" i="3"/>
  <c r="AT113" i="3"/>
  <c r="AT109" i="3"/>
  <c r="AT137" i="3"/>
  <c r="AT133" i="3"/>
  <c r="AT129" i="3"/>
  <c r="AT125" i="3"/>
  <c r="I109" i="3"/>
  <c r="AB109" i="3" s="1"/>
  <c r="F107" i="3"/>
  <c r="I107" i="3" s="1"/>
  <c r="AF107" i="3" s="1"/>
  <c r="AH107" i="3" s="1"/>
  <c r="F108" i="3"/>
  <c r="I108" i="3" s="1"/>
  <c r="AB108" i="3" s="1"/>
  <c r="F109" i="3"/>
  <c r="F110" i="3"/>
  <c r="I110" i="3" s="1"/>
  <c r="F111" i="3"/>
  <c r="I111" i="3" s="1"/>
  <c r="AF111" i="3" s="1"/>
  <c r="AH111" i="3" s="1"/>
  <c r="F112" i="3"/>
  <c r="I112" i="3" s="1"/>
  <c r="AB112" i="3" s="1"/>
  <c r="J148" i="3"/>
  <c r="G149" i="3"/>
  <c r="J149" i="3" s="1"/>
  <c r="G150" i="3"/>
  <c r="J150" i="3" s="1"/>
  <c r="J151" i="3"/>
  <c r="G152" i="3"/>
  <c r="J152" i="3" s="1"/>
  <c r="G153" i="3"/>
  <c r="J153" i="3" s="1"/>
  <c r="J154" i="3"/>
  <c r="G155" i="3"/>
  <c r="J155" i="3" s="1"/>
  <c r="G156" i="3"/>
  <c r="J156" i="3" s="1"/>
  <c r="J157" i="3"/>
  <c r="G158" i="3"/>
  <c r="J158" i="3" s="1"/>
  <c r="G159" i="3"/>
  <c r="J159" i="3" s="1"/>
  <c r="J160" i="3"/>
  <c r="AK160" i="3" s="1"/>
  <c r="G161" i="3"/>
  <c r="J161" i="3" s="1"/>
  <c r="AK161" i="3" s="1"/>
  <c r="G162" i="3"/>
  <c r="J162" i="3" s="1"/>
  <c r="AO162" i="3" s="1"/>
  <c r="AQ162" i="3" s="1"/>
  <c r="J163" i="3"/>
  <c r="AK163" i="3" s="1"/>
  <c r="G164" i="3"/>
  <c r="J164" i="3" s="1"/>
  <c r="G165" i="3"/>
  <c r="J165" i="3" s="1"/>
  <c r="AK165" i="3" s="1"/>
  <c r="J166" i="3"/>
  <c r="AK166" i="3" s="1"/>
  <c r="G167" i="3"/>
  <c r="J167" i="3" s="1"/>
  <c r="AK167" i="3" s="1"/>
  <c r="G168" i="3"/>
  <c r="J168" i="3" s="1"/>
  <c r="AK168" i="3" s="1"/>
  <c r="J169" i="3"/>
  <c r="AM169" i="3" s="1"/>
  <c r="G170" i="3"/>
  <c r="J170" i="3" s="1"/>
  <c r="AK170" i="3" s="1"/>
  <c r="G171" i="3"/>
  <c r="J171" i="3" s="1"/>
  <c r="AK171" i="3" s="1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J141" i="3" s="1"/>
  <c r="G142" i="3"/>
  <c r="J142" i="3" s="1"/>
  <c r="G143" i="3"/>
  <c r="J143" i="3" s="1"/>
  <c r="G144" i="3"/>
  <c r="J144" i="3" s="1"/>
  <c r="G145" i="3"/>
  <c r="J145" i="3" s="1"/>
  <c r="G146" i="3"/>
  <c r="J146" i="3" s="1"/>
  <c r="G147" i="3"/>
  <c r="J147" i="3" s="1"/>
  <c r="G63" i="3"/>
  <c r="J63" i="3" s="1"/>
  <c r="G64" i="3"/>
  <c r="J64" i="3" s="1"/>
  <c r="AK64" i="3" s="1"/>
  <c r="G65" i="3"/>
  <c r="J65" i="3" s="1"/>
  <c r="AK65" i="3" s="1"/>
  <c r="G66" i="3"/>
  <c r="J66" i="3" s="1"/>
  <c r="G67" i="3"/>
  <c r="J67" i="3" s="1"/>
  <c r="G68" i="3"/>
  <c r="J68" i="3" s="1"/>
  <c r="AK68" i="3" s="1"/>
  <c r="G69" i="3"/>
  <c r="J69" i="3" s="1"/>
  <c r="AK69" i="3" s="1"/>
  <c r="G70" i="3"/>
  <c r="J70" i="3" s="1"/>
  <c r="AM70" i="3" s="1"/>
  <c r="G71" i="3"/>
  <c r="J71" i="3" s="1"/>
  <c r="G72" i="3"/>
  <c r="J72" i="3" s="1"/>
  <c r="AM72" i="3" s="1"/>
  <c r="G73" i="3"/>
  <c r="J73" i="3" s="1"/>
  <c r="G74" i="3"/>
  <c r="J74" i="3" s="1"/>
  <c r="G75" i="3"/>
  <c r="J75" i="3" s="1"/>
  <c r="G76" i="3"/>
  <c r="J76" i="3" s="1"/>
  <c r="G77" i="3"/>
  <c r="J77" i="3" s="1"/>
  <c r="G78" i="3"/>
  <c r="J78" i="3" s="1"/>
  <c r="G79" i="3"/>
  <c r="J79" i="3" s="1"/>
  <c r="G80" i="3"/>
  <c r="J80" i="3" s="1"/>
  <c r="G81" i="3"/>
  <c r="J81" i="3" s="1"/>
  <c r="G82" i="3"/>
  <c r="J82" i="3" s="1"/>
  <c r="G83" i="3"/>
  <c r="J83" i="3" s="1"/>
  <c r="G84" i="3"/>
  <c r="J84" i="3" s="1"/>
  <c r="G85" i="3"/>
  <c r="J85" i="3" s="1"/>
  <c r="G86" i="3"/>
  <c r="J86" i="3" s="1"/>
  <c r="G87" i="3"/>
  <c r="J87" i="3" s="1"/>
  <c r="G88" i="3"/>
  <c r="J88" i="3" s="1"/>
  <c r="G89" i="3"/>
  <c r="J89" i="3" s="1"/>
  <c r="G90" i="3"/>
  <c r="J90" i="3" s="1"/>
  <c r="G91" i="3"/>
  <c r="J91" i="3" s="1"/>
  <c r="G92" i="3"/>
  <c r="J92" i="3" s="1"/>
  <c r="G93" i="3"/>
  <c r="J93" i="3" s="1"/>
  <c r="G94" i="3"/>
  <c r="J94" i="3" s="1"/>
  <c r="G95" i="3"/>
  <c r="J95" i="3" s="1"/>
  <c r="G96" i="3"/>
  <c r="J96" i="3" s="1"/>
  <c r="G97" i="3"/>
  <c r="J97" i="3" s="1"/>
  <c r="G98" i="3"/>
  <c r="J98" i="3" s="1"/>
  <c r="G99" i="3"/>
  <c r="J99" i="3" s="1"/>
  <c r="G100" i="3"/>
  <c r="J100" i="3" s="1"/>
  <c r="G101" i="3"/>
  <c r="J101" i="3" s="1"/>
  <c r="G102" i="3"/>
  <c r="J102" i="3" s="1"/>
  <c r="G103" i="3"/>
  <c r="J103" i="3" s="1"/>
  <c r="G104" i="3"/>
  <c r="J104" i="3" s="1"/>
  <c r="G105" i="3"/>
  <c r="J105" i="3" s="1"/>
  <c r="G106" i="3"/>
  <c r="J106" i="3" s="1"/>
  <c r="G107" i="3"/>
  <c r="J107" i="3" s="1"/>
  <c r="G108" i="3"/>
  <c r="J108" i="3" s="1"/>
  <c r="G109" i="3"/>
  <c r="J109" i="3" s="1"/>
  <c r="G110" i="3"/>
  <c r="J110" i="3" s="1"/>
  <c r="G111" i="3"/>
  <c r="J111" i="3" s="1"/>
  <c r="G112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I141" i="3" s="1"/>
  <c r="F142" i="3"/>
  <c r="I142" i="3" s="1"/>
  <c r="I143" i="3"/>
  <c r="F144" i="3"/>
  <c r="I144" i="3" s="1"/>
  <c r="I145" i="3"/>
  <c r="F146" i="3"/>
  <c r="I146" i="3" s="1"/>
  <c r="I147" i="3"/>
  <c r="F148" i="3"/>
  <c r="I148" i="3" s="1"/>
  <c r="F149" i="3"/>
  <c r="I149" i="3" s="1"/>
  <c r="I150" i="3"/>
  <c r="F151" i="3"/>
  <c r="I151" i="3" s="1"/>
  <c r="F152" i="3"/>
  <c r="I152" i="3" s="1"/>
  <c r="I153" i="3"/>
  <c r="F154" i="3"/>
  <c r="I154" i="3" s="1"/>
  <c r="F155" i="3"/>
  <c r="I155" i="3" s="1"/>
  <c r="I156" i="3"/>
  <c r="F157" i="3"/>
  <c r="I157" i="3" s="1"/>
  <c r="F158" i="3"/>
  <c r="I158" i="3" s="1"/>
  <c r="I159" i="3"/>
  <c r="F160" i="3"/>
  <c r="I160" i="3" s="1"/>
  <c r="F161" i="3"/>
  <c r="I161" i="3" s="1"/>
  <c r="I162" i="3"/>
  <c r="AB162" i="3" s="1"/>
  <c r="F163" i="3"/>
  <c r="I163" i="3" s="1"/>
  <c r="AB163" i="3" s="1"/>
  <c r="F164" i="3"/>
  <c r="I164" i="3" s="1"/>
  <c r="I165" i="3"/>
  <c r="AB165" i="3" s="1"/>
  <c r="F166" i="3"/>
  <c r="I166" i="3" s="1"/>
  <c r="F167" i="3"/>
  <c r="I167" i="3" s="1"/>
  <c r="AB167" i="3" s="1"/>
  <c r="I168" i="3"/>
  <c r="F169" i="3"/>
  <c r="I169" i="3" s="1"/>
  <c r="AB169" i="3" s="1"/>
  <c r="F170" i="3"/>
  <c r="I170" i="3" s="1"/>
  <c r="I171" i="3"/>
  <c r="AB171" i="3" s="1"/>
  <c r="F113" i="3"/>
  <c r="AK169" i="3" l="1"/>
  <c r="AB110" i="3"/>
  <c r="AD110" i="3"/>
  <c r="AF110" i="3"/>
  <c r="AH110" i="3" s="1"/>
  <c r="AK63" i="3"/>
  <c r="AM63" i="3"/>
  <c r="AO63" i="3"/>
  <c r="AQ63" i="3" s="1"/>
  <c r="AK67" i="3"/>
  <c r="AJ67" i="3" s="1"/>
  <c r="AM67" i="3"/>
  <c r="AO67" i="3"/>
  <c r="AQ67" i="3" s="1"/>
  <c r="AK71" i="3"/>
  <c r="AM71" i="3"/>
  <c r="AO71" i="3"/>
  <c r="AQ71" i="3" s="1"/>
  <c r="AA109" i="3"/>
  <c r="AK66" i="3"/>
  <c r="AM66" i="3"/>
  <c r="AO66" i="3"/>
  <c r="AQ66" i="3" s="1"/>
  <c r="AK72" i="3"/>
  <c r="AK70" i="3"/>
  <c r="AJ70" i="3" s="1"/>
  <c r="AO65" i="3"/>
  <c r="AQ65" i="3" s="1"/>
  <c r="AD111" i="3"/>
  <c r="AF109" i="3"/>
  <c r="AH109" i="3" s="1"/>
  <c r="AD107" i="3"/>
  <c r="AJ33" i="3"/>
  <c r="R44" i="3"/>
  <c r="R48" i="3"/>
  <c r="R52" i="3"/>
  <c r="AW52" i="3" s="1"/>
  <c r="AO69" i="3"/>
  <c r="AQ69" i="3" s="1"/>
  <c r="AM65" i="3"/>
  <c r="AJ65" i="3" s="1"/>
  <c r="AB111" i="3"/>
  <c r="AD109" i="3"/>
  <c r="AB107" i="3"/>
  <c r="AA107" i="3" s="1"/>
  <c r="R39" i="3"/>
  <c r="AJ26" i="3"/>
  <c r="R46" i="3"/>
  <c r="AW46" i="3" s="1"/>
  <c r="R40" i="3"/>
  <c r="AJ3" i="3"/>
  <c r="AO171" i="3"/>
  <c r="AQ171" i="3" s="1"/>
  <c r="AM69" i="3"/>
  <c r="AM162" i="3"/>
  <c r="AO64" i="3"/>
  <c r="AF112" i="3"/>
  <c r="AH112" i="3" s="1"/>
  <c r="AF108" i="3"/>
  <c r="AH108" i="3" s="1"/>
  <c r="AO68" i="3"/>
  <c r="AQ68" i="3" s="1"/>
  <c r="AM64" i="3"/>
  <c r="AD112" i="3"/>
  <c r="AA112" i="3" s="1"/>
  <c r="AD108" i="3"/>
  <c r="AO72" i="3"/>
  <c r="AO70" i="3"/>
  <c r="AQ70" i="3" s="1"/>
  <c r="AM68" i="3"/>
  <c r="AJ68" i="3" s="1"/>
  <c r="AJ61" i="3"/>
  <c r="AJ35" i="3"/>
  <c r="R13" i="3"/>
  <c r="R5" i="3"/>
  <c r="AJ42" i="3"/>
  <c r="AJ34" i="3"/>
  <c r="AJ41" i="3"/>
  <c r="AF163" i="3"/>
  <c r="AH163" i="3" s="1"/>
  <c r="AW59" i="3"/>
  <c r="R37" i="3"/>
  <c r="R55" i="3"/>
  <c r="AW55" i="3" s="1"/>
  <c r="R56" i="3"/>
  <c r="R41" i="3"/>
  <c r="R51" i="3"/>
  <c r="R61" i="3"/>
  <c r="R23" i="3"/>
  <c r="R19" i="3"/>
  <c r="R9" i="3"/>
  <c r="AJ31" i="3"/>
  <c r="AW40" i="3"/>
  <c r="AJ8" i="3"/>
  <c r="AJ45" i="3"/>
  <c r="AW45" i="3" s="1"/>
  <c r="AJ43" i="3"/>
  <c r="AJ32" i="3"/>
  <c r="AJ24" i="3"/>
  <c r="AW24" i="3" s="1"/>
  <c r="AJ15" i="3"/>
  <c r="AJ37" i="3"/>
  <c r="AJ53" i="3"/>
  <c r="AW53" i="3" s="1"/>
  <c r="AJ36" i="3"/>
  <c r="AJ62" i="3"/>
  <c r="AJ28" i="3"/>
  <c r="AJ16" i="3"/>
  <c r="AJ9" i="3"/>
  <c r="AJ44" i="3"/>
  <c r="AW44" i="3" s="1"/>
  <c r="AJ48" i="3"/>
  <c r="AJ6" i="3"/>
  <c r="R12" i="3"/>
  <c r="AJ5" i="3"/>
  <c r="AW5" i="3" s="1"/>
  <c r="R6" i="3"/>
  <c r="AJ12" i="3"/>
  <c r="AJ4" i="3"/>
  <c r="R4" i="3"/>
  <c r="AW3" i="3"/>
  <c r="R8" i="3"/>
  <c r="AJ7" i="3"/>
  <c r="R7" i="3"/>
  <c r="AJ10" i="3"/>
  <c r="R11" i="3"/>
  <c r="AJ11" i="3"/>
  <c r="R10" i="3"/>
  <c r="AJ60" i="3"/>
  <c r="AW57" i="3"/>
  <c r="AJ18" i="3"/>
  <c r="AJ19" i="3"/>
  <c r="AJ23" i="3"/>
  <c r="R33" i="3"/>
  <c r="AW33" i="3" s="1"/>
  <c r="AW20" i="3"/>
  <c r="AJ39" i="3"/>
  <c r="AW39" i="3" s="1"/>
  <c r="R54" i="3"/>
  <c r="AW54" i="3" s="1"/>
  <c r="R35" i="3"/>
  <c r="AW35" i="3" s="1"/>
  <c r="AJ50" i="3"/>
  <c r="R30" i="3"/>
  <c r="AW30" i="3" s="1"/>
  <c r="R22" i="3"/>
  <c r="AW22" i="3" s="1"/>
  <c r="R31" i="3"/>
  <c r="R42" i="3"/>
  <c r="AW42" i="3" s="1"/>
  <c r="AJ21" i="3"/>
  <c r="AW21" i="3" s="1"/>
  <c r="R58" i="3"/>
  <c r="AW58" i="3" s="1"/>
  <c r="AJ29" i="3"/>
  <c r="AJ49" i="3"/>
  <c r="AJ25" i="3"/>
  <c r="AW25" i="3" s="1"/>
  <c r="R28" i="3"/>
  <c r="AW28" i="3" s="1"/>
  <c r="R32" i="3"/>
  <c r="R50" i="3"/>
  <c r="R34" i="3"/>
  <c r="AW34" i="3" s="1"/>
  <c r="AJ51" i="3"/>
  <c r="AW51" i="3" s="1"/>
  <c r="Y15" i="3"/>
  <c r="R15" i="3"/>
  <c r="AW29" i="3"/>
  <c r="R49" i="3"/>
  <c r="AW49" i="3" s="1"/>
  <c r="AW38" i="3"/>
  <c r="AJ47" i="3"/>
  <c r="R60" i="3"/>
  <c r="R18" i="3"/>
  <c r="AW18" i="3" s="1"/>
  <c r="AJ13" i="3"/>
  <c r="AW13" i="3" s="1"/>
  <c r="R17" i="3"/>
  <c r="AW17" i="3" s="1"/>
  <c r="R16" i="3"/>
  <c r="AJ27" i="3"/>
  <c r="AJ56" i="3"/>
  <c r="R36" i="3"/>
  <c r="R62" i="3"/>
  <c r="AW62" i="3" s="1"/>
  <c r="R43" i="3"/>
  <c r="R27" i="3"/>
  <c r="R47" i="3"/>
  <c r="R26" i="3"/>
  <c r="AW26" i="3" s="1"/>
  <c r="R14" i="3"/>
  <c r="AW14" i="3" s="1"/>
  <c r="AJ66" i="3"/>
  <c r="AB168" i="3"/>
  <c r="AD168" i="3"/>
  <c r="AF168" i="3"/>
  <c r="AH168" i="3" s="1"/>
  <c r="AD166" i="3"/>
  <c r="AF166" i="3"/>
  <c r="AH166" i="3" s="1"/>
  <c r="AB166" i="3"/>
  <c r="AK164" i="3"/>
  <c r="AO164" i="3"/>
  <c r="AM164" i="3"/>
  <c r="AB164" i="3"/>
  <c r="AA164" i="3" s="1"/>
  <c r="AD164" i="3"/>
  <c r="AF164" i="3"/>
  <c r="AH164" i="3" s="1"/>
  <c r="AD170" i="3"/>
  <c r="AF170" i="3"/>
  <c r="AH170" i="3" s="1"/>
  <c r="AB170" i="3"/>
  <c r="AF167" i="3"/>
  <c r="AH167" i="3" s="1"/>
  <c r="AF165" i="3"/>
  <c r="AH165" i="3" s="1"/>
  <c r="AD163" i="3"/>
  <c r="AM171" i="3"/>
  <c r="AO168" i="3"/>
  <c r="AQ168" i="3" s="1"/>
  <c r="AO166" i="3"/>
  <c r="AQ166" i="3" s="1"/>
  <c r="AK162" i="3"/>
  <c r="AF171" i="3"/>
  <c r="AF169" i="3"/>
  <c r="AH169" i="3" s="1"/>
  <c r="AD167" i="3"/>
  <c r="AD165" i="3"/>
  <c r="AM168" i="3"/>
  <c r="AM166" i="3"/>
  <c r="AJ166" i="3" s="1"/>
  <c r="AO161" i="3"/>
  <c r="AQ161" i="3" s="1"/>
  <c r="AD171" i="3"/>
  <c r="AD169" i="3"/>
  <c r="AO170" i="3"/>
  <c r="AQ170" i="3" s="1"/>
  <c r="AM161" i="3"/>
  <c r="AF162" i="3"/>
  <c r="AH162" i="3" s="1"/>
  <c r="AM170" i="3"/>
  <c r="AJ170" i="3" s="1"/>
  <c r="AO165" i="3"/>
  <c r="AQ165" i="3" s="1"/>
  <c r="AO163" i="3"/>
  <c r="AQ163" i="3" s="1"/>
  <c r="AD162" i="3"/>
  <c r="AO167" i="3"/>
  <c r="AQ167" i="3" s="1"/>
  <c r="AM165" i="3"/>
  <c r="AM163" i="3"/>
  <c r="AO160" i="3"/>
  <c r="AQ160" i="3" s="1"/>
  <c r="AO169" i="3"/>
  <c r="AQ169" i="3" s="1"/>
  <c r="AM167" i="3"/>
  <c r="AM160" i="3"/>
  <c r="AJ162" i="3"/>
  <c r="H142" i="3"/>
  <c r="E143" i="3"/>
  <c r="H143" i="3" s="1"/>
  <c r="H144" i="3"/>
  <c r="E145" i="3"/>
  <c r="H145" i="3" s="1"/>
  <c r="H146" i="3"/>
  <c r="E147" i="3"/>
  <c r="H147" i="3" s="1"/>
  <c r="E148" i="3"/>
  <c r="H148" i="3" s="1"/>
  <c r="H149" i="3"/>
  <c r="E150" i="3"/>
  <c r="H150" i="3" s="1"/>
  <c r="E151" i="3"/>
  <c r="H151" i="3" s="1"/>
  <c r="H152" i="3"/>
  <c r="E153" i="3"/>
  <c r="H153" i="3" s="1"/>
  <c r="E154" i="3"/>
  <c r="H154" i="3" s="1"/>
  <c r="H155" i="3"/>
  <c r="E156" i="3"/>
  <c r="H156" i="3" s="1"/>
  <c r="E157" i="3"/>
  <c r="H157" i="3" s="1"/>
  <c r="H158" i="3"/>
  <c r="E159" i="3"/>
  <c r="H159" i="3" s="1"/>
  <c r="E160" i="3"/>
  <c r="H160" i="3" s="1"/>
  <c r="H161" i="3"/>
  <c r="E162" i="3"/>
  <c r="H162" i="3" s="1"/>
  <c r="E163" i="3"/>
  <c r="H163" i="3" s="1"/>
  <c r="H164" i="3"/>
  <c r="E165" i="3"/>
  <c r="H165" i="3" s="1"/>
  <c r="E166" i="3"/>
  <c r="H166" i="3" s="1"/>
  <c r="H167" i="3"/>
  <c r="E168" i="3"/>
  <c r="H168" i="3" s="1"/>
  <c r="E169" i="3"/>
  <c r="H169" i="3" s="1"/>
  <c r="H171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H141" i="3" s="1"/>
  <c r="E63" i="3"/>
  <c r="H63" i="3" s="1"/>
  <c r="E64" i="3"/>
  <c r="H64" i="3" s="1"/>
  <c r="E65" i="3"/>
  <c r="H65" i="3" s="1"/>
  <c r="E66" i="3"/>
  <c r="H66" i="3" s="1"/>
  <c r="E67" i="3"/>
  <c r="H67" i="3" s="1"/>
  <c r="E68" i="3"/>
  <c r="H68" i="3" s="1"/>
  <c r="E69" i="3"/>
  <c r="H69" i="3" s="1"/>
  <c r="E70" i="3"/>
  <c r="H70" i="3" s="1"/>
  <c r="E71" i="3"/>
  <c r="H71" i="3" s="1"/>
  <c r="E72" i="3"/>
  <c r="H72" i="3" s="1"/>
  <c r="E73" i="3"/>
  <c r="H73" i="3" s="1"/>
  <c r="E74" i="3"/>
  <c r="H74" i="3" s="1"/>
  <c r="E75" i="3"/>
  <c r="H75" i="3" s="1"/>
  <c r="E76" i="3"/>
  <c r="H76" i="3" s="1"/>
  <c r="E77" i="3"/>
  <c r="H77" i="3" s="1"/>
  <c r="E78" i="3"/>
  <c r="H78" i="3" s="1"/>
  <c r="E79" i="3"/>
  <c r="H79" i="3" s="1"/>
  <c r="E80" i="3"/>
  <c r="H80" i="3" s="1"/>
  <c r="E81" i="3"/>
  <c r="H81" i="3" s="1"/>
  <c r="E82" i="3"/>
  <c r="H82" i="3" s="1"/>
  <c r="E83" i="3"/>
  <c r="H83" i="3" s="1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H90" i="3" s="1"/>
  <c r="E91" i="3"/>
  <c r="H91" i="3" s="1"/>
  <c r="E92" i="3"/>
  <c r="H92" i="3" s="1"/>
  <c r="E93" i="3"/>
  <c r="H93" i="3" s="1"/>
  <c r="E94" i="3"/>
  <c r="H94" i="3" s="1"/>
  <c r="E95" i="3"/>
  <c r="H95" i="3" s="1"/>
  <c r="E96" i="3"/>
  <c r="H96" i="3" s="1"/>
  <c r="E97" i="3"/>
  <c r="H97" i="3" s="1"/>
  <c r="E98" i="3"/>
  <c r="H98" i="3" s="1"/>
  <c r="E99" i="3"/>
  <c r="H99" i="3" s="1"/>
  <c r="E100" i="3"/>
  <c r="H100" i="3" s="1"/>
  <c r="E101" i="3"/>
  <c r="H101" i="3" s="1"/>
  <c r="E102" i="3"/>
  <c r="H102" i="3" s="1"/>
  <c r="E103" i="3"/>
  <c r="H103" i="3" s="1"/>
  <c r="E104" i="3"/>
  <c r="H104" i="3" s="1"/>
  <c r="E105" i="3"/>
  <c r="H105" i="3" s="1"/>
  <c r="E106" i="3"/>
  <c r="H106" i="3" s="1"/>
  <c r="E107" i="3"/>
  <c r="H107" i="3" s="1"/>
  <c r="E108" i="3"/>
  <c r="H108" i="3" s="1"/>
  <c r="E109" i="3"/>
  <c r="H109" i="3" s="1"/>
  <c r="E110" i="3"/>
  <c r="H110" i="3" s="1"/>
  <c r="E111" i="3"/>
  <c r="H111" i="3" s="1"/>
  <c r="E112" i="3"/>
  <c r="H112" i="3" s="1"/>
  <c r="K6" i="1"/>
  <c r="K7" i="1"/>
  <c r="K8" i="1"/>
  <c r="K9" i="1"/>
  <c r="K10" i="1"/>
  <c r="K11" i="1"/>
  <c r="K5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J2" i="1"/>
  <c r="I2" i="1"/>
  <c r="AJ171" i="3" l="1"/>
  <c r="AA163" i="3"/>
  <c r="S77" i="3"/>
  <c r="U77" i="3"/>
  <c r="W77" i="3"/>
  <c r="Y77" i="3" s="1"/>
  <c r="U76" i="3"/>
  <c r="W76" i="3"/>
  <c r="Y76" i="3" s="1"/>
  <c r="S76" i="3"/>
  <c r="R76" i="3" s="1"/>
  <c r="W111" i="3"/>
  <c r="Y111" i="3" s="1"/>
  <c r="S111" i="3"/>
  <c r="R111" i="3" s="1"/>
  <c r="U111" i="3"/>
  <c r="S103" i="3"/>
  <c r="U103" i="3"/>
  <c r="W103" i="3"/>
  <c r="Y103" i="3" s="1"/>
  <c r="S95" i="3"/>
  <c r="U95" i="3"/>
  <c r="W95" i="3"/>
  <c r="Y95" i="3" s="1"/>
  <c r="U87" i="3"/>
  <c r="W87" i="3"/>
  <c r="Y87" i="3" s="1"/>
  <c r="S87" i="3"/>
  <c r="S79" i="3"/>
  <c r="U79" i="3"/>
  <c r="W79" i="3"/>
  <c r="Y79" i="3" s="1"/>
  <c r="S71" i="3"/>
  <c r="U71" i="3"/>
  <c r="W71" i="3"/>
  <c r="Y71" i="3" s="1"/>
  <c r="W63" i="3"/>
  <c r="Y63" i="3" s="1"/>
  <c r="S63" i="3"/>
  <c r="U63" i="3"/>
  <c r="AW48" i="3"/>
  <c r="AJ69" i="3"/>
  <c r="S93" i="3"/>
  <c r="U93" i="3"/>
  <c r="W93" i="3"/>
  <c r="Y93" i="3" s="1"/>
  <c r="S84" i="3"/>
  <c r="U84" i="3"/>
  <c r="W84" i="3"/>
  <c r="Y84" i="3" s="1"/>
  <c r="S110" i="3"/>
  <c r="U110" i="3"/>
  <c r="W110" i="3"/>
  <c r="Y110" i="3" s="1"/>
  <c r="S102" i="3"/>
  <c r="U102" i="3"/>
  <c r="W102" i="3"/>
  <c r="Y102" i="3" s="1"/>
  <c r="S94" i="3"/>
  <c r="U94" i="3"/>
  <c r="W94" i="3"/>
  <c r="Y94" i="3" s="1"/>
  <c r="S86" i="3"/>
  <c r="U86" i="3"/>
  <c r="W86" i="3"/>
  <c r="Y86" i="3" s="1"/>
  <c r="W78" i="3"/>
  <c r="Y78" i="3" s="1"/>
  <c r="S78" i="3"/>
  <c r="U78" i="3"/>
  <c r="S70" i="3"/>
  <c r="U70" i="3"/>
  <c r="W70" i="3"/>
  <c r="Y70" i="3" s="1"/>
  <c r="AA108" i="3"/>
  <c r="S85" i="3"/>
  <c r="U85" i="3"/>
  <c r="W85" i="3"/>
  <c r="Y85" i="3" s="1"/>
  <c r="W100" i="3"/>
  <c r="Y100" i="3" s="1"/>
  <c r="S100" i="3"/>
  <c r="U100" i="3"/>
  <c r="AJ63" i="3"/>
  <c r="U107" i="3"/>
  <c r="W107" i="3"/>
  <c r="Y107" i="3" s="1"/>
  <c r="S107" i="3"/>
  <c r="R107" i="3" s="1"/>
  <c r="S99" i="3"/>
  <c r="U99" i="3"/>
  <c r="W99" i="3"/>
  <c r="Y99" i="3" s="1"/>
  <c r="S91" i="3"/>
  <c r="U91" i="3"/>
  <c r="W91" i="3"/>
  <c r="Y91" i="3" s="1"/>
  <c r="S83" i="3"/>
  <c r="U83" i="3"/>
  <c r="W83" i="3"/>
  <c r="Y83" i="3" s="1"/>
  <c r="S75" i="3"/>
  <c r="U75" i="3"/>
  <c r="W75" i="3"/>
  <c r="Y75" i="3" s="1"/>
  <c r="S67" i="3"/>
  <c r="U67" i="3"/>
  <c r="W67" i="3"/>
  <c r="Y67" i="3" s="1"/>
  <c r="AW61" i="3"/>
  <c r="AJ64" i="3"/>
  <c r="AQ64" i="3"/>
  <c r="AJ169" i="3"/>
  <c r="AQ72" i="3"/>
  <c r="AJ72" i="3" s="1"/>
  <c r="AJ71" i="3"/>
  <c r="U109" i="3"/>
  <c r="W109" i="3"/>
  <c r="Y109" i="3" s="1"/>
  <c r="S109" i="3"/>
  <c r="S69" i="3"/>
  <c r="U69" i="3"/>
  <c r="W69" i="3"/>
  <c r="Y69" i="3" s="1"/>
  <c r="S92" i="3"/>
  <c r="U92" i="3"/>
  <c r="W92" i="3"/>
  <c r="Y92" i="3" s="1"/>
  <c r="S106" i="3"/>
  <c r="U106" i="3"/>
  <c r="W106" i="3"/>
  <c r="Y106" i="3" s="1"/>
  <c r="U98" i="3"/>
  <c r="W98" i="3"/>
  <c r="Y98" i="3" s="1"/>
  <c r="S98" i="3"/>
  <c r="S90" i="3"/>
  <c r="U90" i="3"/>
  <c r="W90" i="3"/>
  <c r="Y90" i="3" s="1"/>
  <c r="S82" i="3"/>
  <c r="U82" i="3"/>
  <c r="W82" i="3"/>
  <c r="Y82" i="3" s="1"/>
  <c r="U74" i="3"/>
  <c r="W74" i="3"/>
  <c r="Y74" i="3" s="1"/>
  <c r="S74" i="3"/>
  <c r="R74" i="3" s="1"/>
  <c r="S66" i="3"/>
  <c r="U66" i="3"/>
  <c r="W66" i="3"/>
  <c r="Y66" i="3" s="1"/>
  <c r="S105" i="3"/>
  <c r="U105" i="3"/>
  <c r="W105" i="3"/>
  <c r="Y105" i="3" s="1"/>
  <c r="S97" i="3"/>
  <c r="U97" i="3"/>
  <c r="R97" i="3" s="1"/>
  <c r="W97" i="3"/>
  <c r="Y97" i="3" s="1"/>
  <c r="U89" i="3"/>
  <c r="R89" i="3" s="1"/>
  <c r="W89" i="3"/>
  <c r="Y89" i="3" s="1"/>
  <c r="S89" i="3"/>
  <c r="S81" i="3"/>
  <c r="U81" i="3"/>
  <c r="W81" i="3"/>
  <c r="Y81" i="3" s="1"/>
  <c r="S73" i="3"/>
  <c r="U73" i="3"/>
  <c r="W73" i="3"/>
  <c r="Y73" i="3" s="1"/>
  <c r="W65" i="3"/>
  <c r="Y65" i="3" s="1"/>
  <c r="S65" i="3"/>
  <c r="U65" i="3"/>
  <c r="AA162" i="3"/>
  <c r="AW41" i="3"/>
  <c r="AA110" i="3"/>
  <c r="S101" i="3"/>
  <c r="U101" i="3"/>
  <c r="W101" i="3"/>
  <c r="Y101" i="3" s="1"/>
  <c r="S108" i="3"/>
  <c r="U108" i="3"/>
  <c r="W108" i="3"/>
  <c r="Y108" i="3" s="1"/>
  <c r="S68" i="3"/>
  <c r="U68" i="3"/>
  <c r="W68" i="3"/>
  <c r="Y68" i="3" s="1"/>
  <c r="S112" i="3"/>
  <c r="U112" i="3"/>
  <c r="W112" i="3"/>
  <c r="Y112" i="3" s="1"/>
  <c r="S104" i="3"/>
  <c r="U104" i="3"/>
  <c r="W104" i="3"/>
  <c r="Y104" i="3" s="1"/>
  <c r="R104" i="3" s="1"/>
  <c r="S96" i="3"/>
  <c r="U96" i="3"/>
  <c r="W96" i="3"/>
  <c r="Y96" i="3" s="1"/>
  <c r="R96" i="3" s="1"/>
  <c r="S88" i="3"/>
  <c r="U88" i="3"/>
  <c r="W88" i="3"/>
  <c r="Y88" i="3" s="1"/>
  <c r="R88" i="3" s="1"/>
  <c r="W80" i="3"/>
  <c r="Y80" i="3" s="1"/>
  <c r="S80" i="3"/>
  <c r="U80" i="3"/>
  <c r="S72" i="3"/>
  <c r="U72" i="3"/>
  <c r="W72" i="3"/>
  <c r="Y72" i="3" s="1"/>
  <c r="S64" i="3"/>
  <c r="U64" i="3"/>
  <c r="W64" i="3"/>
  <c r="Y64" i="3" s="1"/>
  <c r="R64" i="3" s="1"/>
  <c r="AW64" i="3" s="1"/>
  <c r="AA166" i="3"/>
  <c r="AA111" i="3"/>
  <c r="AJ163" i="3"/>
  <c r="AJ167" i="3"/>
  <c r="AJ165" i="3"/>
  <c r="AA169" i="3"/>
  <c r="AW15" i="3"/>
  <c r="AW47" i="3"/>
  <c r="AW31" i="3"/>
  <c r="AW6" i="3"/>
  <c r="AW37" i="3"/>
  <c r="AW56" i="3"/>
  <c r="AW16" i="3"/>
  <c r="AW32" i="3"/>
  <c r="AW10" i="3"/>
  <c r="AW9" i="3"/>
  <c r="AW7" i="3"/>
  <c r="AW12" i="3"/>
  <c r="AW8" i="3"/>
  <c r="AW4" i="3"/>
  <c r="AW23" i="3"/>
  <c r="AW19" i="3"/>
  <c r="AW36" i="3"/>
  <c r="AW43" i="3"/>
  <c r="AW11" i="3"/>
  <c r="AW60" i="3"/>
  <c r="AW27" i="3"/>
  <c r="AW50" i="3"/>
  <c r="W164" i="3"/>
  <c r="Y164" i="3" s="1"/>
  <c r="U164" i="3"/>
  <c r="S164" i="3"/>
  <c r="AH171" i="3"/>
  <c r="AA171" i="3" s="1"/>
  <c r="W171" i="3"/>
  <c r="Y171" i="3" s="1"/>
  <c r="U171" i="3"/>
  <c r="S171" i="3"/>
  <c r="S163" i="3"/>
  <c r="U163" i="3"/>
  <c r="W163" i="3"/>
  <c r="Y163" i="3" s="1"/>
  <c r="S170" i="3"/>
  <c r="U170" i="3"/>
  <c r="W170" i="3"/>
  <c r="Y170" i="3" s="1"/>
  <c r="U162" i="3"/>
  <c r="W162" i="3"/>
  <c r="Y162" i="3" s="1"/>
  <c r="S162" i="3"/>
  <c r="S168" i="3"/>
  <c r="U168" i="3"/>
  <c r="W168" i="3"/>
  <c r="Y168" i="3" s="1"/>
  <c r="AA165" i="3"/>
  <c r="AJ168" i="3"/>
  <c r="AA167" i="3"/>
  <c r="U169" i="3"/>
  <c r="W169" i="3"/>
  <c r="Y169" i="3" s="1"/>
  <c r="S169" i="3"/>
  <c r="AJ160" i="3"/>
  <c r="AJ161" i="3"/>
  <c r="AA168" i="3"/>
  <c r="S165" i="3"/>
  <c r="U165" i="3"/>
  <c r="W165" i="3"/>
  <c r="Y165" i="3" s="1"/>
  <c r="U167" i="3"/>
  <c r="W167" i="3"/>
  <c r="Y167" i="3" s="1"/>
  <c r="S167" i="3"/>
  <c r="S166" i="3"/>
  <c r="U166" i="3"/>
  <c r="W166" i="3"/>
  <c r="Y166" i="3" s="1"/>
  <c r="AA170" i="3"/>
  <c r="AQ164" i="3"/>
  <c r="AJ164" i="3" s="1"/>
  <c r="S78" i="1"/>
  <c r="S79" i="1"/>
  <c r="S80" i="1"/>
  <c r="S81" i="1"/>
  <c r="S82" i="1"/>
  <c r="S83" i="1"/>
  <c r="S84" i="1"/>
  <c r="S85" i="1"/>
  <c r="S77" i="1"/>
  <c r="R165" i="3" l="1"/>
  <c r="R101" i="3"/>
  <c r="R73" i="3"/>
  <c r="R66" i="3"/>
  <c r="AW66" i="3" s="1"/>
  <c r="R83" i="3"/>
  <c r="R85" i="3"/>
  <c r="R102" i="3"/>
  <c r="R71" i="3"/>
  <c r="AW71" i="3" s="1"/>
  <c r="R68" i="3"/>
  <c r="AW68" i="3" s="1"/>
  <c r="R92" i="3"/>
  <c r="R67" i="3"/>
  <c r="AW67" i="3" s="1"/>
  <c r="R86" i="3"/>
  <c r="R95" i="3"/>
  <c r="R80" i="3"/>
  <c r="R91" i="3"/>
  <c r="R110" i="3"/>
  <c r="R90" i="3"/>
  <c r="R81" i="3"/>
  <c r="R98" i="3"/>
  <c r="R100" i="3"/>
  <c r="R70" i="3"/>
  <c r="AW70" i="3" s="1"/>
  <c r="R79" i="3"/>
  <c r="R93" i="3"/>
  <c r="R112" i="3"/>
  <c r="R108" i="3"/>
  <c r="R65" i="3"/>
  <c r="AW65" i="3" s="1"/>
  <c r="R105" i="3"/>
  <c r="R69" i="3"/>
  <c r="AW69" i="3" s="1"/>
  <c r="R75" i="3"/>
  <c r="R94" i="3"/>
  <c r="R63" i="3"/>
  <c r="AW63" i="3" s="1"/>
  <c r="R87" i="3"/>
  <c r="R103" i="3"/>
  <c r="R72" i="3"/>
  <c r="AW72" i="3" s="1"/>
  <c r="R82" i="3"/>
  <c r="R106" i="3"/>
  <c r="R109" i="3"/>
  <c r="R99" i="3"/>
  <c r="R78" i="3"/>
  <c r="R84" i="3"/>
  <c r="R77" i="3"/>
  <c r="R169" i="3"/>
  <c r="R164" i="3"/>
  <c r="R167" i="3"/>
  <c r="R166" i="3"/>
  <c r="R168" i="3"/>
  <c r="R163" i="3"/>
  <c r="R171" i="3"/>
  <c r="R170" i="3"/>
  <c r="R162" i="3"/>
  <c r="A170" i="7"/>
  <c r="AT141" i="3"/>
  <c r="I113" i="3" l="1"/>
  <c r="H113" i="3"/>
  <c r="J138" i="3"/>
  <c r="I62" i="1"/>
  <c r="S113" i="3" l="1"/>
  <c r="W113" i="3"/>
  <c r="Y113" i="3" s="1"/>
  <c r="U113" i="3"/>
  <c r="AB113" i="3"/>
  <c r="AF113" i="3"/>
  <c r="AH113" i="3" s="1"/>
  <c r="AD113" i="3"/>
  <c r="E31" i="1"/>
  <c r="D31" i="1"/>
  <c r="R113" i="3" l="1"/>
  <c r="AA113" i="3"/>
  <c r="J87" i="1"/>
  <c r="J82" i="1"/>
  <c r="I72" i="1" l="1"/>
  <c r="J72" i="1" l="1"/>
  <c r="J62" i="1"/>
  <c r="J52" i="1"/>
  <c r="I52" i="1"/>
  <c r="J44" i="1"/>
  <c r="I44" i="1"/>
  <c r="I34" i="1"/>
  <c r="J33" i="1"/>
  <c r="J32" i="1"/>
  <c r="J31" i="1"/>
  <c r="J30" i="1"/>
  <c r="A72" i="7" l="1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W171" i="3" l="1"/>
  <c r="B170" i="7" s="1"/>
  <c r="E19" i="6"/>
  <c r="AK83" i="3" l="1"/>
  <c r="AM83" i="3"/>
  <c r="AO83" i="3"/>
  <c r="AQ83" i="3" s="1"/>
  <c r="J134" i="3"/>
  <c r="J126" i="3"/>
  <c r="J118" i="3"/>
  <c r="J130" i="3"/>
  <c r="J121" i="3"/>
  <c r="J136" i="3"/>
  <c r="J120" i="3"/>
  <c r="J119" i="3"/>
  <c r="J117" i="3"/>
  <c r="J140" i="3"/>
  <c r="J132" i="3"/>
  <c r="J124" i="3"/>
  <c r="J116" i="3"/>
  <c r="J122" i="3"/>
  <c r="J114" i="3"/>
  <c r="J137" i="3"/>
  <c r="J129" i="3"/>
  <c r="J113" i="3"/>
  <c r="J128" i="3"/>
  <c r="J112" i="3"/>
  <c r="J135" i="3"/>
  <c r="J127" i="3"/>
  <c r="J133" i="3"/>
  <c r="J125" i="3"/>
  <c r="J139" i="3"/>
  <c r="J131" i="3"/>
  <c r="J123" i="3"/>
  <c r="J115" i="3"/>
  <c r="I139" i="3"/>
  <c r="I131" i="3"/>
  <c r="I123" i="3"/>
  <c r="I115" i="3"/>
  <c r="I134" i="3"/>
  <c r="I126" i="3"/>
  <c r="I118" i="3"/>
  <c r="I133" i="3"/>
  <c r="I125" i="3"/>
  <c r="I117" i="3"/>
  <c r="I140" i="3"/>
  <c r="I132" i="3"/>
  <c r="I124" i="3"/>
  <c r="I116" i="3"/>
  <c r="I138" i="3"/>
  <c r="I130" i="3"/>
  <c r="I122" i="3"/>
  <c r="I114" i="3"/>
  <c r="I137" i="3"/>
  <c r="I129" i="3"/>
  <c r="I121" i="3"/>
  <c r="I136" i="3"/>
  <c r="I128" i="3"/>
  <c r="I120" i="3"/>
  <c r="I135" i="3"/>
  <c r="I127" i="3"/>
  <c r="I119" i="3"/>
  <c r="H135" i="3"/>
  <c r="H119" i="3"/>
  <c r="H127" i="3"/>
  <c r="H134" i="3"/>
  <c r="H133" i="3"/>
  <c r="H140" i="3"/>
  <c r="H116" i="3"/>
  <c r="H115" i="3"/>
  <c r="H138" i="3"/>
  <c r="H130" i="3"/>
  <c r="H122" i="3"/>
  <c r="H114" i="3"/>
  <c r="H118" i="3"/>
  <c r="H117" i="3"/>
  <c r="H124" i="3"/>
  <c r="H139" i="3"/>
  <c r="H123" i="3"/>
  <c r="H137" i="3"/>
  <c r="H129" i="3"/>
  <c r="H121" i="3"/>
  <c r="H126" i="3"/>
  <c r="H125" i="3"/>
  <c r="H132" i="3"/>
  <c r="H131" i="3"/>
  <c r="H136" i="3"/>
  <c r="H128" i="3"/>
  <c r="H120" i="3"/>
  <c r="S115" i="3" l="1"/>
  <c r="U115" i="3"/>
  <c r="W115" i="3"/>
  <c r="Y115" i="3" s="1"/>
  <c r="S114" i="3"/>
  <c r="W114" i="3"/>
  <c r="Y114" i="3" s="1"/>
  <c r="U114" i="3"/>
  <c r="S116" i="3"/>
  <c r="U116" i="3"/>
  <c r="W116" i="3"/>
  <c r="Y116" i="3" s="1"/>
  <c r="AB115" i="3"/>
  <c r="AF115" i="3"/>
  <c r="AH115" i="3" s="1"/>
  <c r="AD115" i="3"/>
  <c r="AD114" i="3"/>
  <c r="AF114" i="3"/>
  <c r="AH114" i="3" s="1"/>
  <c r="AB114" i="3"/>
  <c r="AD116" i="3"/>
  <c r="AB116" i="3"/>
  <c r="AF116" i="3"/>
  <c r="AH116" i="3" s="1"/>
  <c r="AK74" i="3"/>
  <c r="AM74" i="3"/>
  <c r="AO74" i="3"/>
  <c r="AQ74" i="3" s="1"/>
  <c r="AM129" i="3"/>
  <c r="AO129" i="3"/>
  <c r="AQ129" i="3" s="1"/>
  <c r="AK129" i="3"/>
  <c r="AK89" i="3"/>
  <c r="AM89" i="3"/>
  <c r="AO89" i="3"/>
  <c r="AQ89" i="3" s="1"/>
  <c r="S141" i="3"/>
  <c r="U141" i="3"/>
  <c r="W141" i="3"/>
  <c r="Y141" i="3" s="1"/>
  <c r="S124" i="3"/>
  <c r="U124" i="3"/>
  <c r="W124" i="3"/>
  <c r="Y124" i="3" s="1"/>
  <c r="S142" i="3"/>
  <c r="U142" i="3"/>
  <c r="W142" i="3"/>
  <c r="Y142" i="3" s="1"/>
  <c r="AB138" i="3"/>
  <c r="AD138" i="3"/>
  <c r="AF138" i="3"/>
  <c r="AH138" i="3" s="1"/>
  <c r="AM87" i="3"/>
  <c r="AK87" i="3"/>
  <c r="AO87" i="3"/>
  <c r="AQ87" i="3" s="1"/>
  <c r="AM143" i="3"/>
  <c r="AO143" i="3"/>
  <c r="AQ143" i="3" s="1"/>
  <c r="AK143" i="3"/>
  <c r="S155" i="3"/>
  <c r="U155" i="3"/>
  <c r="W155" i="3"/>
  <c r="Y155" i="3" s="1"/>
  <c r="W138" i="3"/>
  <c r="Y138" i="3" s="1"/>
  <c r="U138" i="3"/>
  <c r="S138" i="3"/>
  <c r="AB127" i="3"/>
  <c r="AD127" i="3"/>
  <c r="AF127" i="3"/>
  <c r="AH127" i="3" s="1"/>
  <c r="AB146" i="3"/>
  <c r="AF146" i="3"/>
  <c r="AH146" i="3" s="1"/>
  <c r="AD146" i="3"/>
  <c r="AK128" i="3"/>
  <c r="AM128" i="3"/>
  <c r="AO128" i="3"/>
  <c r="AQ128" i="3" s="1"/>
  <c r="AK153" i="3"/>
  <c r="AM153" i="3"/>
  <c r="AO153" i="3"/>
  <c r="AQ153" i="3" s="1"/>
  <c r="W136" i="3"/>
  <c r="Y136" i="3" s="1"/>
  <c r="S136" i="3"/>
  <c r="U136" i="3"/>
  <c r="S146" i="3"/>
  <c r="U146" i="3"/>
  <c r="W146" i="3"/>
  <c r="Y146" i="3" s="1"/>
  <c r="W127" i="3"/>
  <c r="Y127" i="3" s="1"/>
  <c r="S127" i="3"/>
  <c r="U127" i="3"/>
  <c r="S151" i="3"/>
  <c r="U151" i="3"/>
  <c r="W151" i="3"/>
  <c r="Y151" i="3" s="1"/>
  <c r="AF135" i="3"/>
  <c r="AH135" i="3" s="1"/>
  <c r="AB135" i="3"/>
  <c r="AD135" i="3"/>
  <c r="AF120" i="3"/>
  <c r="AH120" i="3" s="1"/>
  <c r="AD120" i="3"/>
  <c r="AB120" i="3"/>
  <c r="AB154" i="3"/>
  <c r="AF154" i="3"/>
  <c r="AH154" i="3" s="1"/>
  <c r="AD154" i="3"/>
  <c r="AF140" i="3"/>
  <c r="AH140" i="3" s="1"/>
  <c r="AD140" i="3"/>
  <c r="AB140" i="3"/>
  <c r="AD125" i="3"/>
  <c r="AF125" i="3"/>
  <c r="AH125" i="3" s="1"/>
  <c r="AB125" i="3"/>
  <c r="AK99" i="3"/>
  <c r="AM99" i="3"/>
  <c r="AO99" i="3"/>
  <c r="AQ99" i="3" s="1"/>
  <c r="AK85" i="3"/>
  <c r="AM85" i="3"/>
  <c r="AO85" i="3"/>
  <c r="AQ85" i="3" s="1"/>
  <c r="AM111" i="3"/>
  <c r="AO111" i="3"/>
  <c r="AQ111" i="3" s="1"/>
  <c r="AK111" i="3"/>
  <c r="AK144" i="3"/>
  <c r="AM144" i="3"/>
  <c r="AO144" i="3"/>
  <c r="AQ144" i="3" s="1"/>
  <c r="AK82" i="3"/>
  <c r="AO82" i="3"/>
  <c r="AQ82" i="3" s="1"/>
  <c r="AM82" i="3"/>
  <c r="AK100" i="3"/>
  <c r="AO100" i="3"/>
  <c r="AQ100" i="3" s="1"/>
  <c r="AM100" i="3"/>
  <c r="AM93" i="3"/>
  <c r="AK93" i="3"/>
  <c r="AO93" i="3"/>
  <c r="AQ93" i="3" s="1"/>
  <c r="AO88" i="3"/>
  <c r="AQ88" i="3" s="1"/>
  <c r="AK88" i="3"/>
  <c r="AM88" i="3"/>
  <c r="AK145" i="3"/>
  <c r="AM145" i="3"/>
  <c r="AO145" i="3"/>
  <c r="AQ145" i="3" s="1"/>
  <c r="AK110" i="3"/>
  <c r="AM110" i="3"/>
  <c r="AO110" i="3"/>
  <c r="AQ110" i="3" s="1"/>
  <c r="W158" i="3"/>
  <c r="Y158" i="3" s="1"/>
  <c r="S158" i="3"/>
  <c r="U158" i="3"/>
  <c r="AF160" i="3"/>
  <c r="AH160" i="3" s="1"/>
  <c r="AD160" i="3"/>
  <c r="AB160" i="3"/>
  <c r="AK149" i="3"/>
  <c r="AM149" i="3"/>
  <c r="AO149" i="3"/>
  <c r="AQ149" i="3" s="1"/>
  <c r="AK86" i="3"/>
  <c r="AM86" i="3"/>
  <c r="AO86" i="3"/>
  <c r="AQ86" i="3" s="1"/>
  <c r="W147" i="3"/>
  <c r="Y147" i="3" s="1"/>
  <c r="U147" i="3"/>
  <c r="S147" i="3"/>
  <c r="AD158" i="3"/>
  <c r="AF158" i="3"/>
  <c r="AH158" i="3" s="1"/>
  <c r="AB158" i="3"/>
  <c r="AK84" i="3"/>
  <c r="AM84" i="3"/>
  <c r="AO84" i="3"/>
  <c r="AQ84" i="3" s="1"/>
  <c r="W156" i="3"/>
  <c r="Y156" i="3" s="1"/>
  <c r="S156" i="3"/>
  <c r="U156" i="3"/>
  <c r="AB117" i="3"/>
  <c r="AD117" i="3"/>
  <c r="AF117" i="3"/>
  <c r="AH117" i="3" s="1"/>
  <c r="AM95" i="3"/>
  <c r="AO95" i="3"/>
  <c r="AQ95" i="3" s="1"/>
  <c r="AK95" i="3"/>
  <c r="AM159" i="3"/>
  <c r="AO159" i="3"/>
  <c r="AQ159" i="3" s="1"/>
  <c r="AK159" i="3"/>
  <c r="W144" i="3"/>
  <c r="Y144" i="3" s="1"/>
  <c r="U144" i="3"/>
  <c r="S144" i="3"/>
  <c r="U154" i="3"/>
  <c r="W154" i="3"/>
  <c r="Y154" i="3" s="1"/>
  <c r="S154" i="3"/>
  <c r="S140" i="3"/>
  <c r="U140" i="3"/>
  <c r="W140" i="3"/>
  <c r="Y140" i="3" s="1"/>
  <c r="AB143" i="3"/>
  <c r="AD143" i="3"/>
  <c r="AF143" i="3"/>
  <c r="AH143" i="3" s="1"/>
  <c r="AB128" i="3"/>
  <c r="AD128" i="3"/>
  <c r="AF128" i="3"/>
  <c r="AH128" i="3" s="1"/>
  <c r="AB148" i="3"/>
  <c r="AD148" i="3"/>
  <c r="AF148" i="3"/>
  <c r="AH148" i="3" s="1"/>
  <c r="AB133" i="3"/>
  <c r="AD133" i="3"/>
  <c r="AF133" i="3"/>
  <c r="AH133" i="3" s="1"/>
  <c r="AF118" i="3"/>
  <c r="AH118" i="3" s="1"/>
  <c r="AB118" i="3"/>
  <c r="AD118" i="3"/>
  <c r="AK75" i="3"/>
  <c r="AM75" i="3"/>
  <c r="AO75" i="3"/>
  <c r="AQ75" i="3" s="1"/>
  <c r="AK107" i="3"/>
  <c r="AM107" i="3"/>
  <c r="AO107" i="3"/>
  <c r="AQ107" i="3" s="1"/>
  <c r="AK101" i="3"/>
  <c r="AM101" i="3"/>
  <c r="AO101" i="3"/>
  <c r="AQ101" i="3" s="1"/>
  <c r="AK127" i="3"/>
  <c r="AM127" i="3"/>
  <c r="AO127" i="3"/>
  <c r="AQ127" i="3" s="1"/>
  <c r="AK152" i="3"/>
  <c r="AM152" i="3"/>
  <c r="AO152" i="3"/>
  <c r="AQ152" i="3" s="1"/>
  <c r="AM98" i="3"/>
  <c r="AO98" i="3"/>
  <c r="AQ98" i="3" s="1"/>
  <c r="AK98" i="3"/>
  <c r="AM108" i="3"/>
  <c r="AO108" i="3"/>
  <c r="AQ108" i="3" s="1"/>
  <c r="AK108" i="3"/>
  <c r="AM117" i="3"/>
  <c r="AO117" i="3"/>
  <c r="AQ117" i="3" s="1"/>
  <c r="AK117" i="3"/>
  <c r="AK104" i="3"/>
  <c r="AO104" i="3"/>
  <c r="AQ104" i="3" s="1"/>
  <c r="AM104" i="3"/>
  <c r="AM90" i="3"/>
  <c r="AK90" i="3"/>
  <c r="AO90" i="3"/>
  <c r="AQ90" i="3" s="1"/>
  <c r="AK118" i="3"/>
  <c r="AM118" i="3"/>
  <c r="AO118" i="3"/>
  <c r="AQ118" i="3" s="1"/>
  <c r="U134" i="3"/>
  <c r="W134" i="3"/>
  <c r="Y134" i="3" s="1"/>
  <c r="S134" i="3"/>
  <c r="AD145" i="3"/>
  <c r="AF145" i="3"/>
  <c r="AH145" i="3" s="1"/>
  <c r="AB145" i="3"/>
  <c r="AD150" i="3"/>
  <c r="AF150" i="3"/>
  <c r="AH150" i="3" s="1"/>
  <c r="AB150" i="3"/>
  <c r="AM119" i="3"/>
  <c r="AO119" i="3"/>
  <c r="AQ119" i="3" s="1"/>
  <c r="AK119" i="3"/>
  <c r="S130" i="3"/>
  <c r="U130" i="3"/>
  <c r="W130" i="3"/>
  <c r="Y130" i="3" s="1"/>
  <c r="AD153" i="3"/>
  <c r="AF153" i="3"/>
  <c r="AH153" i="3" s="1"/>
  <c r="AB153" i="3"/>
  <c r="AK147" i="3"/>
  <c r="AM147" i="3"/>
  <c r="AO147" i="3"/>
  <c r="AQ147" i="3" s="1"/>
  <c r="AK94" i="3"/>
  <c r="AO94" i="3"/>
  <c r="AQ94" i="3" s="1"/>
  <c r="AM94" i="3"/>
  <c r="W159" i="3"/>
  <c r="Y159" i="3" s="1"/>
  <c r="U159" i="3"/>
  <c r="S159" i="3"/>
  <c r="AF155" i="3"/>
  <c r="AH155" i="3" s="1"/>
  <c r="AD155" i="3"/>
  <c r="AB155" i="3"/>
  <c r="AK121" i="3"/>
  <c r="AM121" i="3"/>
  <c r="AO121" i="3"/>
  <c r="AQ121" i="3" s="1"/>
  <c r="U152" i="3"/>
  <c r="W152" i="3"/>
  <c r="Y152" i="3" s="1"/>
  <c r="S152" i="3"/>
  <c r="S121" i="3"/>
  <c r="U121" i="3"/>
  <c r="W121" i="3"/>
  <c r="Y121" i="3" s="1"/>
  <c r="S119" i="3"/>
  <c r="W119" i="3"/>
  <c r="Y119" i="3" s="1"/>
  <c r="U119" i="3"/>
  <c r="AB121" i="3"/>
  <c r="AD121" i="3"/>
  <c r="AF121" i="3"/>
  <c r="AH121" i="3" s="1"/>
  <c r="AB156" i="3"/>
  <c r="AD156" i="3"/>
  <c r="AF156" i="3"/>
  <c r="AH156" i="3" s="1"/>
  <c r="AB141" i="3"/>
  <c r="AD141" i="3"/>
  <c r="AF141" i="3"/>
  <c r="AH141" i="3" s="1"/>
  <c r="AM76" i="3"/>
  <c r="AO76" i="3"/>
  <c r="AQ76" i="3" s="1"/>
  <c r="AK76" i="3"/>
  <c r="AM115" i="3"/>
  <c r="AO115" i="3"/>
  <c r="AQ115" i="3" s="1"/>
  <c r="AK115" i="3"/>
  <c r="AM109" i="3"/>
  <c r="AK109" i="3"/>
  <c r="AO109" i="3"/>
  <c r="AQ109" i="3" s="1"/>
  <c r="AK135" i="3"/>
  <c r="AM135" i="3"/>
  <c r="AO135" i="3"/>
  <c r="AQ135" i="3" s="1"/>
  <c r="AO81" i="3"/>
  <c r="AQ81" i="3" s="1"/>
  <c r="AK81" i="3"/>
  <c r="AM81" i="3"/>
  <c r="AK114" i="3"/>
  <c r="AM114" i="3"/>
  <c r="AO114" i="3"/>
  <c r="AQ114" i="3" s="1"/>
  <c r="AK116" i="3"/>
  <c r="AM116" i="3"/>
  <c r="AO116" i="3"/>
  <c r="AQ116" i="3" s="1"/>
  <c r="AO141" i="3"/>
  <c r="AQ141" i="3" s="1"/>
  <c r="AM141" i="3"/>
  <c r="AK141" i="3"/>
  <c r="AK120" i="3"/>
  <c r="AM120" i="3"/>
  <c r="AO120" i="3"/>
  <c r="AQ120" i="3" s="1"/>
  <c r="AK106" i="3"/>
  <c r="AM106" i="3"/>
  <c r="AO106" i="3"/>
  <c r="AQ106" i="3" s="1"/>
  <c r="AO126" i="3"/>
  <c r="AQ126" i="3" s="1"/>
  <c r="AK126" i="3"/>
  <c r="AM126" i="3"/>
  <c r="S125" i="3"/>
  <c r="U125" i="3"/>
  <c r="W125" i="3"/>
  <c r="Y125" i="3" s="1"/>
  <c r="AM139" i="3"/>
  <c r="AO139" i="3"/>
  <c r="AQ139" i="3" s="1"/>
  <c r="AK139" i="3"/>
  <c r="AM154" i="3"/>
  <c r="AO154" i="3"/>
  <c r="AQ154" i="3" s="1"/>
  <c r="AK154" i="3"/>
  <c r="AK150" i="3"/>
  <c r="AM150" i="3"/>
  <c r="AO150" i="3"/>
  <c r="AQ150" i="3" s="1"/>
  <c r="W120" i="3"/>
  <c r="Y120" i="3" s="1"/>
  <c r="U120" i="3"/>
  <c r="S120" i="3"/>
  <c r="AB119" i="3"/>
  <c r="AD119" i="3"/>
  <c r="AF119" i="3"/>
  <c r="AH119" i="3" s="1"/>
  <c r="AB124" i="3"/>
  <c r="AD124" i="3"/>
  <c r="AF124" i="3"/>
  <c r="AH124" i="3" s="1"/>
  <c r="AF147" i="3"/>
  <c r="AH147" i="3" s="1"/>
  <c r="AD147" i="3"/>
  <c r="AB147" i="3"/>
  <c r="AM112" i="3"/>
  <c r="AK112" i="3"/>
  <c r="AO112" i="3"/>
  <c r="AQ112" i="3" s="1"/>
  <c r="AK105" i="3"/>
  <c r="AM105" i="3"/>
  <c r="AO105" i="3"/>
  <c r="AQ105" i="3" s="1"/>
  <c r="AB161" i="3"/>
  <c r="AD161" i="3"/>
  <c r="AF161" i="3"/>
  <c r="AH161" i="3" s="1"/>
  <c r="AK155" i="3"/>
  <c r="AM155" i="3"/>
  <c r="AO155" i="3"/>
  <c r="AQ155" i="3" s="1"/>
  <c r="AM156" i="3"/>
  <c r="AO156" i="3"/>
  <c r="AQ156" i="3" s="1"/>
  <c r="AK156" i="3"/>
  <c r="W126" i="3"/>
  <c r="Y126" i="3" s="1"/>
  <c r="U126" i="3"/>
  <c r="S126" i="3"/>
  <c r="U117" i="3"/>
  <c r="S117" i="3"/>
  <c r="W117" i="3"/>
  <c r="Y117" i="3" s="1"/>
  <c r="S132" i="3"/>
  <c r="U132" i="3"/>
  <c r="W132" i="3"/>
  <c r="Y132" i="3" s="1"/>
  <c r="S123" i="3"/>
  <c r="U123" i="3"/>
  <c r="W123" i="3"/>
  <c r="Y123" i="3" s="1"/>
  <c r="AB136" i="3"/>
  <c r="AD136" i="3"/>
  <c r="AF136" i="3"/>
  <c r="AH136" i="3" s="1"/>
  <c r="AB126" i="3"/>
  <c r="AD126" i="3"/>
  <c r="AF126" i="3"/>
  <c r="AH126" i="3" s="1"/>
  <c r="U160" i="3"/>
  <c r="W160" i="3"/>
  <c r="Y160" i="3" s="1"/>
  <c r="S160" i="3"/>
  <c r="S139" i="3"/>
  <c r="U139" i="3"/>
  <c r="W139" i="3"/>
  <c r="Y139" i="3" s="1"/>
  <c r="S133" i="3"/>
  <c r="U133" i="3"/>
  <c r="W133" i="3"/>
  <c r="Y133" i="3" s="1"/>
  <c r="W135" i="3"/>
  <c r="Y135" i="3" s="1"/>
  <c r="U135" i="3"/>
  <c r="S135" i="3"/>
  <c r="AB159" i="3"/>
  <c r="AD159" i="3"/>
  <c r="AF159" i="3"/>
  <c r="AH159" i="3" s="1"/>
  <c r="AB144" i="3"/>
  <c r="AD144" i="3"/>
  <c r="AF144" i="3"/>
  <c r="AH144" i="3" s="1"/>
  <c r="AF129" i="3"/>
  <c r="AH129" i="3" s="1"/>
  <c r="AB129" i="3"/>
  <c r="AD129" i="3"/>
  <c r="AD149" i="3"/>
  <c r="AF149" i="3"/>
  <c r="AH149" i="3" s="1"/>
  <c r="AB149" i="3"/>
  <c r="AB134" i="3"/>
  <c r="AD134" i="3"/>
  <c r="AF134" i="3"/>
  <c r="AH134" i="3" s="1"/>
  <c r="AB123" i="3"/>
  <c r="AD123" i="3"/>
  <c r="AF123" i="3"/>
  <c r="AH123" i="3" s="1"/>
  <c r="AK77" i="3"/>
  <c r="AM77" i="3"/>
  <c r="AO77" i="3"/>
  <c r="AQ77" i="3" s="1"/>
  <c r="AK123" i="3"/>
  <c r="AO123" i="3"/>
  <c r="AQ123" i="3" s="1"/>
  <c r="AM123" i="3"/>
  <c r="AK125" i="3"/>
  <c r="AM125" i="3"/>
  <c r="AO125" i="3"/>
  <c r="AQ125" i="3" s="1"/>
  <c r="AM151" i="3"/>
  <c r="AO151" i="3"/>
  <c r="AQ151" i="3" s="1"/>
  <c r="AK151" i="3"/>
  <c r="AK97" i="3"/>
  <c r="AO97" i="3"/>
  <c r="AQ97" i="3" s="1"/>
  <c r="AM97" i="3"/>
  <c r="AK122" i="3"/>
  <c r="AM122" i="3"/>
  <c r="AO122" i="3"/>
  <c r="AQ122" i="3" s="1"/>
  <c r="AO124" i="3"/>
  <c r="AQ124" i="3" s="1"/>
  <c r="AM124" i="3"/>
  <c r="AK124" i="3"/>
  <c r="AK157" i="3"/>
  <c r="AM157" i="3"/>
  <c r="AO157" i="3"/>
  <c r="AQ157" i="3" s="1"/>
  <c r="AO136" i="3"/>
  <c r="AQ136" i="3" s="1"/>
  <c r="AK136" i="3"/>
  <c r="AM136" i="3"/>
  <c r="AK130" i="3"/>
  <c r="AO130" i="3"/>
  <c r="AQ130" i="3" s="1"/>
  <c r="AM130" i="3"/>
  <c r="AK134" i="3"/>
  <c r="AM134" i="3"/>
  <c r="AO134" i="3"/>
  <c r="AQ134" i="3" s="1"/>
  <c r="W145" i="3"/>
  <c r="Y145" i="3" s="1"/>
  <c r="S145" i="3"/>
  <c r="U145" i="3"/>
  <c r="S122" i="3"/>
  <c r="U122" i="3"/>
  <c r="W122" i="3"/>
  <c r="Y122" i="3" s="1"/>
  <c r="AD130" i="3"/>
  <c r="AF130" i="3"/>
  <c r="AH130" i="3" s="1"/>
  <c r="AB130" i="3"/>
  <c r="AF139" i="3"/>
  <c r="AH139" i="3" s="1"/>
  <c r="AB139" i="3"/>
  <c r="AD139" i="3"/>
  <c r="AK96" i="3"/>
  <c r="AO96" i="3"/>
  <c r="AQ96" i="3" s="1"/>
  <c r="AM96" i="3"/>
  <c r="AK140" i="3"/>
  <c r="AM140" i="3"/>
  <c r="AO140" i="3"/>
  <c r="AQ140" i="3" s="1"/>
  <c r="S131" i="3"/>
  <c r="U131" i="3"/>
  <c r="W131" i="3"/>
  <c r="Y131" i="3" s="1"/>
  <c r="W153" i="3"/>
  <c r="Y153" i="3" s="1"/>
  <c r="U153" i="3"/>
  <c r="S153" i="3"/>
  <c r="AK73" i="3"/>
  <c r="AM73" i="3"/>
  <c r="AO73" i="3"/>
  <c r="AQ73" i="3" s="1"/>
  <c r="AK137" i="3"/>
  <c r="AM137" i="3"/>
  <c r="AO137" i="3"/>
  <c r="AQ137" i="3" s="1"/>
  <c r="AK148" i="3"/>
  <c r="AM148" i="3"/>
  <c r="AO148" i="3"/>
  <c r="AQ148" i="3" s="1"/>
  <c r="AK158" i="3"/>
  <c r="AO158" i="3"/>
  <c r="AQ158" i="3" s="1"/>
  <c r="AM158" i="3"/>
  <c r="AJ83" i="3"/>
  <c r="AW83" i="3" s="1"/>
  <c r="U128" i="3"/>
  <c r="S128" i="3"/>
  <c r="W128" i="3"/>
  <c r="Y128" i="3" s="1"/>
  <c r="W161" i="3"/>
  <c r="Y161" i="3" s="1"/>
  <c r="U161" i="3"/>
  <c r="S161" i="3"/>
  <c r="AD132" i="3"/>
  <c r="AF132" i="3"/>
  <c r="AH132" i="3" s="1"/>
  <c r="AB132" i="3"/>
  <c r="AK91" i="3"/>
  <c r="AM91" i="3"/>
  <c r="AO91" i="3"/>
  <c r="AQ91" i="3" s="1"/>
  <c r="AM92" i="3"/>
  <c r="AO92" i="3"/>
  <c r="AQ92" i="3" s="1"/>
  <c r="AK92" i="3"/>
  <c r="AK102" i="3"/>
  <c r="AO102" i="3"/>
  <c r="AQ102" i="3" s="1"/>
  <c r="AM102" i="3"/>
  <c r="S150" i="3"/>
  <c r="U150" i="3"/>
  <c r="W150" i="3"/>
  <c r="Y150" i="3" s="1"/>
  <c r="S157" i="3"/>
  <c r="U157" i="3"/>
  <c r="W157" i="3"/>
  <c r="Y157" i="3" s="1"/>
  <c r="AB151" i="3"/>
  <c r="AD151" i="3"/>
  <c r="AF151" i="3"/>
  <c r="AH151" i="3" s="1"/>
  <c r="S148" i="3"/>
  <c r="U148" i="3"/>
  <c r="W148" i="3"/>
  <c r="Y148" i="3" s="1"/>
  <c r="W129" i="3"/>
  <c r="Y129" i="3" s="1"/>
  <c r="U129" i="3"/>
  <c r="S129" i="3"/>
  <c r="W143" i="3"/>
  <c r="Y143" i="3" s="1"/>
  <c r="U143" i="3"/>
  <c r="S143" i="3"/>
  <c r="U137" i="3"/>
  <c r="S137" i="3"/>
  <c r="W137" i="3"/>
  <c r="Y137" i="3" s="1"/>
  <c r="U118" i="3"/>
  <c r="W118" i="3"/>
  <c r="Y118" i="3" s="1"/>
  <c r="S118" i="3"/>
  <c r="W149" i="3"/>
  <c r="Y149" i="3" s="1"/>
  <c r="S149" i="3"/>
  <c r="U149" i="3"/>
  <c r="AF152" i="3"/>
  <c r="AH152" i="3" s="1"/>
  <c r="AB152" i="3"/>
  <c r="AD152" i="3"/>
  <c r="AF137" i="3"/>
  <c r="AH137" i="3" s="1"/>
  <c r="AD137" i="3"/>
  <c r="AB137" i="3"/>
  <c r="AF122" i="3"/>
  <c r="AH122" i="3" s="1"/>
  <c r="AD122" i="3"/>
  <c r="AB122" i="3"/>
  <c r="AB157" i="3"/>
  <c r="AD157" i="3"/>
  <c r="AF157" i="3"/>
  <c r="AH157" i="3" s="1"/>
  <c r="AD142" i="3"/>
  <c r="AF142" i="3"/>
  <c r="AH142" i="3" s="1"/>
  <c r="AB142" i="3"/>
  <c r="AB131" i="3"/>
  <c r="AD131" i="3"/>
  <c r="AF131" i="3"/>
  <c r="AH131" i="3" s="1"/>
  <c r="AO131" i="3"/>
  <c r="AQ131" i="3" s="1"/>
  <c r="AM131" i="3"/>
  <c r="AK131" i="3"/>
  <c r="AO133" i="3"/>
  <c r="AQ133" i="3" s="1"/>
  <c r="AM133" i="3"/>
  <c r="AK133" i="3"/>
  <c r="AK80" i="3"/>
  <c r="AM80" i="3"/>
  <c r="AO80" i="3"/>
  <c r="AQ80" i="3" s="1"/>
  <c r="AO113" i="3"/>
  <c r="AQ113" i="3" s="1"/>
  <c r="AK113" i="3"/>
  <c r="AM113" i="3"/>
  <c r="AK138" i="3"/>
  <c r="AO138" i="3"/>
  <c r="AQ138" i="3" s="1"/>
  <c r="AM138" i="3"/>
  <c r="AK132" i="3"/>
  <c r="AM132" i="3"/>
  <c r="AO132" i="3"/>
  <c r="AQ132" i="3" s="1"/>
  <c r="AO103" i="3"/>
  <c r="AQ103" i="3" s="1"/>
  <c r="AM103" i="3"/>
  <c r="AK103" i="3"/>
  <c r="AM146" i="3"/>
  <c r="AO146" i="3"/>
  <c r="AQ146" i="3" s="1"/>
  <c r="AK146" i="3"/>
  <c r="AK142" i="3"/>
  <c r="AM142" i="3"/>
  <c r="AO142" i="3"/>
  <c r="AQ142" i="3" s="1"/>
  <c r="R116" i="3" l="1"/>
  <c r="R114" i="3"/>
  <c r="R115" i="3"/>
  <c r="AA116" i="3"/>
  <c r="AA114" i="3"/>
  <c r="AA115" i="3"/>
  <c r="AW170" i="3"/>
  <c r="B169" i="7" s="1"/>
  <c r="R134" i="3"/>
  <c r="AJ113" i="3"/>
  <c r="AW113" i="3" s="1"/>
  <c r="AJ96" i="3"/>
  <c r="AW96" i="3" s="1"/>
  <c r="AJ114" i="3"/>
  <c r="AW168" i="3"/>
  <c r="B167" i="7" s="1"/>
  <c r="AA152" i="3"/>
  <c r="AJ115" i="3"/>
  <c r="R152" i="3"/>
  <c r="AA155" i="3"/>
  <c r="AJ119" i="3"/>
  <c r="AJ117" i="3"/>
  <c r="AA125" i="3"/>
  <c r="R138" i="3"/>
  <c r="AA139" i="3"/>
  <c r="R158" i="3"/>
  <c r="AW165" i="3"/>
  <c r="B164" i="7" s="1"/>
  <c r="AJ110" i="3"/>
  <c r="AW110" i="3" s="1"/>
  <c r="AJ85" i="3"/>
  <c r="AW85" i="3" s="1"/>
  <c r="AJ74" i="3"/>
  <c r="AW74" i="3" s="1"/>
  <c r="AJ80" i="3"/>
  <c r="AW80" i="3" s="1"/>
  <c r="AA161" i="3"/>
  <c r="AA138" i="3"/>
  <c r="AJ73" i="3"/>
  <c r="AW73" i="3" s="1"/>
  <c r="AJ81" i="3"/>
  <c r="AW81" i="3" s="1"/>
  <c r="AA154" i="3"/>
  <c r="R146" i="3"/>
  <c r="R155" i="3"/>
  <c r="AJ103" i="3"/>
  <c r="AW103" i="3" s="1"/>
  <c r="R153" i="3"/>
  <c r="R145" i="3"/>
  <c r="AJ124" i="3"/>
  <c r="R135" i="3"/>
  <c r="R160" i="3"/>
  <c r="AJ76" i="3"/>
  <c r="AW76" i="3" s="1"/>
  <c r="AJ108" i="3"/>
  <c r="AW108" i="3" s="1"/>
  <c r="AJ93" i="3"/>
  <c r="AW93" i="3" s="1"/>
  <c r="AA140" i="3"/>
  <c r="AA135" i="3"/>
  <c r="AA141" i="3"/>
  <c r="AJ132" i="3"/>
  <c r="AA133" i="3"/>
  <c r="AJ84" i="3"/>
  <c r="AW84" i="3" s="1"/>
  <c r="AJ146" i="3"/>
  <c r="AA137" i="3"/>
  <c r="R118" i="3"/>
  <c r="R129" i="3"/>
  <c r="AJ77" i="3"/>
  <c r="AW77" i="3" s="1"/>
  <c r="AJ156" i="3"/>
  <c r="R125" i="3"/>
  <c r="AJ126" i="3"/>
  <c r="AJ98" i="3"/>
  <c r="AW98" i="3" s="1"/>
  <c r="R119" i="3"/>
  <c r="AJ147" i="3"/>
  <c r="R130" i="3"/>
  <c r="AJ118" i="3"/>
  <c r="AJ101" i="3"/>
  <c r="AW101" i="3" s="1"/>
  <c r="AW163" i="3"/>
  <c r="B162" i="7" s="1"/>
  <c r="R127" i="3"/>
  <c r="AJ87" i="3"/>
  <c r="AW87" i="3" s="1"/>
  <c r="AJ133" i="3"/>
  <c r="AA122" i="3"/>
  <c r="R148" i="3"/>
  <c r="R157" i="3"/>
  <c r="AA132" i="3"/>
  <c r="AJ148" i="3"/>
  <c r="AA130" i="3"/>
  <c r="R122" i="3"/>
  <c r="AA129" i="3"/>
  <c r="AA159" i="3"/>
  <c r="R132" i="3"/>
  <c r="AJ105" i="3"/>
  <c r="AW105" i="3" s="1"/>
  <c r="AJ139" i="3"/>
  <c r="AJ106" i="3"/>
  <c r="AW106" i="3" s="1"/>
  <c r="AA143" i="3"/>
  <c r="R144" i="3"/>
  <c r="R156" i="3"/>
  <c r="AA158" i="3"/>
  <c r="AJ82" i="3"/>
  <c r="AW82" i="3" s="1"/>
  <c r="AJ91" i="3"/>
  <c r="AW91" i="3" s="1"/>
  <c r="AJ157" i="3"/>
  <c r="AJ138" i="3"/>
  <c r="AJ140" i="3"/>
  <c r="AJ97" i="3"/>
  <c r="AW97" i="3" s="1"/>
  <c r="AA134" i="3"/>
  <c r="AA124" i="3"/>
  <c r="AA148" i="3"/>
  <c r="R140" i="3"/>
  <c r="AW169" i="3"/>
  <c r="B168" i="7" s="1"/>
  <c r="AJ153" i="3"/>
  <c r="R142" i="3"/>
  <c r="AJ142" i="3"/>
  <c r="AW167" i="3"/>
  <c r="B166" i="7" s="1"/>
  <c r="R137" i="3"/>
  <c r="AJ92" i="3"/>
  <c r="AW92" i="3" s="1"/>
  <c r="R161" i="3"/>
  <c r="AJ130" i="3"/>
  <c r="AJ151" i="3"/>
  <c r="AJ123" i="3"/>
  <c r="R117" i="3"/>
  <c r="R120" i="3"/>
  <c r="AJ120" i="3"/>
  <c r="AJ135" i="3"/>
  <c r="AA153" i="3"/>
  <c r="AA150" i="3"/>
  <c r="AJ90" i="3"/>
  <c r="AW90" i="3" s="1"/>
  <c r="AJ107" i="3"/>
  <c r="AW107" i="3" s="1"/>
  <c r="AA118" i="3"/>
  <c r="R154" i="3"/>
  <c r="AJ159" i="3"/>
  <c r="AA117" i="3"/>
  <c r="R136" i="3"/>
  <c r="AA146" i="3"/>
  <c r="AA123" i="3"/>
  <c r="AA157" i="3"/>
  <c r="AW164" i="3"/>
  <c r="B163" i="7" s="1"/>
  <c r="AJ116" i="3"/>
  <c r="AJ137" i="3"/>
  <c r="AJ112" i="3"/>
  <c r="AW112" i="3" s="1"/>
  <c r="AJ150" i="3"/>
  <c r="AJ86" i="3"/>
  <c r="AW86" i="3" s="1"/>
  <c r="AA160" i="3"/>
  <c r="AJ144" i="3"/>
  <c r="AJ143" i="3"/>
  <c r="AJ89" i="3"/>
  <c r="AW89" i="3" s="1"/>
  <c r="R128" i="3"/>
  <c r="AJ136" i="3"/>
  <c r="AA149" i="3"/>
  <c r="AA144" i="3"/>
  <c r="AA126" i="3"/>
  <c r="AA136" i="3"/>
  <c r="R126" i="3"/>
  <c r="AA147" i="3"/>
  <c r="AA119" i="3"/>
  <c r="AJ154" i="3"/>
  <c r="AJ109" i="3"/>
  <c r="AW109" i="3" s="1"/>
  <c r="AA121" i="3"/>
  <c r="R159" i="3"/>
  <c r="AA145" i="3"/>
  <c r="AJ127" i="3"/>
  <c r="AW162" i="3"/>
  <c r="B161" i="7" s="1"/>
  <c r="AJ145" i="3"/>
  <c r="AJ111" i="3"/>
  <c r="AW111" i="3" s="1"/>
  <c r="AJ99" i="3"/>
  <c r="AW99" i="3" s="1"/>
  <c r="AJ128" i="3"/>
  <c r="R124" i="3"/>
  <c r="AJ129" i="3"/>
  <c r="AK78" i="3"/>
  <c r="AM78" i="3"/>
  <c r="AO78" i="3"/>
  <c r="AQ78" i="3" s="1"/>
  <c r="AJ155" i="3"/>
  <c r="AJ134" i="3"/>
  <c r="AJ125" i="3"/>
  <c r="R149" i="3"/>
  <c r="AJ102" i="3"/>
  <c r="AW102" i="3" s="1"/>
  <c r="R133" i="3"/>
  <c r="AA156" i="3"/>
  <c r="AJ152" i="3"/>
  <c r="AA131" i="3"/>
  <c r="R143" i="3"/>
  <c r="AA151" i="3"/>
  <c r="AK79" i="3"/>
  <c r="AM79" i="3"/>
  <c r="AO79" i="3"/>
  <c r="AQ79" i="3" s="1"/>
  <c r="AJ131" i="3"/>
  <c r="AA142" i="3"/>
  <c r="R150" i="3"/>
  <c r="AJ158" i="3"/>
  <c r="R131" i="3"/>
  <c r="AJ122" i="3"/>
  <c r="R139" i="3"/>
  <c r="R123" i="3"/>
  <c r="AJ141" i="3"/>
  <c r="R121" i="3"/>
  <c r="AJ121" i="3"/>
  <c r="AJ94" i="3"/>
  <c r="AW94" i="3" s="1"/>
  <c r="AJ104" i="3"/>
  <c r="AW104" i="3" s="1"/>
  <c r="AJ75" i="3"/>
  <c r="AW75" i="3" s="1"/>
  <c r="AA128" i="3"/>
  <c r="AJ95" i="3"/>
  <c r="AW95" i="3" s="1"/>
  <c r="R147" i="3"/>
  <c r="AJ149" i="3"/>
  <c r="AJ88" i="3"/>
  <c r="AW88" i="3" s="1"/>
  <c r="AJ100" i="3"/>
  <c r="AW100" i="3" s="1"/>
  <c r="AA120" i="3"/>
  <c r="R151" i="3"/>
  <c r="AW166" i="3"/>
  <c r="B165" i="7" s="1"/>
  <c r="AA127" i="3"/>
  <c r="R141" i="3"/>
  <c r="AW116" i="3" l="1"/>
  <c r="AW115" i="3"/>
  <c r="AW139" i="3"/>
  <c r="AW114" i="3"/>
  <c r="AW147" i="3"/>
  <c r="B146" i="7" s="1"/>
  <c r="AW143" i="3"/>
  <c r="B142" i="7" s="1"/>
  <c r="AW151" i="3"/>
  <c r="B150" i="7" s="1"/>
  <c r="AW120" i="3"/>
  <c r="AW131" i="3"/>
  <c r="AW121" i="3"/>
  <c r="AW137" i="3"/>
  <c r="AW125" i="3"/>
  <c r="AW141" i="3"/>
  <c r="AW149" i="3"/>
  <c r="B148" i="7" s="1"/>
  <c r="AW154" i="3"/>
  <c r="B153" i="7" s="1"/>
  <c r="AW118" i="3"/>
  <c r="AW130" i="3"/>
  <c r="AW129" i="3"/>
  <c r="AW144" i="3"/>
  <c r="B143" i="7" s="1"/>
  <c r="AW122" i="3"/>
  <c r="AW119" i="3"/>
  <c r="AW136" i="3"/>
  <c r="AW140" i="3"/>
  <c r="AW155" i="3"/>
  <c r="B154" i="7" s="1"/>
  <c r="AW150" i="3"/>
  <c r="B149" i="7" s="1"/>
  <c r="AW127" i="3"/>
  <c r="AW146" i="3"/>
  <c r="B145" i="7" s="1"/>
  <c r="AW128" i="3"/>
  <c r="AW160" i="3"/>
  <c r="B159" i="7" s="1"/>
  <c r="AW134" i="3"/>
  <c r="AW157" i="3"/>
  <c r="B156" i="7" s="1"/>
  <c r="AW135" i="3"/>
  <c r="AW152" i="3"/>
  <c r="B151" i="7" s="1"/>
  <c r="AW123" i="3"/>
  <c r="AW133" i="3"/>
  <c r="AW126" i="3"/>
  <c r="AW117" i="3"/>
  <c r="AW132" i="3"/>
  <c r="AW148" i="3"/>
  <c r="B147" i="7" s="1"/>
  <c r="AW158" i="3"/>
  <c r="B157" i="7" s="1"/>
  <c r="AW142" i="3"/>
  <c r="B141" i="7" s="1"/>
  <c r="AW145" i="3"/>
  <c r="B144" i="7" s="1"/>
  <c r="AW124" i="3"/>
  <c r="AW159" i="3"/>
  <c r="B158" i="7" s="1"/>
  <c r="AW156" i="3"/>
  <c r="B155" i="7" s="1"/>
  <c r="AW153" i="3"/>
  <c r="B152" i="7" s="1"/>
  <c r="AW138" i="3"/>
  <c r="AW161" i="3"/>
  <c r="B160" i="7" s="1"/>
  <c r="AJ79" i="3"/>
  <c r="AW79" i="3" s="1"/>
  <c r="AJ78" i="3"/>
  <c r="AW7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AIVAS2</author>
  </authors>
  <commentList>
    <comment ref="B1" authorId="0" shapeId="0" xr:uid="{0D9FC7C4-FD02-4632-BD04-104450948B3E}">
      <text>
        <r>
          <rPr>
            <b/>
            <sz val="9"/>
            <color indexed="81"/>
            <rFont val="Tahoma"/>
            <family val="2"/>
          </rPr>
          <t>AIVAS2:</t>
        </r>
        <r>
          <rPr>
            <sz val="9"/>
            <color indexed="81"/>
            <rFont val="Tahoma"/>
            <family val="2"/>
          </rPr>
          <t xml:space="preserve">
g/m^2 * 10^4m^2/ha * 1Mg/10^6g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Ellen Maas</author>
  </authors>
  <commentList>
    <comment ref="H1" authorId="0" shapeId="0" xr:uid="{8DDD6C17-6F09-44CE-803E-2C551C90BC8A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Harvest yield weight * the dry weight (100-moisture content % for each crop)</t>
        </r>
      </text>
    </comment>
    <comment ref="AW2" authorId="0" shapeId="0" xr:uid="{0278DE12-2B6D-43A8-A176-AE0C216EB732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C input of each crop, multiplied by the proportion of acrage each crop represents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Ellen Maas</author>
    <author>tc={2B9FB518-F555-4A3D-B97F-B561F8F7611C}</author>
    <author>tc={ED0318F7-2D2F-4549-A0CD-5A935D942DF5}</author>
    <author>tc={30E95E95-1B1A-4E0D-9378-F2578857E75F}</author>
    <author>tc={65476399-3CEE-4021-BFDB-DDBB547D29C9}</author>
    <author>tc={A97646BF-D72C-4DA8-9100-4953D25AF6BE}</author>
  </authors>
  <commentList>
    <comment ref="E30" authorId="0" shapeId="0" xr:uid="{0D0CEBB6-DB98-47B5-A1D9-BD263C874A0C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All wheat</t>
        </r>
      </text>
    </comment>
    <comment ref="E31" authorId="0" shapeId="0" xr:uid="{77BDD22A-7158-4B31-B09B-DEF608A3CC3F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All wheat</t>
        </r>
      </text>
    </comment>
    <comment ref="E32" authorId="0" shapeId="0" xr:uid="{1E312093-B535-4419-ABC8-434D2F2C6F62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All wheat</t>
        </r>
      </text>
    </comment>
    <comment ref="E33" authorId="0" shapeId="0" xr:uid="{F91A3EB1-4B88-4F4E-AADE-48DEC8BEC933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All wheat</t>
        </r>
      </text>
    </comment>
    <comment ref="E34" authorId="1" shapeId="0" xr:uid="{2B9FB518-F555-4A3D-B97F-B561F8F761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year removed due to total bushels = 1,495,439, probably the 1 is a typo. Wheat acres dropped, so the yield results in an unreasonably high number.</t>
      </text>
    </comment>
    <comment ref="E44" authorId="0" shapeId="0" xr:uid="{C6CA5686-3935-4693-A060-8EA969CEB87F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All wheat</t>
        </r>
      </text>
    </comment>
    <comment ref="E52" authorId="0" shapeId="0" xr:uid="{4E1E0238-7E08-457F-BEF8-67346A2E4D96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All wheat</t>
        </r>
      </text>
    </comment>
    <comment ref="E62" authorId="0" shapeId="0" xr:uid="{6E58C657-307B-4543-AB10-689A0E8DADDD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All wheat</t>
        </r>
      </text>
    </comment>
    <comment ref="E72" authorId="0" shapeId="0" xr:uid="{5C984C05-5208-4422-9FEB-8F2A8CFCD17E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All wheat</t>
        </r>
      </text>
    </comment>
    <comment ref="I77" authorId="2" shapeId="0" xr:uid="{ED0318F7-2D2F-4549-A0CD-5A935D942DF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QuickStats Census for State</t>
      </text>
    </comment>
    <comment ref="I78" authorId="3" shapeId="0" xr:uid="{30E95E95-1B1A-4E0D-9378-F2578857E75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Survey for county</t>
      </text>
    </comment>
    <comment ref="I83" authorId="4" shapeId="0" xr:uid="{65476399-3CEE-4021-BFDB-DDBB547D29C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Downloaded Census for state</t>
      </text>
    </comment>
    <comment ref="I87" authorId="5" shapeId="0" xr:uid="{A97646BF-D72C-4DA8-9100-4953D25AF6BE}">
      <text>
        <t>[Threaded comment]
Your version of Excel allows you to read this threaded comment; however, any edits to it will get removed if the file is opened in a newer version of Excel. Learn more: https://go.microsoft.com/fwlink/?linkid=870924
Comment:
    Suspect this (62) is a typo in the census data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Ellen Maas</author>
  </authors>
  <commentList>
    <comment ref="F7" authorId="0" shapeId="0" xr:uid="{263F982C-EBD3-4CC6-81BB-C727040114B9}">
      <text>
        <r>
          <rPr>
            <b/>
            <sz val="9"/>
            <color indexed="81"/>
            <rFont val="Tahoma"/>
            <family val="2"/>
          </rPr>
          <t>Ellen Maas:</t>
        </r>
        <r>
          <rPr>
            <sz val="9"/>
            <color indexed="81"/>
            <rFont val="Tahoma"/>
            <family val="2"/>
          </rPr>
          <t xml:space="preserve">
not using this value - using slope of line instead to calculate</t>
        </r>
      </text>
    </comment>
  </commentList>
</comments>
</file>

<file path=xl/sharedStrings.xml><?xml version="1.0" encoding="utf-8"?>
<sst xmlns="http://schemas.openxmlformats.org/spreadsheetml/2006/main" count="220" uniqueCount="90">
  <si>
    <t>Year</t>
  </si>
  <si>
    <t>Wheat Yield (tot bush)</t>
  </si>
  <si>
    <t>Corn Yield (tot bush)</t>
  </si>
  <si>
    <t>Wheat acres</t>
  </si>
  <si>
    <t>Corn acres</t>
  </si>
  <si>
    <t>Source</t>
  </si>
  <si>
    <t>Notes</t>
  </si>
  <si>
    <t>Corn g/m^2</t>
  </si>
  <si>
    <t>Corn bu/ac</t>
  </si>
  <si>
    <t>Wheat bu/ac</t>
  </si>
  <si>
    <t>Wheat g/m^2</t>
  </si>
  <si>
    <t>Calculations</t>
  </si>
  <si>
    <t>Corn</t>
  </si>
  <si>
    <t>HI</t>
  </si>
  <si>
    <t>Wheat</t>
  </si>
  <si>
    <t>S:R</t>
  </si>
  <si>
    <t>Value</t>
  </si>
  <si>
    <r>
      <t>Extra-root C (Y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</si>
  <si>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t>Bolinder et al. (2007)</t>
  </si>
  <si>
    <t>Crop</t>
  </si>
  <si>
    <t>All</t>
  </si>
  <si>
    <t>Data Element</t>
  </si>
  <si>
    <r>
      <t>S</t>
    </r>
    <r>
      <rPr>
        <vertAlign val="subscript"/>
        <sz val="11"/>
        <color theme="1"/>
        <rFont val="Calibri"/>
        <family val="2"/>
        <scheme val="minor"/>
      </rPr>
      <t>S</t>
    </r>
  </si>
  <si>
    <t>Date Range</t>
  </si>
  <si>
    <t>1990's</t>
  </si>
  <si>
    <t>Prince et al. (2001)</t>
  </si>
  <si>
    <t>Harvest Index (HI)</t>
  </si>
  <si>
    <t>Shoot:root ratio (S:R)</t>
  </si>
  <si>
    <t>1970's, 1980's</t>
  </si>
  <si>
    <t>Moisture</t>
  </si>
  <si>
    <t>Martin and Leonard (1949)</t>
  </si>
  <si>
    <t>Austin et al. (1980)</t>
  </si>
  <si>
    <t>Sinclair (1998)</t>
  </si>
  <si>
    <t>HI-corn; using slope of change relative to 1930 value, similar in concept to HI-soybeans; levels off at about 0.50</t>
  </si>
  <si>
    <t>msue.anr.msu.edu/news/harvest_index_a_predictor_of_corn_stover_yield</t>
  </si>
  <si>
    <t xml:space="preserve"> (average of all values 1972-1978+)</t>
  </si>
  <si>
    <t xml:space="preserve"> (Most changes occurred pre-1980 (with 5% change between 1980-1990)</t>
  </si>
  <si>
    <t xml:space="preserve"> (average of all spring and winter wheat)</t>
  </si>
  <si>
    <t xml:space="preserve"> (average of US fertilized and unfertilized</t>
  </si>
  <si>
    <t>HI-wheat; using 0.30 for 1860 per Sinclair (1998), then slope of increase through 2018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</si>
  <si>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</si>
  <si>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>S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</si>
  <si>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</si>
  <si>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R</t>
    </r>
  </si>
  <si>
    <r>
      <t>S</t>
    </r>
    <r>
      <rPr>
        <vertAlign val="subscript"/>
        <sz val="11"/>
        <color theme="1"/>
        <rFont val="Calibri"/>
        <family val="2"/>
        <scheme val="minor"/>
      </rPr>
      <t>R</t>
    </r>
  </si>
  <si>
    <r>
      <t>C</t>
    </r>
    <r>
      <rPr>
        <vertAlign val="subscript"/>
        <sz val="11"/>
        <color theme="1"/>
        <rFont val="Calibri"/>
        <family val="2"/>
        <scheme val="minor"/>
      </rPr>
      <t>E</t>
    </r>
  </si>
  <si>
    <r>
      <t>S</t>
    </r>
    <r>
      <rPr>
        <vertAlign val="subscript"/>
        <sz val="11"/>
        <color theme="1"/>
        <rFont val="Calibri"/>
        <family val="2"/>
        <scheme val="minor"/>
      </rPr>
      <t>E</t>
    </r>
  </si>
  <si>
    <r>
      <t>Y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0.65 (per Bolinder et al. (2007))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</si>
  <si>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g/m^2</t>
    </r>
  </si>
  <si>
    <r>
      <t>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-proportion of stover returned to soil, assumed all stover removed to bare soil, which means 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=0.1 for corn and soybeans, 0.15 for wheat and oats to account for stubble and debris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</si>
  <si>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(dry matter yield)</t>
    </r>
  </si>
  <si>
    <t>Harvest yield weight</t>
  </si>
  <si>
    <t>Raw harvest yield data</t>
  </si>
  <si>
    <t>All unknown values for acres and yield are calculated from trendlines for each crop.</t>
  </si>
  <si>
    <t>Total Crop C Input g/m^2</t>
  </si>
  <si>
    <t>current</t>
  </si>
  <si>
    <t>weight-volume conversion (such as lb to bu)</t>
  </si>
  <si>
    <t>https://grains.org/markets-tools-data/tools/converting-grain-units/</t>
  </si>
  <si>
    <t>Wheat yield (bu/ac)</t>
  </si>
  <si>
    <t>Corn yield (bu/ac)</t>
  </si>
  <si>
    <t>Crop grown</t>
  </si>
  <si>
    <t>C_Mgha</t>
  </si>
  <si>
    <t>Soybean (tot bush)</t>
  </si>
  <si>
    <t>Soybean yield (bu/ac)</t>
  </si>
  <si>
    <t>Soybean acres</t>
  </si>
  <si>
    <t>Soybean bu/ac</t>
  </si>
  <si>
    <t>Soybean g/m^2</t>
  </si>
  <si>
    <t>Soybean</t>
  </si>
  <si>
    <t>https://www.extension.iastate.edu/agdm/wholefarm/html/c6-80.html</t>
  </si>
  <si>
    <t>Pounds per bushel for corn, soybeans, and wheat</t>
  </si>
  <si>
    <t>Soybeans</t>
  </si>
  <si>
    <t>1922-1996</t>
  </si>
  <si>
    <t xml:space="preserve"> (.25 quartile)</t>
  </si>
  <si>
    <t>Balboa et al. (2018)</t>
  </si>
  <si>
    <t>1997-2006</t>
  </si>
  <si>
    <t xml:space="preserve"> (mean)</t>
  </si>
  <si>
    <t>2007-2015</t>
  </si>
  <si>
    <t>1920-2015</t>
  </si>
  <si>
    <t>HI rate of change per year</t>
  </si>
  <si>
    <t>1970's</t>
  </si>
  <si>
    <t>Crop Parameter</t>
  </si>
  <si>
    <t>References</t>
  </si>
  <si>
    <t>Harvest Index</t>
  </si>
  <si>
    <t>Shoot:root ratio</t>
  </si>
  <si>
    <r>
      <t>lbs bu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conversion factor</t>
    </r>
  </si>
  <si>
    <t>Grain moisture content</t>
  </si>
  <si>
    <t>0.34-0.40*</t>
  </si>
  <si>
    <t>Prince et al. (2001), Bolinder et al. (2007)</t>
  </si>
  <si>
    <t>each value was multiplied by 2.2 for calibration, but this was removed so calibration would happen in the R code processing it</t>
  </si>
  <si>
    <t>also, surface residue during the experimental period (1989-2021) was increased to .25 (25%), the assumption for this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</si>
</sst>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2" xfId="0" applyFill="1" applyBorder="1"/>
    <xf numFmtId="0" fontId="0" fillId="0" borderId="0" xfId="0" applyBorder="1"/>
    <xf numFmtId="0" fontId="4" fillId="0" borderId="0" xfId="1"/>
    <xf numFmtId="3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0" xfId="0" applyFill="1" applyAlignment="1">
      <alignment wrapText="1"/>
    </xf>
    <xf numFmtId="0" fontId="0" fillId="0" borderId="3" xfId="0" applyFill="1" applyBorder="1"/>
    <xf numFmtId="9" fontId="0" fillId="0" borderId="0" xfId="0" applyNumberFormat="1"/>
    <xf numFmtId="0" fontId="6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Corn-Yield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'Census Data'!$A$34:$A$82</c:f>
              <c:numCache>
                <c:formatCode>General</c:formatCode>
                <c:ptCount val="4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</c:numCache>
            </c:numRef>
          </c:xVal>
          <c:yVal>
            <c:numRef>
              <c:f>'Census Data'!$I$34:$I$82</c:f>
              <c:numCache>
                <c:formatCode>General</c:formatCode>
                <c:ptCount val="49"/>
                <c:pt idx="0">
                  <c:v>40.463768115942031</c:v>
                </c:pt>
                <c:pt idx="10">
                  <c:v>82.162412153782554</c:v>
                </c:pt>
                <c:pt idx="18">
                  <c:v>130.51418081200447</c:v>
                </c:pt>
                <c:pt idx="28">
                  <c:v>181.57638791940062</c:v>
                </c:pt>
                <c:pt idx="38">
                  <c:v>191.6065487655402</c:v>
                </c:pt>
                <c:pt idx="43">
                  <c:v>187</c:v>
                </c:pt>
                <c:pt idx="44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1-4EFD-B8EB-B004E64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37040"/>
        <c:axId val="531240320"/>
      </c:scatterChart>
      <c:valAx>
        <c:axId val="5312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0320"/>
        <c:crosses val="autoZero"/>
        <c:crossBetween val="midCat"/>
      </c:valAx>
      <c:valAx>
        <c:axId val="5312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Bu/Ac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Wheat-Yield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Wheat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'Census Data'!$A$30:$A$92</c:f>
              <c:numCache>
                <c:formatCode>General</c:formatCode>
                <c:ptCount val="63"/>
                <c:pt idx="0">
                  <c:v>1924</c:v>
                </c:pt>
                <c:pt idx="1">
                  <c:v>1934</c:v>
                </c:pt>
                <c:pt idx="2">
                  <c:v>1945</c:v>
                </c:pt>
                <c:pt idx="3">
                  <c:v>1954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xVal>
          <c:yVal>
            <c:numRef>
              <c:f>'Census Data'!$J$30:$J$92</c:f>
              <c:numCache>
                <c:formatCode>General</c:formatCode>
                <c:ptCount val="63"/>
                <c:pt idx="0">
                  <c:v>12.693684763835698</c:v>
                </c:pt>
                <c:pt idx="1">
                  <c:v>4.9637127206329881</c:v>
                </c:pt>
                <c:pt idx="2">
                  <c:v>12.258057189745994</c:v>
                </c:pt>
                <c:pt idx="3">
                  <c:v>6.025498870657632</c:v>
                </c:pt>
                <c:pt idx="14">
                  <c:v>22.058700370508408</c:v>
                </c:pt>
                <c:pt idx="22">
                  <c:v>20.215084490580242</c:v>
                </c:pt>
                <c:pt idx="32">
                  <c:v>31.117206500662991</c:v>
                </c:pt>
                <c:pt idx="42">
                  <c:v>23.672593128390595</c:v>
                </c:pt>
                <c:pt idx="52">
                  <c:v>21.993962150796033</c:v>
                </c:pt>
                <c:pt idx="57">
                  <c:v>19.794530615994734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4-4CEA-BED2-A451A13C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26464"/>
        <c:axId val="550234120"/>
      </c:scatterChart>
      <c:valAx>
        <c:axId val="3661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4120"/>
        <c:crosses val="autoZero"/>
        <c:crossBetween val="midCat"/>
      </c:valAx>
      <c:valAx>
        <c:axId val="5502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Bu/Ac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Corn-Acres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'Census Data'!$A$34:$A$87</c:f>
              <c:numCache>
                <c:formatCode>General</c:formatCode>
                <c:ptCount val="54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</c:numCache>
            </c:numRef>
          </c:xVal>
          <c:yVal>
            <c:numRef>
              <c:f>'Census Data'!$B$34:$B$87</c:f>
              <c:numCache>
                <c:formatCode>General</c:formatCode>
                <c:ptCount val="54"/>
                <c:pt idx="0">
                  <c:v>69</c:v>
                </c:pt>
                <c:pt idx="10">
                  <c:v>19352</c:v>
                </c:pt>
                <c:pt idx="18">
                  <c:v>18793</c:v>
                </c:pt>
                <c:pt idx="28">
                  <c:v>21489</c:v>
                </c:pt>
                <c:pt idx="38">
                  <c:v>5711</c:v>
                </c:pt>
                <c:pt idx="53" formatCode="#,##0">
                  <c:v>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6-4F7F-AD79-F46665AE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37040"/>
        <c:axId val="531240320"/>
      </c:scatterChart>
      <c:valAx>
        <c:axId val="5312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0320"/>
        <c:crosses val="autoZero"/>
        <c:crossBetween val="midCat"/>
      </c:valAx>
      <c:valAx>
        <c:axId val="5312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Wheat-Acres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Wheat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'Census Data'!$A$30:$A$92</c:f>
              <c:numCache>
                <c:formatCode>General</c:formatCode>
                <c:ptCount val="63"/>
                <c:pt idx="0">
                  <c:v>1924</c:v>
                </c:pt>
                <c:pt idx="1">
                  <c:v>1934</c:v>
                </c:pt>
                <c:pt idx="2">
                  <c:v>1945</c:v>
                </c:pt>
                <c:pt idx="3">
                  <c:v>1954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xVal>
          <c:yVal>
            <c:numRef>
              <c:f>'Census Data'!$D$30:$D$92</c:f>
              <c:numCache>
                <c:formatCode>General</c:formatCode>
                <c:ptCount val="63"/>
                <c:pt idx="0">
                  <c:v>66585</c:v>
                </c:pt>
                <c:pt idx="1">
                  <c:v>82150</c:v>
                </c:pt>
                <c:pt idx="2">
                  <c:v>136493</c:v>
                </c:pt>
                <c:pt idx="3">
                  <c:v>53571</c:v>
                </c:pt>
                <c:pt idx="14">
                  <c:v>91226</c:v>
                </c:pt>
                <c:pt idx="22">
                  <c:v>201916</c:v>
                </c:pt>
                <c:pt idx="32">
                  <c:v>150077</c:v>
                </c:pt>
                <c:pt idx="42">
                  <c:v>69125</c:v>
                </c:pt>
                <c:pt idx="52" formatCode="#,##0">
                  <c:v>33290</c:v>
                </c:pt>
                <c:pt idx="57" formatCode="#,##0">
                  <c:v>65309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0-40FE-9584-D653CA8D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26464"/>
        <c:axId val="550234120"/>
      </c:scatterChart>
      <c:valAx>
        <c:axId val="3661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4120"/>
        <c:crosses val="autoZero"/>
        <c:crossBetween val="midCat"/>
      </c:valAx>
      <c:valAx>
        <c:axId val="5502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Forage Sorghum-Yield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Forage Sorghum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'Kalamazoo County-Calcs'!$A$162:$A$170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xVal>
          <c:yVal>
            <c:numRef>
              <c:f>'Kalamazoo County-Calcs'!$C$162:$C$170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D69-B523-775E23E9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32152"/>
        <c:axId val="550232480"/>
      </c:scatterChart>
      <c:valAx>
        <c:axId val="55023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2480"/>
        <c:crosses val="autoZero"/>
        <c:crossBetween val="midCat"/>
      </c:valAx>
      <c:valAx>
        <c:axId val="5502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Bu/Ac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&amp; Sources'!$B$4:$B$6</c:f>
              <c:numCache>
                <c:formatCode>General</c:formatCode>
                <c:ptCount val="3"/>
                <c:pt idx="0">
                  <c:v>1930</c:v>
                </c:pt>
                <c:pt idx="1">
                  <c:v>1980</c:v>
                </c:pt>
                <c:pt idx="2">
                  <c:v>1997</c:v>
                </c:pt>
              </c:numCache>
            </c:numRef>
          </c:xVal>
          <c:yVal>
            <c:numRef>
              <c:f>'Data &amp; Sources'!$E$4:$E$6</c:f>
              <c:numCache>
                <c:formatCode>General</c:formatCode>
                <c:ptCount val="3"/>
                <c:pt idx="0">
                  <c:v>0.45</c:v>
                </c:pt>
                <c:pt idx="1">
                  <c:v>0.5</c:v>
                </c:pt>
                <c:pt idx="2">
                  <c:v>0.53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CornHI</c:v>
                </c15:tx>
              </c15:filteredSeriesTitle>
            </c:ext>
            <c:ext xmlns:c16="http://schemas.microsoft.com/office/drawing/2014/chart" uri="{C3380CC4-5D6E-409C-BE32-E72D297353CC}">
              <c16:uniqueId val="{00000000-7603-4242-9FE5-D9154F82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18096"/>
        <c:axId val="509820064"/>
      </c:scatterChart>
      <c:valAx>
        <c:axId val="5098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0064"/>
        <c:crosses val="autoZero"/>
        <c:crossBetween val="midCat"/>
      </c:valAx>
      <c:valAx>
        <c:axId val="509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WheatHI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398575178102519E-3"/>
                  <c:y val="-0.1315880189272115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&amp; Sources'!$B$12:$B$19</c:f>
              <c:numCache>
                <c:formatCode>General</c:formatCode>
                <c:ptCount val="8"/>
                <c:pt idx="0">
                  <c:v>1860</c:v>
                </c:pt>
                <c:pt idx="1">
                  <c:v>1908</c:v>
                </c:pt>
                <c:pt idx="2">
                  <c:v>1908</c:v>
                </c:pt>
                <c:pt idx="3">
                  <c:v>1950</c:v>
                </c:pt>
                <c:pt idx="4">
                  <c:v>1975</c:v>
                </c:pt>
                <c:pt idx="5">
                  <c:v>1980</c:v>
                </c:pt>
                <c:pt idx="6">
                  <c:v>1980</c:v>
                </c:pt>
                <c:pt idx="7">
                  <c:v>1990</c:v>
                </c:pt>
              </c:numCache>
            </c:numRef>
          </c:xVal>
          <c:yVal>
            <c:numRef>
              <c:f>'Data &amp; Sources'!$E$12:$E$19</c:f>
              <c:numCache>
                <c:formatCode>General</c:formatCode>
                <c:ptCount val="8"/>
                <c:pt idx="0">
                  <c:v>0.3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0.47599999999999998</c:v>
                </c:pt>
                <c:pt idx="5">
                  <c:v>0.5</c:v>
                </c:pt>
                <c:pt idx="6">
                  <c:v>0.39</c:v>
                </c:pt>
                <c:pt idx="7">
                  <c:v>0.40950000000000003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A2-4B90-A3B0-FD7C23A6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87984"/>
        <c:axId val="513289296"/>
      </c:scatterChart>
      <c:valAx>
        <c:axId val="5132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9296"/>
        <c:crosses val="autoZero"/>
        <c:crossBetween val="midCat"/>
      </c:valAx>
      <c:valAx>
        <c:axId val="5132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SoybeanHI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503066040511746E-2"/>
                  <c:y val="-4.7497940494664444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3"/>
              <c:pt idx="0">
                <c:v>1922</c:v>
              </c:pt>
              <c:pt idx="1">
                <c:v>1997</c:v>
              </c:pt>
              <c:pt idx="2">
                <c:v>2007</c:v>
              </c:pt>
            </c:numLit>
          </c:xVal>
          <c:yVal>
            <c:numRef>
              <c:f>'[1]Data &amp; Sources'!$E$17:$E$19</c:f>
              <c:numCache>
                <c:formatCode>General</c:formatCode>
                <c:ptCount val="3"/>
                <c:pt idx="0">
                  <c:v>0.35</c:v>
                </c:pt>
                <c:pt idx="1">
                  <c:v>0.38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5-4FB4-B4E8-E4C6EFCA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02288"/>
        <c:axId val="511599008"/>
      </c:scatterChart>
      <c:valAx>
        <c:axId val="5116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99008"/>
        <c:crosses val="autoZero"/>
        <c:crossBetween val="midCat"/>
      </c:valAx>
      <c:valAx>
        <c:axId val="5115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1</xdr:row>
      <xdr:rowOff>87630</xdr:rowOff>
    </xdr:from>
    <xdr:to>
      <xdr:col>18</xdr:col>
      <xdr:colOff>102869</xdr:colOff>
      <xdr:row>12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59EFC-5E50-43D4-A470-8EEC4CBB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192405</xdr:colOff>
      <xdr:row>14</xdr:row>
      <xdr:rowOff>55245</xdr:rowOff>
    </xdr:from>
    <xdr:to>
      <xdr:col>18</xdr:col>
      <xdr:colOff>171450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08356-0815-4DC6-88C6-C9693FF56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495300</xdr:colOff>
      <xdr:row>1</xdr:row>
      <xdr:rowOff>95250</xdr:rowOff>
    </xdr:from>
    <xdr:to>
      <xdr:col>24</xdr:col>
      <xdr:colOff>436245</xdr:colOff>
      <xdr:row>12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D202E8-19E1-4981-8552-E4CDDCAA4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14</xdr:row>
      <xdr:rowOff>66675</xdr:rowOff>
    </xdr:from>
    <xdr:to>
      <xdr:col>24</xdr:col>
      <xdr:colOff>474345</xdr:colOff>
      <xdr:row>27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5D9CBE-20E5-4A07-8183-1D5A109AA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289560</xdr:colOff>
      <xdr:row>72</xdr:row>
      <xdr:rowOff>91440</xdr:rowOff>
    </xdr:from>
    <xdr:to>
      <xdr:col>17</xdr:col>
      <xdr:colOff>289560</xdr:colOff>
      <xdr:row>84</xdr:row>
      <xdr:rowOff>13335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D1EFB2-CE6D-4B5A-8B7E-BD3405EF5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</xdr:row>
      <xdr:rowOff>15240</xdr:rowOff>
    </xdr:from>
    <xdr:to>
      <xdr:col>12</xdr:col>
      <xdr:colOff>297180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32122-0539-4F45-9953-E17314FE6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12</xdr:row>
      <xdr:rowOff>7620</xdr:rowOff>
    </xdr:from>
    <xdr:to>
      <xdr:col>11</xdr:col>
      <xdr:colOff>281940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82CD9-8404-45B6-B147-DF5862703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21</xdr:row>
      <xdr:rowOff>441960</xdr:rowOff>
    </xdr:from>
    <xdr:to>
      <xdr:col>12</xdr:col>
      <xdr:colOff>441960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51F689-C827-4FB6-96A2-8479EC5EE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manent_Files\Danone\Modeling\Ohio\Ohio%20Historical%20Land%20Use%20and%20Yields\Ohio%20historical%20yields%20and%20C%20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erCountyTotalC"/>
      <sheetName val="Mercer County-Calcs"/>
      <sheetName val="Census Data"/>
      <sheetName val="USDA-NASS Data"/>
      <sheetName val="Data &amp; Sources"/>
      <sheetName val="Assumptions &amp; Caveats"/>
    </sheetNames>
    <sheetDataSet>
      <sheetData sheetId="0"/>
      <sheetData sheetId="1"/>
      <sheetData sheetId="2"/>
      <sheetData sheetId="3"/>
      <sheetData sheetId="4">
        <row r="17">
          <cell r="E17">
            <v>0.35</v>
          </cell>
        </row>
        <row r="18">
          <cell r="E18">
            <v>0.38</v>
          </cell>
        </row>
        <row r="19">
          <cell r="E19">
            <v>0.41</v>
          </cell>
        </row>
      </sheetData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llen Maas" id="{3E5D7962-4F06-4D7A-BD9C-A835EC50615E}" userId="c40fb31b0385ac7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4" dT="2019-09-04T15:33:28.83" personId="{3E5D7962-4F06-4D7A-BD9C-A835EC50615E}" id="{2B9FB518-F555-4A3D-B97F-B561F8F7611C}">
    <text>This year removed due to total bushels = 1,495,439, probably the 1 is a typo. Wheat acres dropped, so the yield results in an unreasonably high number.</text>
  </threadedComment>
  <threadedComment ref="I77" dT="2019-09-03T14:42:39.47" personId="{3E5D7962-4F06-4D7A-BD9C-A835EC50615E}" id="{ED0318F7-2D2F-4549-A0CD-5A935D942DF5}">
    <text>From QuickStats Census for State</text>
  </threadedComment>
  <threadedComment ref="I78" dT="2019-09-03T14:23:17.54" personId="{3E5D7962-4F06-4D7A-BD9C-A835EC50615E}" id="{30E95E95-1B1A-4E0D-9378-F2578857E75F}">
    <text>Per Survey for county</text>
  </threadedComment>
  <threadedComment ref="I83" dT="2019-09-03T14:45:34.17" personId="{3E5D7962-4F06-4D7A-BD9C-A835EC50615E}" id="{65476399-3CEE-4021-BFDB-DDBB547D29C9}">
    <text>From Downloaded Census for state</text>
  </threadedComment>
  <threadedComment ref="I87" dT="2019-09-04T17:13:21.28" personId="{3E5D7962-4F06-4D7A-BD9C-A835EC50615E}" id="{A97646BF-D72C-4DA8-9100-4953D25AF6BE}">
    <text>Suspect this (62) is a typo in the census data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rains.org/markets-tools-data/tools/converting-grain-uni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tension.iastate.edu/agdm/wholefarm/html/c6-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39A5-B613-4598-AA91-C9968C31467B}">
  <dimension ref="A1:C173"/>
  <sheetViews>
    <sheetView tabSelected="1" workbookViewId="0">
      <selection activeCell="H5" sqref="H5"/>
    </sheetView>
  </sheetViews>
  <sheetFormatPr defaultRowHeight="14.5" x14ac:dyDescent="0.35"/>
  <cols>
    <col min="2" max="2" width="12.90625" style="1" bestFit="1" customWidth="1"/>
  </cols>
  <sheetData>
    <row r="1" spans="1:3" x14ac:dyDescent="0.35">
      <c r="A1" t="s">
        <v>0</v>
      </c>
      <c r="B1" s="5" t="s">
        <v>61</v>
      </c>
    </row>
    <row r="2" spans="1:3" x14ac:dyDescent="0.35">
      <c r="A2">
        <f>'Kalamazoo County-Calcs'!A3</f>
        <v>1850</v>
      </c>
      <c r="B2" s="1">
        <f>'Kalamazoo County-Calcs'!AW3/100</f>
        <v>0.40587021734975876</v>
      </c>
      <c r="C2" t="s">
        <v>88</v>
      </c>
    </row>
    <row r="3" spans="1:3" x14ac:dyDescent="0.35">
      <c r="A3">
        <f>'Kalamazoo County-Calcs'!A4</f>
        <v>1851</v>
      </c>
      <c r="B3" s="1">
        <f>'Kalamazoo County-Calcs'!AW4/100</f>
        <v>0.26514302558412589</v>
      </c>
      <c r="C3" t="s">
        <v>89</v>
      </c>
    </row>
    <row r="4" spans="1:3" x14ac:dyDescent="0.35">
      <c r="A4">
        <f>'Kalamazoo County-Calcs'!A5</f>
        <v>1852</v>
      </c>
      <c r="B4" s="1">
        <f>'Kalamazoo County-Calcs'!AW5/100</f>
        <v>0.40312127399635783</v>
      </c>
    </row>
    <row r="5" spans="1:3" x14ac:dyDescent="0.35">
      <c r="A5">
        <f>'Kalamazoo County-Calcs'!A6</f>
        <v>1853</v>
      </c>
      <c r="B5" s="1">
        <f>'Kalamazoo County-Calcs'!AW6/100</f>
        <v>0.26297338329481151</v>
      </c>
    </row>
    <row r="6" spans="1:3" x14ac:dyDescent="0.35">
      <c r="A6">
        <f>'Kalamazoo County-Calcs'!A7</f>
        <v>1854</v>
      </c>
      <c r="B6" s="1">
        <f>'Kalamazoo County-Calcs'!AW7/100</f>
        <v>0.40040184424416791</v>
      </c>
    </row>
    <row r="7" spans="1:3" x14ac:dyDescent="0.35">
      <c r="A7">
        <f>'Kalamazoo County-Calcs'!A8</f>
        <v>1855</v>
      </c>
      <c r="B7" s="1">
        <f>'Kalamazoo County-Calcs'!AW8/100</f>
        <v>0.26083169633541997</v>
      </c>
    </row>
    <row r="8" spans="1:3" x14ac:dyDescent="0.35">
      <c r="A8">
        <f>'Kalamazoo County-Calcs'!A9</f>
        <v>1856</v>
      </c>
      <c r="B8" s="1">
        <f>'Kalamazoo County-Calcs'!AW9/100</f>
        <v>0.39771148718199245</v>
      </c>
    </row>
    <row r="9" spans="1:3" x14ac:dyDescent="0.35">
      <c r="A9">
        <f>'Kalamazoo County-Calcs'!A10</f>
        <v>1857</v>
      </c>
      <c r="B9" s="1">
        <f>'Kalamazoo County-Calcs'!AW10/100</f>
        <v>0.25871742833605249</v>
      </c>
    </row>
    <row r="10" spans="1:3" x14ac:dyDescent="0.35">
      <c r="A10">
        <f>'Kalamazoo County-Calcs'!A11</f>
        <v>1858</v>
      </c>
      <c r="B10" s="1">
        <f>'Kalamazoo County-Calcs'!AW11/100</f>
        <v>0.39504977853009859</v>
      </c>
    </row>
    <row r="11" spans="1:3" x14ac:dyDescent="0.35">
      <c r="A11">
        <f>'Kalamazoo County-Calcs'!A12</f>
        <v>1859</v>
      </c>
      <c r="B11" s="1">
        <f>'Kalamazoo County-Calcs'!AW12/100</f>
        <v>0.25663005675450246</v>
      </c>
    </row>
    <row r="12" spans="1:3" x14ac:dyDescent="0.35">
      <c r="A12">
        <f>'Kalamazoo County-Calcs'!A13</f>
        <v>1860</v>
      </c>
      <c r="B12" s="1">
        <f>'Kalamazoo County-Calcs'!AW13/100</f>
        <v>0.40587436145099831</v>
      </c>
    </row>
    <row r="13" spans="1:3" x14ac:dyDescent="0.35">
      <c r="A13">
        <f>'Kalamazoo County-Calcs'!A14</f>
        <v>1861</v>
      </c>
      <c r="B13" s="1">
        <f>'Kalamazoo County-Calcs'!AW14/100</f>
        <v>0.26514305620883066</v>
      </c>
    </row>
    <row r="14" spans="1:3" x14ac:dyDescent="0.35">
      <c r="A14">
        <f>'Kalamazoo County-Calcs'!A15</f>
        <v>1862</v>
      </c>
      <c r="B14" s="1">
        <f>'Kalamazoo County-Calcs'!AW15/100</f>
        <v>0.40312640800607452</v>
      </c>
    </row>
    <row r="15" spans="1:3" x14ac:dyDescent="0.35">
      <c r="A15">
        <f>'Kalamazoo County-Calcs'!A16</f>
        <v>1863</v>
      </c>
      <c r="B15" s="1">
        <f>'Kalamazoo County-Calcs'!AW16/100</f>
        <v>0.26297342618273822</v>
      </c>
    </row>
    <row r="16" spans="1:3" x14ac:dyDescent="0.35">
      <c r="A16">
        <f>'Kalamazoo County-Calcs'!A17</f>
        <v>1864</v>
      </c>
      <c r="B16" s="1">
        <f>'Kalamazoo County-Calcs'!AW17/100</f>
        <v>0.40040820479189349</v>
      </c>
    </row>
    <row r="17" spans="1:2" x14ac:dyDescent="0.35">
      <c r="A17">
        <f>'Kalamazoo County-Calcs'!A18</f>
        <v>1865</v>
      </c>
      <c r="B17" s="1">
        <f>'Kalamazoo County-Calcs'!AW18/100</f>
        <v>0.26083175639954809</v>
      </c>
    </row>
    <row r="18" spans="1:2" x14ac:dyDescent="0.35">
      <c r="A18">
        <f>'Kalamazoo County-Calcs'!A19</f>
        <v>1866</v>
      </c>
      <c r="B18" s="1">
        <f>'Kalamazoo County-Calcs'!AW19/100</f>
        <v>0.39771936749854175</v>
      </c>
    </row>
    <row r="19" spans="1:2" x14ac:dyDescent="0.35">
      <c r="A19">
        <f>'Kalamazoo County-Calcs'!A20</f>
        <v>1867</v>
      </c>
      <c r="B19" s="1">
        <f>'Kalamazoo County-Calcs'!AW20/100</f>
        <v>0.25871751245852909</v>
      </c>
    </row>
    <row r="20" spans="1:2" x14ac:dyDescent="0.35">
      <c r="A20">
        <f>'Kalamazoo County-Calcs'!A21</f>
        <v>1868</v>
      </c>
      <c r="B20" s="1">
        <f>'Kalamazoo County-Calcs'!AW21/100</f>
        <v>0.39505954199430832</v>
      </c>
    </row>
    <row r="21" spans="1:2" x14ac:dyDescent="0.35">
      <c r="A21">
        <f>'Kalamazoo County-Calcs'!A22</f>
        <v>1869</v>
      </c>
      <c r="B21" s="1">
        <f>'Kalamazoo County-Calcs'!AW22/100</f>
        <v>0.25663017457623544</v>
      </c>
    </row>
    <row r="22" spans="1:2" x14ac:dyDescent="0.35">
      <c r="A22">
        <f>'Kalamazoo County-Calcs'!A23</f>
        <v>1870</v>
      </c>
      <c r="B22" s="1">
        <f>'Kalamazoo County-Calcs'!AW23/100</f>
        <v>0.3924284089153442</v>
      </c>
    </row>
    <row r="23" spans="1:2" x14ac:dyDescent="0.35">
      <c r="A23">
        <f>'Kalamazoo County-Calcs'!A24</f>
        <v>1871</v>
      </c>
      <c r="B23" s="1">
        <f>'Kalamazoo County-Calcs'!AW24/100</f>
        <v>0.25456923754038185</v>
      </c>
    </row>
    <row r="24" spans="1:2" x14ac:dyDescent="0.35">
      <c r="A24">
        <f>'Kalamazoo County-Calcs'!A25</f>
        <v>1872</v>
      </c>
      <c r="B24" s="1">
        <f>'Kalamazoo County-Calcs'!AW25/100</f>
        <v>0.38982568942546336</v>
      </c>
    </row>
    <row r="25" spans="1:2" x14ac:dyDescent="0.35">
      <c r="A25">
        <f>'Kalamazoo County-Calcs'!A26</f>
        <v>1873</v>
      </c>
      <c r="B25" s="1">
        <f>'Kalamazoo County-Calcs'!AW26/100</f>
        <v>0.25253421083464045</v>
      </c>
    </row>
    <row r="26" spans="1:2" x14ac:dyDescent="0.35">
      <c r="A26">
        <f>'Kalamazoo County-Calcs'!A27</f>
        <v>1874</v>
      </c>
      <c r="B26" s="1">
        <f>'Kalamazoo County-Calcs'!AW27/100</f>
        <v>0.387251152424125</v>
      </c>
    </row>
    <row r="27" spans="1:2" x14ac:dyDescent="0.35">
      <c r="A27">
        <f>'Kalamazoo County-Calcs'!A28</f>
        <v>1875</v>
      </c>
      <c r="B27" s="1">
        <f>'Kalamazoo County-Calcs'!AW28/100</f>
        <v>0.25052461899573808</v>
      </c>
    </row>
    <row r="28" spans="1:2" x14ac:dyDescent="0.35">
      <c r="A28">
        <f>'Kalamazoo County-Calcs'!A29</f>
        <v>1876</v>
      </c>
      <c r="B28" s="1">
        <f>'Kalamazoo County-Calcs'!AW29/100</f>
        <v>0.38470462354726165</v>
      </c>
    </row>
    <row r="29" spans="1:2" x14ac:dyDescent="0.35">
      <c r="A29">
        <f>'Kalamazoo County-Calcs'!A30</f>
        <v>1877</v>
      </c>
      <c r="B29" s="1">
        <f>'Kalamazoo County-Calcs'!AW30/100</f>
        <v>0.24854000228922379</v>
      </c>
    </row>
    <row r="30" spans="1:2" x14ac:dyDescent="0.35">
      <c r="A30">
        <f>'Kalamazoo County-Calcs'!A31</f>
        <v>1878</v>
      </c>
      <c r="B30" s="1">
        <f>'Kalamazoo County-Calcs'!AW31/100</f>
        <v>0.38218599638820472</v>
      </c>
    </row>
    <row r="31" spans="1:2" x14ac:dyDescent="0.35">
      <c r="A31">
        <f>'Kalamazoo County-Calcs'!A32</f>
        <v>1879</v>
      </c>
      <c r="B31" s="1">
        <f>'Kalamazoo County-Calcs'!AW32/100</f>
        <v>0.24657991782520383</v>
      </c>
    </row>
    <row r="32" spans="1:2" x14ac:dyDescent="0.35">
      <c r="A32">
        <f>'Kalamazoo County-Calcs'!A33</f>
        <v>1880</v>
      </c>
      <c r="B32" s="1">
        <f>'Kalamazoo County-Calcs'!AW33/100</f>
        <v>0.37969524646817276</v>
      </c>
    </row>
    <row r="33" spans="1:2" x14ac:dyDescent="0.35">
      <c r="A33">
        <f>'Kalamazoo County-Calcs'!A34</f>
        <v>1881</v>
      </c>
      <c r="B33" s="1">
        <f>'Kalamazoo County-Calcs'!AW34/100</f>
        <v>0.24464394128440581</v>
      </c>
    </row>
    <row r="34" spans="1:2" x14ac:dyDescent="0.35">
      <c r="A34">
        <f>'Kalamazoo County-Calcs'!A35</f>
        <v>1882</v>
      </c>
      <c r="B34" s="1">
        <f>'Kalamazoo County-Calcs'!AW35/100</f>
        <v>0.37723244861241823</v>
      </c>
    </row>
    <row r="35" spans="1:2" x14ac:dyDescent="0.35">
      <c r="A35">
        <f>'Kalamazoo County-Calcs'!A36</f>
        <v>1883</v>
      </c>
      <c r="B35" s="1">
        <f>'Kalamazoo County-Calcs'!AW36/100</f>
        <v>0.24273166949360978</v>
      </c>
    </row>
    <row r="36" spans="1:2" x14ac:dyDescent="0.35">
      <c r="A36">
        <f>'Kalamazoo County-Calcs'!A37</f>
        <v>1884</v>
      </c>
      <c r="B36" s="1">
        <f>'Kalamazoo County-Calcs'!AW37/100</f>
        <v>0.37479779854479034</v>
      </c>
    </row>
    <row r="37" spans="1:2" x14ac:dyDescent="0.35">
      <c r="A37">
        <f>'Kalamazoo County-Calcs'!A38</f>
        <v>1885</v>
      </c>
      <c r="B37" s="1">
        <f>'Kalamazoo County-Calcs'!AW38/100</f>
        <v>0.24084272418572725</v>
      </c>
    </row>
    <row r="38" spans="1:2" x14ac:dyDescent="0.35">
      <c r="A38">
        <f>'Kalamazoo County-Calcs'!A39</f>
        <v>1886</v>
      </c>
      <c r="B38" s="1">
        <f>'Kalamazoo County-Calcs'!AW39/100</f>
        <v>0.3723916397074295</v>
      </c>
    </row>
    <row r="39" spans="1:2" x14ac:dyDescent="0.35">
      <c r="A39">
        <f>'Kalamazoo County-Calcs'!A40</f>
        <v>1887</v>
      </c>
      <c r="B39" s="1">
        <f>'Kalamazoo County-Calcs'!AW40/100</f>
        <v>0.23897675741474295</v>
      </c>
    </row>
    <row r="40" spans="1:2" x14ac:dyDescent="0.35">
      <c r="A40">
        <f>'Kalamazoo County-Calcs'!A41</f>
        <v>1888</v>
      </c>
      <c r="B40" s="1">
        <f>'Kalamazoo County-Calcs'!AW41/100</f>
        <v>0.37001449655196955</v>
      </c>
    </row>
    <row r="41" spans="1:2" x14ac:dyDescent="0.35">
      <c r="A41">
        <f>'Kalamazoo County-Calcs'!A42</f>
        <v>1889</v>
      </c>
      <c r="B41" s="1">
        <f>'Kalamazoo County-Calcs'!AW42/100</f>
        <v>0.23713345928477494</v>
      </c>
    </row>
    <row r="42" spans="1:2" x14ac:dyDescent="0.35">
      <c r="A42">
        <f>'Kalamazoo County-Calcs'!A43</f>
        <v>1890</v>
      </c>
      <c r="B42" s="1">
        <f>'Kalamazoo County-Calcs'!AW43/100</f>
        <v>0.36766711584497408</v>
      </c>
    </row>
    <row r="43" spans="1:2" x14ac:dyDescent="0.35">
      <c r="A43">
        <f>'Kalamazoo County-Calcs'!A44</f>
        <v>1891</v>
      </c>
      <c r="B43" s="1">
        <f>'Kalamazoo County-Calcs'!AW44/100</f>
        <v>0.23531256891745236</v>
      </c>
    </row>
    <row r="44" spans="1:2" x14ac:dyDescent="0.35">
      <c r="A44">
        <f>'Kalamazoo County-Calcs'!A45</f>
        <v>1892</v>
      </c>
      <c r="B44" s="1">
        <f>'Kalamazoo County-Calcs'!AW45/100</f>
        <v>0.36535051789606304</v>
      </c>
    </row>
    <row r="45" spans="1:2" x14ac:dyDescent="0.35">
      <c r="A45">
        <f>'Kalamazoo County-Calcs'!A46</f>
        <v>1893</v>
      </c>
      <c r="B45" s="1">
        <f>'Kalamazoo County-Calcs'!AW46/100</f>
        <v>0.23351388995296973</v>
      </c>
    </row>
    <row r="46" spans="1:2" x14ac:dyDescent="0.35">
      <c r="A46">
        <f>'Kalamazoo County-Calcs'!A47</f>
        <v>1894</v>
      </c>
      <c r="B46" s="1">
        <f>'Kalamazoo County-Calcs'!AW47/100</f>
        <v>0.36306606006833514</v>
      </c>
    </row>
    <row r="47" spans="1:2" x14ac:dyDescent="0.35">
      <c r="A47">
        <f>'Kalamazoo County-Calcs'!A48</f>
        <v>1895</v>
      </c>
      <c r="B47" s="1">
        <f>'Kalamazoo County-Calcs'!AW48/100</f>
        <v>0.23173731240013168</v>
      </c>
    </row>
    <row r="48" spans="1:2" x14ac:dyDescent="0.35">
      <c r="A48">
        <f>'Kalamazoo County-Calcs'!A49</f>
        <v>1896</v>
      </c>
      <c r="B48" s="1">
        <f>'Kalamazoo County-Calcs'!AW49/100</f>
        <v>0.36081551548624163</v>
      </c>
    </row>
    <row r="49" spans="1:2" x14ac:dyDescent="0.35">
      <c r="A49">
        <f>'Kalamazoo County-Calcs'!A50</f>
        <v>1897</v>
      </c>
      <c r="B49" s="1">
        <f>'Kalamazoo County-Calcs'!AW50/100</f>
        <v>0.2299828433788188</v>
      </c>
    </row>
    <row r="50" spans="1:2" x14ac:dyDescent="0.35">
      <c r="A50">
        <f>'Kalamazoo County-Calcs'!A51</f>
        <v>1898</v>
      </c>
      <c r="B50" s="1">
        <f>'Kalamazoo County-Calcs'!AW51/100</f>
        <v>0.3586011705391175</v>
      </c>
    </row>
    <row r="51" spans="1:2" x14ac:dyDescent="0.35">
      <c r="A51">
        <f>'Kalamazoo County-Calcs'!A52</f>
        <v>1899</v>
      </c>
      <c r="B51" s="1">
        <f>'Kalamazoo County-Calcs'!AW52/100</f>
        <v>0.22825065031735675</v>
      </c>
    </row>
    <row r="52" spans="1:2" x14ac:dyDescent="0.35">
      <c r="A52">
        <f>'Kalamazoo County-Calcs'!A53</f>
        <v>1900</v>
      </c>
      <c r="B52" s="1">
        <f>'Kalamazoo County-Calcs'!AW53/100</f>
        <v>0.35642594561642155</v>
      </c>
    </row>
    <row r="53" spans="1:2" x14ac:dyDescent="0.35">
      <c r="A53">
        <f>'Kalamazoo County-Calcs'!A54</f>
        <v>1901</v>
      </c>
      <c r="B53" s="1">
        <f>'Kalamazoo County-Calcs'!AW54/100</f>
        <v>0.22654112159268094</v>
      </c>
    </row>
    <row r="54" spans="1:2" x14ac:dyDescent="0.35">
      <c r="A54">
        <f>'Kalamazoo County-Calcs'!A55</f>
        <v>1902</v>
      </c>
      <c r="B54" s="1">
        <f>'Kalamazoo County-Calcs'!AW55/100</f>
        <v>0.35429354453558737</v>
      </c>
    </row>
    <row r="55" spans="1:2" x14ac:dyDescent="0.35">
      <c r="A55">
        <f>'Kalamazoo County-Calcs'!A56</f>
        <v>1903</v>
      </c>
      <c r="B55" s="1">
        <f>'Kalamazoo County-Calcs'!AW56/100</f>
        <v>0.22485495159293264</v>
      </c>
    </row>
    <row r="56" spans="1:2" x14ac:dyDescent="0.35">
      <c r="A56">
        <f>'Kalamazoo County-Calcs'!A57</f>
        <v>1904</v>
      </c>
      <c r="B56" s="1">
        <f>'Kalamazoo County-Calcs'!AW57/100</f>
        <v>0.35220863937239422</v>
      </c>
    </row>
    <row r="57" spans="1:2" x14ac:dyDescent="0.35">
      <c r="A57">
        <f>'Kalamazoo County-Calcs'!A58</f>
        <v>1905</v>
      </c>
      <c r="B57" s="1">
        <f>'Kalamazoo County-Calcs'!AW58/100</f>
        <v>0.22319325996127767</v>
      </c>
    </row>
    <row r="58" spans="1:2" x14ac:dyDescent="0.35">
      <c r="A58">
        <f>'Kalamazoo County-Calcs'!A59</f>
        <v>1906</v>
      </c>
      <c r="B58" s="1">
        <f>'Kalamazoo County-Calcs'!AW59/100</f>
        <v>0.35017709891905047</v>
      </c>
    </row>
    <row r="59" spans="1:2" x14ac:dyDescent="0.35">
      <c r="A59">
        <f>'Kalamazoo County-Calcs'!A60</f>
        <v>1907</v>
      </c>
      <c r="B59" s="1">
        <f>'Kalamazoo County-Calcs'!AW60/100</f>
        <v>0.2215577586498293</v>
      </c>
    </row>
    <row r="60" spans="1:2" x14ac:dyDescent="0.35">
      <c r="A60">
        <f>'Kalamazoo County-Calcs'!A61</f>
        <v>1908</v>
      </c>
      <c r="B60" s="1">
        <f>'Kalamazoo County-Calcs'!AW61/100</f>
        <v>0.34820627082212474</v>
      </c>
    </row>
    <row r="61" spans="1:2" x14ac:dyDescent="0.35">
      <c r="A61">
        <f>'Kalamazoo County-Calcs'!A62</f>
        <v>1909</v>
      </c>
      <c r="B61" s="1">
        <f>'Kalamazoo County-Calcs'!AW62/100</f>
        <v>0.2199509857862543</v>
      </c>
    </row>
    <row r="62" spans="1:2" x14ac:dyDescent="0.35">
      <c r="A62">
        <f>'Kalamazoo County-Calcs'!A63</f>
        <v>1910</v>
      </c>
      <c r="B62" s="1">
        <f>'Kalamazoo County-Calcs'!AW63/100</f>
        <v>0.40742075399096328</v>
      </c>
    </row>
    <row r="63" spans="1:2" x14ac:dyDescent="0.35">
      <c r="A63">
        <f>'Kalamazoo County-Calcs'!A64</f>
        <v>1911</v>
      </c>
      <c r="B63" s="1">
        <f>'Kalamazoo County-Calcs'!AW64/100</f>
        <v>0.26535042647004209</v>
      </c>
    </row>
    <row r="64" spans="1:2" x14ac:dyDescent="0.35">
      <c r="A64">
        <f>'Kalamazoo County-Calcs'!A65</f>
        <v>1912</v>
      </c>
      <c r="B64" s="1">
        <f>'Kalamazoo County-Calcs'!AW65/100</f>
        <v>0.40504157530112189</v>
      </c>
    </row>
    <row r="65" spans="1:2" x14ac:dyDescent="0.35">
      <c r="A65">
        <f>'Kalamazoo County-Calcs'!A66</f>
        <v>1913</v>
      </c>
      <c r="B65" s="1">
        <f>'Kalamazoo County-Calcs'!AW66/100</f>
        <v>0.26326376413356001</v>
      </c>
    </row>
    <row r="66" spans="1:2" x14ac:dyDescent="0.35">
      <c r="A66">
        <f>'Kalamazoo County-Calcs'!A67</f>
        <v>1914</v>
      </c>
      <c r="B66" s="1">
        <f>'Kalamazoo County-Calcs'!AW67/100</f>
        <v>0.40277996502750391</v>
      </c>
    </row>
    <row r="67" spans="1:2" x14ac:dyDescent="0.35">
      <c r="A67">
        <f>'Kalamazoo County-Calcs'!A68</f>
        <v>1915</v>
      </c>
      <c r="B67" s="1">
        <f>'Kalamazoo County-Calcs'!AW68/100</f>
        <v>0.26123823207429803</v>
      </c>
    </row>
    <row r="68" spans="1:2" x14ac:dyDescent="0.35">
      <c r="A68">
        <f>'Kalamazoo County-Calcs'!A69</f>
        <v>1916</v>
      </c>
      <c r="B68" s="1">
        <f>'Kalamazoo County-Calcs'!AW69/100</f>
        <v>0.40065636306233005</v>
      </c>
    </row>
    <row r="69" spans="1:2" x14ac:dyDescent="0.35">
      <c r="A69">
        <f>'Kalamazoo County-Calcs'!A70</f>
        <v>1917</v>
      </c>
      <c r="B69" s="1">
        <f>'Kalamazoo County-Calcs'!AW70/100</f>
        <v>0.25928652336644159</v>
      </c>
    </row>
    <row r="70" spans="1:2" x14ac:dyDescent="0.35">
      <c r="A70">
        <f>'Kalamazoo County-Calcs'!A71</f>
        <v>1918</v>
      </c>
      <c r="B70" s="1">
        <f>'Kalamazoo County-Calcs'!AW71/100</f>
        <v>0.39869612493070322</v>
      </c>
    </row>
    <row r="71" spans="1:2" x14ac:dyDescent="0.35">
      <c r="A71">
        <f>'Kalamazoo County-Calcs'!A72</f>
        <v>1919</v>
      </c>
      <c r="B71" s="1">
        <f>'Kalamazoo County-Calcs'!AW72/100</f>
        <v>0.25742658407157093</v>
      </c>
    </row>
    <row r="72" spans="1:2" x14ac:dyDescent="0.35">
      <c r="A72">
        <f>'Kalamazoo County-Calcs'!A73</f>
        <v>1920</v>
      </c>
      <c r="B72" s="1">
        <f>'Kalamazoo County-Calcs'!AW73/100</f>
        <v>0.39693064297415803</v>
      </c>
    </row>
    <row r="73" spans="1:2" x14ac:dyDescent="0.35">
      <c r="A73">
        <f>'Kalamazoo County-Calcs'!A74</f>
        <v>1921</v>
      </c>
      <c r="B73" s="1">
        <f>'Kalamazoo County-Calcs'!AW74/100</f>
        <v>0.25568365085996669</v>
      </c>
    </row>
    <row r="74" spans="1:2" x14ac:dyDescent="0.35">
      <c r="A74">
        <f>'Kalamazoo County-Calcs'!A75</f>
        <v>1922</v>
      </c>
      <c r="B74" s="1">
        <f>'Kalamazoo County-Calcs'!AW75/100</f>
        <v>0.39539870759322115</v>
      </c>
    </row>
    <row r="75" spans="1:2" x14ac:dyDescent="0.35">
      <c r="A75">
        <f>'Kalamazoo County-Calcs'!A76</f>
        <v>1923</v>
      </c>
      <c r="B75" s="1">
        <f>'Kalamazoo County-Calcs'!AW76/100</f>
        <v>0.25409304507495389</v>
      </c>
    </row>
    <row r="76" spans="1:2" x14ac:dyDescent="0.35">
      <c r="A76">
        <f>'Kalamazoo County-Calcs'!A77</f>
        <v>1924</v>
      </c>
      <c r="B76" s="1">
        <f>'Kalamazoo County-Calcs'!AW77/100</f>
        <v>0.39414815090270389</v>
      </c>
    </row>
    <row r="77" spans="1:2" x14ac:dyDescent="0.35">
      <c r="A77">
        <f>'Kalamazoo County-Calcs'!A78</f>
        <v>1925</v>
      </c>
      <c r="B77" s="1">
        <f>'Kalamazoo County-Calcs'!AW78/100</f>
        <v>0.25270396828070685</v>
      </c>
    </row>
    <row r="78" spans="1:2" x14ac:dyDescent="0.35">
      <c r="A78">
        <f>'Kalamazoo County-Calcs'!A79</f>
        <v>1926</v>
      </c>
      <c r="B78" s="1">
        <f>'Kalamazoo County-Calcs'!AW79/100</f>
        <v>0.39323781743055797</v>
      </c>
    </row>
    <row r="79" spans="1:2" x14ac:dyDescent="0.35">
      <c r="A79">
        <f>'Kalamazoo County-Calcs'!A80</f>
        <v>1927</v>
      </c>
      <c r="B79" s="1">
        <f>'Kalamazoo County-Calcs'!AW80/100</f>
        <v>0.2515845879849295</v>
      </c>
    </row>
    <row r="80" spans="1:2" x14ac:dyDescent="0.35">
      <c r="A80">
        <f>'Kalamazoo County-Calcs'!A81</f>
        <v>1928</v>
      </c>
      <c r="B80" s="1">
        <f>'Kalamazoo County-Calcs'!AW81/100</f>
        <v>0.39273990538472647</v>
      </c>
    </row>
    <row r="81" spans="1:2" x14ac:dyDescent="0.35">
      <c r="A81">
        <f>'Kalamazoo County-Calcs'!A82</f>
        <v>1929</v>
      </c>
      <c r="B81" s="1">
        <f>'Kalamazoo County-Calcs'!AW82/100</f>
        <v>0.25082871434808607</v>
      </c>
    </row>
    <row r="82" spans="1:2" x14ac:dyDescent="0.35">
      <c r="A82">
        <f>'Kalamazoo County-Calcs'!A83</f>
        <v>1930</v>
      </c>
      <c r="B82" s="1">
        <f>'Kalamazoo County-Calcs'!AW83/100</f>
        <v>0.39274271489488044</v>
      </c>
    </row>
    <row r="83" spans="1:2" x14ac:dyDescent="0.35">
      <c r="A83">
        <f>'Kalamazoo County-Calcs'!A84</f>
        <v>1931</v>
      </c>
      <c r="B83" s="1">
        <f>'Kalamazoo County-Calcs'!AW84/100</f>
        <v>0.25056429624695253</v>
      </c>
    </row>
    <row r="84" spans="1:2" x14ac:dyDescent="0.35">
      <c r="A84">
        <f>'Kalamazoo County-Calcs'!A85</f>
        <v>1932</v>
      </c>
      <c r="B84" s="1">
        <f>'Kalamazoo County-Calcs'!AW85/100</f>
        <v>0.39335382254247792</v>
      </c>
    </row>
    <row r="85" spans="1:2" x14ac:dyDescent="0.35">
      <c r="A85">
        <f>'Kalamazoo County-Calcs'!A86</f>
        <v>1933</v>
      </c>
      <c r="B85" s="1">
        <f>'Kalamazoo County-Calcs'!AW86/100</f>
        <v>0.25096370671417906</v>
      </c>
    </row>
    <row r="86" spans="1:2" x14ac:dyDescent="0.35">
      <c r="A86">
        <f>'Kalamazoo County-Calcs'!A87</f>
        <v>1934</v>
      </c>
      <c r="B86" s="1">
        <f>'Kalamazoo County-Calcs'!AW87/100</f>
        <v>0.39470366865057999</v>
      </c>
    </row>
    <row r="87" spans="1:2" x14ac:dyDescent="0.35">
      <c r="A87">
        <f>'Kalamazoo County-Calcs'!A88</f>
        <v>1935</v>
      </c>
      <c r="B87" s="1">
        <f>'Kalamazoo County-Calcs'!AW88/100</f>
        <v>0.25225516721851038</v>
      </c>
    </row>
    <row r="88" spans="1:2" x14ac:dyDescent="0.35">
      <c r="A88">
        <f>'Kalamazoo County-Calcs'!A89</f>
        <v>1936</v>
      </c>
      <c r="B88" s="1">
        <f>'Kalamazoo County-Calcs'!AW89/100</f>
        <v>0.39694948714849482</v>
      </c>
    </row>
    <row r="89" spans="1:2" x14ac:dyDescent="0.35">
      <c r="A89">
        <f>'Kalamazoo County-Calcs'!A90</f>
        <v>1937</v>
      </c>
      <c r="B89" s="1">
        <f>'Kalamazoo County-Calcs'!AW90/100</f>
        <v>0.25473340761184593</v>
      </c>
    </row>
    <row r="90" spans="1:2" x14ac:dyDescent="0.35">
      <c r="A90">
        <f>'Kalamazoo County-Calcs'!A91</f>
        <v>1938</v>
      </c>
      <c r="B90" s="1">
        <f>'Kalamazoo County-Calcs'!AW91/100</f>
        <v>0.40027941667225986</v>
      </c>
    </row>
    <row r="91" spans="1:2" x14ac:dyDescent="0.35">
      <c r="A91">
        <f>'Kalamazoo County-Calcs'!A92</f>
        <v>1939</v>
      </c>
      <c r="B91" s="1">
        <f>'Kalamazoo County-Calcs'!AW92/100</f>
        <v>0.25876544760276615</v>
      </c>
    </row>
    <row r="92" spans="1:2" x14ac:dyDescent="0.35">
      <c r="A92">
        <f>'Kalamazoo County-Calcs'!A93</f>
        <v>1940</v>
      </c>
      <c r="B92" s="1">
        <f>'Kalamazoo County-Calcs'!AW93/100</f>
        <v>0.40491649280801711</v>
      </c>
    </row>
    <row r="93" spans="1:2" x14ac:dyDescent="0.35">
      <c r="A93">
        <f>'Kalamazoo County-Calcs'!A94</f>
        <v>1941</v>
      </c>
      <c r="B93" s="1">
        <f>'Kalamazoo County-Calcs'!AW94/100</f>
        <v>0.26478404104276287</v>
      </c>
    </row>
    <row r="94" spans="1:2" x14ac:dyDescent="0.35">
      <c r="A94">
        <f>'Kalamazoo County-Calcs'!A95</f>
        <v>1942</v>
      </c>
      <c r="B94" s="1">
        <f>'Kalamazoo County-Calcs'!AW95/100</f>
        <v>0.41112202092243505</v>
      </c>
    </row>
    <row r="95" spans="1:2" x14ac:dyDescent="0.35">
      <c r="A95">
        <f>'Kalamazoo County-Calcs'!A96</f>
        <v>1943</v>
      </c>
      <c r="B95" s="1">
        <f>'Kalamazoo County-Calcs'!AW96/100</f>
        <v>0.27325739311521885</v>
      </c>
    </row>
    <row r="96" spans="1:2" x14ac:dyDescent="0.35">
      <c r="A96">
        <f>'Kalamazoo County-Calcs'!A97</f>
        <v>1944</v>
      </c>
      <c r="B96" s="1">
        <f>'Kalamazoo County-Calcs'!AW97/100</f>
        <v>0.41919755549116372</v>
      </c>
    </row>
    <row r="97" spans="1:2" x14ac:dyDescent="0.35">
      <c r="A97">
        <f>'Kalamazoo County-Calcs'!A98</f>
        <v>1945</v>
      </c>
      <c r="B97" s="1">
        <f>'Kalamazoo County-Calcs'!AW98/100</f>
        <v>0.28462157905505042</v>
      </c>
    </row>
    <row r="98" spans="1:2" x14ac:dyDescent="0.35">
      <c r="A98">
        <f>'Kalamazoo County-Calcs'!A99</f>
        <v>1946</v>
      </c>
      <c r="B98" s="1">
        <f>'Kalamazoo County-Calcs'!AW99/100</f>
        <v>0.42948436435727705</v>
      </c>
    </row>
    <row r="99" spans="1:2" x14ac:dyDescent="0.35">
      <c r="A99">
        <f>'Kalamazoo County-Calcs'!A100</f>
        <v>1947</v>
      </c>
      <c r="B99" s="1">
        <f>'Kalamazoo County-Calcs'!AW100/100</f>
        <v>0.29916684880345501</v>
      </c>
    </row>
    <row r="100" spans="1:2" x14ac:dyDescent="0.35">
      <c r="A100">
        <f>'Kalamazoo County-Calcs'!A101</f>
        <v>1948</v>
      </c>
      <c r="B100" s="1">
        <f>'Kalamazoo County-Calcs'!AW101/100</f>
        <v>0.4423588581207587</v>
      </c>
    </row>
    <row r="101" spans="1:2" x14ac:dyDescent="0.35">
      <c r="A101">
        <f>'Kalamazoo County-Calcs'!A102</f>
        <v>1949</v>
      </c>
      <c r="B101" s="1">
        <f>'Kalamazoo County-Calcs'!AW102/100</f>
        <v>0.3168876123739191</v>
      </c>
    </row>
    <row r="102" spans="1:2" x14ac:dyDescent="0.35">
      <c r="A102">
        <f>'Kalamazoo County-Calcs'!A103</f>
        <v>1950</v>
      </c>
      <c r="B102" s="1">
        <f>'Kalamazoo County-Calcs'!AW103/100</f>
        <v>0.45822208363418865</v>
      </c>
    </row>
    <row r="103" spans="1:2" x14ac:dyDescent="0.35">
      <c r="A103">
        <f>'Kalamazoo County-Calcs'!A104</f>
        <v>1951</v>
      </c>
      <c r="B103" s="1">
        <f>'Kalamazoo County-Calcs'!AW104/100</f>
        <v>0.33733997943799893</v>
      </c>
    </row>
    <row r="104" spans="1:2" x14ac:dyDescent="0.35">
      <c r="A104">
        <f>'Kalamazoo County-Calcs'!A105</f>
        <v>1952</v>
      </c>
      <c r="B104" s="1">
        <f>'Kalamazoo County-Calcs'!AW105/100</f>
        <v>0.4774811538931435</v>
      </c>
    </row>
    <row r="105" spans="1:2" x14ac:dyDescent="0.35">
      <c r="A105">
        <f>'Kalamazoo County-Calcs'!A106</f>
        <v>1953</v>
      </c>
      <c r="B105" s="1">
        <f>'Kalamazoo County-Calcs'!AW106/100</f>
        <v>0.35958401668605405</v>
      </c>
    </row>
    <row r="106" spans="1:2" x14ac:dyDescent="0.35">
      <c r="A106">
        <f>'Kalamazoo County-Calcs'!A107</f>
        <v>1954</v>
      </c>
      <c r="B106" s="1">
        <f>'Kalamazoo County-Calcs'!AW107/100</f>
        <v>0.25829804943514917</v>
      </c>
    </row>
    <row r="107" spans="1:2" x14ac:dyDescent="0.35">
      <c r="A107">
        <f>'Kalamazoo County-Calcs'!A108</f>
        <v>1955</v>
      </c>
      <c r="B107" s="1">
        <f>'Kalamazoo County-Calcs'!AW108/100</f>
        <v>0.51356249747790306</v>
      </c>
    </row>
    <row r="108" spans="1:2" x14ac:dyDescent="0.35">
      <c r="A108">
        <f>'Kalamazoo County-Calcs'!A109</f>
        <v>1956</v>
      </c>
      <c r="B108" s="1">
        <f>'Kalamazoo County-Calcs'!AW109/100</f>
        <v>0.27267866108270905</v>
      </c>
    </row>
    <row r="109" spans="1:2" x14ac:dyDescent="0.35">
      <c r="A109">
        <f>'Kalamazoo County-Calcs'!A110</f>
        <v>1957</v>
      </c>
      <c r="B109" s="1">
        <f>'Kalamazoo County-Calcs'!AW110/100</f>
        <v>0.54284389200203675</v>
      </c>
    </row>
    <row r="110" spans="1:2" x14ac:dyDescent="0.35">
      <c r="A110">
        <f>'Kalamazoo County-Calcs'!A111</f>
        <v>1958</v>
      </c>
      <c r="B110" s="1">
        <f>'Kalamazoo County-Calcs'!AW111/100</f>
        <v>0.2874491496512816</v>
      </c>
    </row>
    <row r="111" spans="1:2" x14ac:dyDescent="0.35">
      <c r="A111">
        <f>'Kalamazoo County-Calcs'!A112</f>
        <v>1959</v>
      </c>
      <c r="B111" s="1">
        <f>'Kalamazoo County-Calcs'!AW112/100</f>
        <v>0.57648275649606717</v>
      </c>
    </row>
    <row r="112" spans="1:2" x14ac:dyDescent="0.35">
      <c r="A112">
        <f>'Kalamazoo County-Calcs'!A113</f>
        <v>1960</v>
      </c>
      <c r="B112" s="1">
        <f>'Kalamazoo County-Calcs'!AW113/100</f>
        <v>0.30258731837922026</v>
      </c>
    </row>
    <row r="113" spans="1:2" x14ac:dyDescent="0.35">
      <c r="A113">
        <f>'Kalamazoo County-Calcs'!A114</f>
        <v>1961</v>
      </c>
      <c r="B113" s="1">
        <f>'Kalamazoo County-Calcs'!AW114/100</f>
        <v>0.61441346492296223</v>
      </c>
    </row>
    <row r="114" spans="1:2" x14ac:dyDescent="0.35">
      <c r="A114">
        <f>'Kalamazoo County-Calcs'!A115</f>
        <v>1962</v>
      </c>
      <c r="B114" s="1">
        <f>'Kalamazoo County-Calcs'!AW115/100</f>
        <v>0.31806816678934835</v>
      </c>
    </row>
    <row r="115" spans="1:2" x14ac:dyDescent="0.35">
      <c r="A115">
        <f>'Kalamazoo County-Calcs'!A116</f>
        <v>1963</v>
      </c>
      <c r="B115" s="1">
        <f>'Kalamazoo County-Calcs'!AW116/100</f>
        <v>0.65632129014198393</v>
      </c>
    </row>
    <row r="116" spans="1:2" x14ac:dyDescent="0.35">
      <c r="A116">
        <f>'Kalamazoo County-Calcs'!A117</f>
        <v>1964</v>
      </c>
      <c r="B116" s="1">
        <f>'Kalamazoo County-Calcs'!AW117/100</f>
        <v>0.33386388937238864</v>
      </c>
    </row>
    <row r="117" spans="1:2" x14ac:dyDescent="0.35">
      <c r="A117">
        <f>'Kalamazoo County-Calcs'!A118</f>
        <v>1965</v>
      </c>
      <c r="B117" s="1">
        <f>'Kalamazoo County-Calcs'!AW118/100</f>
        <v>0.70161064946824003</v>
      </c>
    </row>
    <row r="118" spans="1:2" x14ac:dyDescent="0.35">
      <c r="A118">
        <f>'Kalamazoo County-Calcs'!A119</f>
        <v>1966</v>
      </c>
      <c r="B118" s="1">
        <f>'Kalamazoo County-Calcs'!AW119/100</f>
        <v>0.34994389473976739</v>
      </c>
    </row>
    <row r="119" spans="1:2" x14ac:dyDescent="0.35">
      <c r="A119">
        <f>'Kalamazoo County-Calcs'!A120</f>
        <v>1967</v>
      </c>
      <c r="B119" s="1">
        <f>'Kalamazoo County-Calcs'!AW120/100</f>
        <v>0.74940595420482881</v>
      </c>
    </row>
    <row r="120" spans="1:2" x14ac:dyDescent="0.35">
      <c r="A120">
        <f>'Kalamazoo County-Calcs'!A121</f>
        <v>1968</v>
      </c>
      <c r="B120" s="1">
        <f>'Kalamazoo County-Calcs'!AW121/100</f>
        <v>0.3662748461267929</v>
      </c>
    </row>
    <row r="121" spans="1:2" x14ac:dyDescent="0.35">
      <c r="A121">
        <f>'Kalamazoo County-Calcs'!A122</f>
        <v>1969</v>
      </c>
      <c r="B121" s="1">
        <f>'Kalamazoo County-Calcs'!AW122/100</f>
        <v>0.79859408543498633</v>
      </c>
    </row>
    <row r="122" spans="1:2" x14ac:dyDescent="0.35">
      <c r="A122">
        <f>'Kalamazoo County-Calcs'!A123</f>
        <v>1970</v>
      </c>
      <c r="B122" s="1">
        <f>'Kalamazoo County-Calcs'!AW123/100</f>
        <v>0.38282072395305689</v>
      </c>
    </row>
    <row r="123" spans="1:2" x14ac:dyDescent="0.35">
      <c r="A123">
        <f>'Kalamazoo County-Calcs'!A124</f>
        <v>1971</v>
      </c>
      <c r="B123" s="1">
        <f>'Kalamazoo County-Calcs'!AW124/100</f>
        <v>0.84790854127064952</v>
      </c>
    </row>
    <row r="124" spans="1:2" x14ac:dyDescent="0.35">
      <c r="A124">
        <f>'Kalamazoo County-Calcs'!A125</f>
        <v>1972</v>
      </c>
      <c r="B124" s="1">
        <f>'Kalamazoo County-Calcs'!AW125/100</f>
        <v>0.39954291095594074</v>
      </c>
    </row>
    <row r="125" spans="1:2" x14ac:dyDescent="0.35">
      <c r="A125">
        <f>'Kalamazoo County-Calcs'!A126</f>
        <v>1973</v>
      </c>
      <c r="B125" s="1">
        <f>'Kalamazoo County-Calcs'!AW126/100</f>
        <v>0.89604387963399146</v>
      </c>
    </row>
    <row r="126" spans="1:2" x14ac:dyDescent="0.35">
      <c r="A126">
        <f>'Kalamazoo County-Calcs'!A127</f>
        <v>1974</v>
      </c>
      <c r="B126" s="1">
        <f>'Kalamazoo County-Calcs'!AW127/100</f>
        <v>0.41640030020672542</v>
      </c>
    </row>
    <row r="127" spans="1:2" x14ac:dyDescent="0.35">
      <c r="A127">
        <f>'Kalamazoo County-Calcs'!A128</f>
        <v>1975</v>
      </c>
      <c r="B127" s="1">
        <f>'Kalamazoo County-Calcs'!AW128/100</f>
        <v>0.94177955419506221</v>
      </c>
    </row>
    <row r="128" spans="1:2" x14ac:dyDescent="0.35">
      <c r="A128">
        <f>'Kalamazoo County-Calcs'!A129</f>
        <v>1976</v>
      </c>
      <c r="B128" s="1">
        <f>'Kalamazoo County-Calcs'!AW129/100</f>
        <v>0.43334942609932819</v>
      </c>
    </row>
    <row r="129" spans="1:2" x14ac:dyDescent="0.35">
      <c r="A129">
        <f>'Kalamazoo County-Calcs'!A130</f>
        <v>1977</v>
      </c>
      <c r="B129" s="1">
        <f>'Kalamazoo County-Calcs'!AW130/100</f>
        <v>0.98408889563945123</v>
      </c>
    </row>
    <row r="130" spans="1:2" x14ac:dyDescent="0.35">
      <c r="A130">
        <f>'Kalamazoo County-Calcs'!A131</f>
        <v>1978</v>
      </c>
      <c r="B130" s="1">
        <f>'Kalamazoo County-Calcs'!AW131/100</f>
        <v>0.45034461817102794</v>
      </c>
    </row>
    <row r="131" spans="1:2" x14ac:dyDescent="0.35">
      <c r="A131">
        <f>'Kalamazoo County-Calcs'!A132</f>
        <v>1979</v>
      </c>
      <c r="B131" s="1">
        <f>'Kalamazoo County-Calcs'!AW132/100</f>
        <v>1.0222134994442305</v>
      </c>
    </row>
    <row r="132" spans="1:2" x14ac:dyDescent="0.35">
      <c r="A132">
        <f>'Kalamazoo County-Calcs'!A133</f>
        <v>1980</v>
      </c>
      <c r="B132" s="1">
        <f>'Kalamazoo County-Calcs'!AW133/100</f>
        <v>0.467338177375624</v>
      </c>
    </row>
    <row r="133" spans="1:2" x14ac:dyDescent="0.35">
      <c r="A133">
        <f>'Kalamazoo County-Calcs'!A134</f>
        <v>1981</v>
      </c>
      <c r="B133" s="1">
        <f>'Kalamazoo County-Calcs'!AW134/100</f>
        <v>1.0556935983498814</v>
      </c>
    </row>
    <row r="134" spans="1:2" x14ac:dyDescent="0.35">
      <c r="A134">
        <f>'Kalamazoo County-Calcs'!A135</f>
        <v>1982</v>
      </c>
      <c r="B134" s="1">
        <f>'Kalamazoo County-Calcs'!AW135/100</f>
        <v>0.48428057418468529</v>
      </c>
    </row>
    <row r="135" spans="1:2" x14ac:dyDescent="0.35">
      <c r="A135">
        <f>'Kalamazoo County-Calcs'!A136</f>
        <v>1983</v>
      </c>
      <c r="B135" s="1">
        <f>'Kalamazoo County-Calcs'!AW136/100</f>
        <v>1.0843566250148289</v>
      </c>
    </row>
    <row r="136" spans="1:2" x14ac:dyDescent="0.35">
      <c r="A136">
        <f>'Kalamazoo County-Calcs'!A137</f>
        <v>1984</v>
      </c>
      <c r="B136" s="1">
        <f>'Kalamazoo County-Calcs'!AW137/100</f>
        <v>0.50112066764513574</v>
      </c>
    </row>
    <row r="137" spans="1:2" x14ac:dyDescent="0.35">
      <c r="A137">
        <f>'Kalamazoo County-Calcs'!A138</f>
        <v>1985</v>
      </c>
      <c r="B137" s="1">
        <f>'Kalamazoo County-Calcs'!AW138/100</f>
        <v>1.1082747938142454</v>
      </c>
    </row>
    <row r="138" spans="1:2" x14ac:dyDescent="0.35">
      <c r="A138">
        <f>'Kalamazoo County-Calcs'!A139</f>
        <v>1986</v>
      </c>
      <c r="B138" s="1">
        <f>'Kalamazoo County-Calcs'!AW139/100</f>
        <v>0.51780594427442628</v>
      </c>
    </row>
    <row r="139" spans="1:2" x14ac:dyDescent="0.35">
      <c r="A139">
        <f>'Kalamazoo County-Calcs'!A140</f>
        <v>1987</v>
      </c>
      <c r="B139" s="1">
        <f>'Kalamazoo County-Calcs'!AW140/100</f>
        <v>1.1277060649665005</v>
      </c>
    </row>
    <row r="140" spans="1:2" x14ac:dyDescent="0.35">
      <c r="A140">
        <f>'Kalamazoo County-Calcs'!A141</f>
        <v>1988</v>
      </c>
      <c r="B140" s="1">
        <f>'Kalamazoo County-Calcs'!AW141/100</f>
        <v>0.53428277543115854</v>
      </c>
    </row>
    <row r="141" spans="1:2" x14ac:dyDescent="0.35">
      <c r="A141">
        <f>'Kalamazoo County-Calcs'!A142</f>
        <v>1989</v>
      </c>
      <c r="B141" s="1">
        <f>'Kalamazoo County-Calcs'!AW142/100</f>
        <v>1.6793134813682005</v>
      </c>
    </row>
    <row r="142" spans="1:2" x14ac:dyDescent="0.35">
      <c r="A142">
        <f>'Kalamazoo County-Calcs'!A143</f>
        <v>1990</v>
      </c>
      <c r="B142" s="1">
        <f>'Kalamazoo County-Calcs'!AW143/100</f>
        <v>0.86276956081718681</v>
      </c>
    </row>
    <row r="143" spans="1:2" x14ac:dyDescent="0.35">
      <c r="A143">
        <f>'Kalamazoo County-Calcs'!A144</f>
        <v>1991</v>
      </c>
      <c r="B143" s="1">
        <f>'Kalamazoo County-Calcs'!AW144/100</f>
        <v>1.757068068433788</v>
      </c>
    </row>
    <row r="144" spans="1:2" x14ac:dyDescent="0.35">
      <c r="A144">
        <f>'Kalamazoo County-Calcs'!A145</f>
        <v>1992</v>
      </c>
      <c r="B144" s="1">
        <f>'Kalamazoo County-Calcs'!AW145/100</f>
        <v>0.55617559496849633</v>
      </c>
    </row>
    <row r="145" spans="1:2" x14ac:dyDescent="0.35">
      <c r="A145">
        <f>'Kalamazoo County-Calcs'!A146</f>
        <v>1993</v>
      </c>
      <c r="B145" s="1">
        <f>'Kalamazoo County-Calcs'!AW146/100</f>
        <v>1.4913820085578289</v>
      </c>
    </row>
    <row r="146" spans="1:2" x14ac:dyDescent="0.35">
      <c r="A146">
        <f>'Kalamazoo County-Calcs'!A147</f>
        <v>1994</v>
      </c>
      <c r="B146" s="1">
        <f>'Kalamazoo County-Calcs'!AW147/100</f>
        <v>0.90718405096430932</v>
      </c>
    </row>
    <row r="147" spans="1:2" x14ac:dyDescent="0.35">
      <c r="A147">
        <f>'Kalamazoo County-Calcs'!A148</f>
        <v>1995</v>
      </c>
      <c r="B147" s="1">
        <f>'Kalamazoo County-Calcs'!AW148/100</f>
        <v>0.71082514530650709</v>
      </c>
    </row>
    <row r="148" spans="1:2" x14ac:dyDescent="0.35">
      <c r="A148">
        <f>'Kalamazoo County-Calcs'!A149</f>
        <v>1996</v>
      </c>
      <c r="B148" s="1">
        <f>'Kalamazoo County-Calcs'!AW149/100</f>
        <v>0.66467601256015929</v>
      </c>
    </row>
    <row r="149" spans="1:2" x14ac:dyDescent="0.35">
      <c r="A149">
        <f>'Kalamazoo County-Calcs'!A150</f>
        <v>1997</v>
      </c>
      <c r="B149" s="1">
        <f>'Kalamazoo County-Calcs'!AW150/100</f>
        <v>0.4534977803016379</v>
      </c>
    </row>
    <row r="150" spans="1:2" x14ac:dyDescent="0.35">
      <c r="A150">
        <f>'Kalamazoo County-Calcs'!A151</f>
        <v>1998</v>
      </c>
      <c r="B150" s="1">
        <f>'Kalamazoo County-Calcs'!AW151/100</f>
        <v>0.64156862868991527</v>
      </c>
    </row>
    <row r="151" spans="1:2" x14ac:dyDescent="0.35">
      <c r="A151">
        <f>'Kalamazoo County-Calcs'!A152</f>
        <v>1999</v>
      </c>
      <c r="B151" s="1">
        <f>'Kalamazoo County-Calcs'!AW152/100</f>
        <v>0.82527052907766574</v>
      </c>
    </row>
    <row r="152" spans="1:2" x14ac:dyDescent="0.35">
      <c r="A152">
        <f>'Kalamazoo County-Calcs'!A153</f>
        <v>2000</v>
      </c>
      <c r="B152" s="1">
        <f>'Kalamazoo County-Calcs'!AW153/100</f>
        <v>0.79046780221017565</v>
      </c>
    </row>
    <row r="153" spans="1:2" x14ac:dyDescent="0.35">
      <c r="A153">
        <f>'Kalamazoo County-Calcs'!A154</f>
        <v>2001</v>
      </c>
      <c r="B153" s="1">
        <f>'Kalamazoo County-Calcs'!AW154/100</f>
        <v>0.88469389936171439</v>
      </c>
    </row>
    <row r="154" spans="1:2" x14ac:dyDescent="0.35">
      <c r="A154">
        <f>'Kalamazoo County-Calcs'!A155</f>
        <v>2002</v>
      </c>
      <c r="B154" s="1">
        <f>'Kalamazoo County-Calcs'!AW155/100</f>
        <v>1.0994544348580741</v>
      </c>
    </row>
    <row r="155" spans="1:2" x14ac:dyDescent="0.35">
      <c r="A155">
        <f>'Kalamazoo County-Calcs'!A156</f>
        <v>2003</v>
      </c>
      <c r="B155" s="1">
        <f>'Kalamazoo County-Calcs'!AW156/100</f>
        <v>0.47930687667529315</v>
      </c>
    </row>
    <row r="156" spans="1:2" x14ac:dyDescent="0.35">
      <c r="A156">
        <f>'Kalamazoo County-Calcs'!A157</f>
        <v>2004</v>
      </c>
      <c r="B156" s="1">
        <f>'Kalamazoo County-Calcs'!AW157/100</f>
        <v>0.84823115013528683</v>
      </c>
    </row>
    <row r="157" spans="1:2" x14ac:dyDescent="0.35">
      <c r="A157">
        <f>'Kalamazoo County-Calcs'!A158</f>
        <v>2005</v>
      </c>
      <c r="B157" s="1">
        <f>'Kalamazoo County-Calcs'!AW158/100</f>
        <v>1.4752688559709168</v>
      </c>
    </row>
    <row r="158" spans="1:2" x14ac:dyDescent="0.35">
      <c r="A158">
        <f>'Kalamazoo County-Calcs'!A159</f>
        <v>2006</v>
      </c>
      <c r="B158" s="1">
        <f>'Kalamazoo County-Calcs'!AW159/100</f>
        <v>0.84256649491395275</v>
      </c>
    </row>
    <row r="159" spans="1:2" x14ac:dyDescent="0.35">
      <c r="A159">
        <f>'Kalamazoo County-Calcs'!A160</f>
        <v>2007</v>
      </c>
      <c r="B159" s="1">
        <f>'Kalamazoo County-Calcs'!AW160/100</f>
        <v>0.63999866131704952</v>
      </c>
    </row>
    <row r="160" spans="1:2" x14ac:dyDescent="0.35">
      <c r="A160">
        <f>'Kalamazoo County-Calcs'!A161</f>
        <v>2008</v>
      </c>
      <c r="B160" s="1">
        <f>'Kalamazoo County-Calcs'!AW161/100</f>
        <v>1.0544057018465791</v>
      </c>
    </row>
    <row r="161" spans="1:2" x14ac:dyDescent="0.35">
      <c r="A161">
        <f>'Kalamazoo County-Calcs'!A162</f>
        <v>2009</v>
      </c>
      <c r="B161" s="1">
        <f>'Kalamazoo County-Calcs'!AW162/100</f>
        <v>0.57455875654045596</v>
      </c>
    </row>
    <row r="162" spans="1:2" x14ac:dyDescent="0.35">
      <c r="A162">
        <f>'Kalamazoo County-Calcs'!A163</f>
        <v>2010</v>
      </c>
      <c r="B162" s="1">
        <f>'Kalamazoo County-Calcs'!AW163/100</f>
        <v>0.54377888875348912</v>
      </c>
    </row>
    <row r="163" spans="1:2" x14ac:dyDescent="0.35">
      <c r="A163">
        <f>'Kalamazoo County-Calcs'!A164</f>
        <v>2011</v>
      </c>
      <c r="B163" s="1">
        <f>'Kalamazoo County-Calcs'!AW164/100</f>
        <v>0.21760781266687038</v>
      </c>
    </row>
    <row r="164" spans="1:2" x14ac:dyDescent="0.35">
      <c r="A164">
        <f>'Kalamazoo County-Calcs'!A165</f>
        <v>2012</v>
      </c>
      <c r="B164" s="1">
        <f>'Kalamazoo County-Calcs'!AW165/100</f>
        <v>0.37800916850011546</v>
      </c>
    </row>
    <row r="165" spans="1:2" x14ac:dyDescent="0.35">
      <c r="A165">
        <f>'Kalamazoo County-Calcs'!A166</f>
        <v>2013</v>
      </c>
      <c r="B165" s="1">
        <f>'Kalamazoo County-Calcs'!AW166/100</f>
        <v>0.74822505266639316</v>
      </c>
    </row>
    <row r="166" spans="1:2" x14ac:dyDescent="0.35">
      <c r="A166">
        <f>'Kalamazoo County-Calcs'!A167</f>
        <v>2014</v>
      </c>
      <c r="B166" s="1">
        <f>'Kalamazoo County-Calcs'!AW167/100</f>
        <v>1.9065173072022708</v>
      </c>
    </row>
    <row r="167" spans="1:2" x14ac:dyDescent="0.35">
      <c r="A167">
        <f>'Kalamazoo County-Calcs'!A168</f>
        <v>2015</v>
      </c>
      <c r="B167" s="1">
        <f>'Kalamazoo County-Calcs'!AW168/100</f>
        <v>1.020693278056013</v>
      </c>
    </row>
    <row r="168" spans="1:2" x14ac:dyDescent="0.35">
      <c r="A168">
        <f>'Kalamazoo County-Calcs'!A169</f>
        <v>2016</v>
      </c>
      <c r="B168" s="1">
        <f>'Kalamazoo County-Calcs'!AW169/100</f>
        <v>1.1546767466140724</v>
      </c>
    </row>
    <row r="169" spans="1:2" x14ac:dyDescent="0.35">
      <c r="A169">
        <f>'Kalamazoo County-Calcs'!A170</f>
        <v>2017</v>
      </c>
      <c r="B169" s="1">
        <f>'Kalamazoo County-Calcs'!AW170/100</f>
        <v>1.7753935572688178</v>
      </c>
    </row>
    <row r="170" spans="1:2" x14ac:dyDescent="0.35">
      <c r="A170">
        <f>'Kalamazoo County-Calcs'!A171</f>
        <v>2018</v>
      </c>
      <c r="B170" s="1">
        <f>'Kalamazoo County-Calcs'!AW171/100</f>
        <v>0.89127562919468684</v>
      </c>
    </row>
    <row r="171" spans="1:2" x14ac:dyDescent="0.35">
      <c r="A171">
        <f>'Kalamazoo County-Calcs'!A172</f>
        <v>2019</v>
      </c>
      <c r="B171" s="1">
        <f>'Kalamazoo County-Calcs'!AW172/100</f>
        <v>1.1080006512068494</v>
      </c>
    </row>
    <row r="172" spans="1:2" x14ac:dyDescent="0.35">
      <c r="A172">
        <f>'Kalamazoo County-Calcs'!A173</f>
        <v>2020</v>
      </c>
      <c r="B172" s="1">
        <f>'Kalamazoo County-Calcs'!AW173/100</f>
        <v>1.2849825010320239</v>
      </c>
    </row>
    <row r="173" spans="1:2" x14ac:dyDescent="0.35">
      <c r="A173">
        <f>'Kalamazoo County-Calcs'!A174</f>
        <v>2021</v>
      </c>
      <c r="B173" s="1">
        <f>'Kalamazoo County-Calcs'!AW174/100</f>
        <v>1.21461812608086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C6B4-C6CB-430A-80DF-37D23F2C0D5D}">
  <dimension ref="A1:AW174"/>
  <sheetViews>
    <sheetView zoomScaleNormal="100" workbookViewId="0">
      <pane xSplit="1" ySplit="2" topLeftCell="B160" activePane="bottomRight" state="frozen"/>
      <selection pane="topRight" activeCell="C1" sqref="C1"/>
      <selection pane="bottomLeft" activeCell="A2" sqref="A2"/>
      <selection pane="bottomRight" activeCell="AN142" sqref="AN142:AN174"/>
    </sheetView>
  </sheetViews>
  <sheetFormatPr defaultColWidth="8.81640625" defaultRowHeight="14.5" x14ac:dyDescent="0.35"/>
  <cols>
    <col min="1" max="1" width="5" style="6" bestFit="1" customWidth="1"/>
    <col min="2" max="2" width="12" style="1" bestFit="1" customWidth="1"/>
    <col min="3" max="3" width="14.90625" customWidth="1"/>
    <col min="4" max="5" width="12" style="1" bestFit="1" customWidth="1"/>
    <col min="6" max="6" width="14.54296875" style="1" bestFit="1" customWidth="1"/>
    <col min="7" max="7" width="12.453125" style="1" bestFit="1" customWidth="1"/>
    <col min="8" max="8" width="12" style="1" bestFit="1" customWidth="1"/>
    <col min="9" max="9" width="14.54296875" style="1" bestFit="1" customWidth="1"/>
    <col min="10" max="10" width="12.453125" style="1" bestFit="1" customWidth="1"/>
    <col min="11" max="11" width="5.6328125" style="1" bestFit="1" customWidth="1"/>
    <col min="12" max="12" width="8.54296875" style="1" bestFit="1" customWidth="1"/>
    <col min="13" max="13" width="6.6328125" style="1" bestFit="1" customWidth="1"/>
    <col min="14" max="14" width="5" style="1" bestFit="1" customWidth="1"/>
    <col min="15" max="15" width="8.54296875" style="1" bestFit="1" customWidth="1"/>
    <col min="16" max="16" width="6.6328125" style="1" bestFit="1" customWidth="1"/>
    <col min="17" max="17" width="2.6328125" style="2" customWidth="1"/>
    <col min="18" max="18" width="8.08984375" style="7" bestFit="1" customWidth="1"/>
    <col min="19" max="19" width="12" style="1" bestFit="1" customWidth="1"/>
    <col min="20" max="20" width="2.6328125" style="1" bestFit="1" customWidth="1"/>
    <col min="21" max="21" width="5.6328125" style="1" bestFit="1" customWidth="1"/>
    <col min="22" max="22" width="5" style="1" bestFit="1" customWidth="1"/>
    <col min="23" max="23" width="5.6328125" style="1" bestFit="1" customWidth="1"/>
    <col min="24" max="24" width="4" style="1" bestFit="1" customWidth="1"/>
    <col min="25" max="25" width="5.6328125" style="1" bestFit="1" customWidth="1"/>
    <col min="26" max="26" width="4" style="4" bestFit="1" customWidth="1"/>
    <col min="27" max="27" width="8.08984375" style="1" bestFit="1" customWidth="1"/>
    <col min="28" max="28" width="12" style="1" bestFit="1" customWidth="1"/>
    <col min="29" max="29" width="4.54296875" style="1" customWidth="1"/>
    <col min="30" max="30" width="5.6328125" style="1" bestFit="1" customWidth="1"/>
    <col min="31" max="31" width="5" style="1" bestFit="1" customWidth="1"/>
    <col min="32" max="32" width="5.6328125" style="1" bestFit="1" customWidth="1"/>
    <col min="33" max="33" width="4" style="1" bestFit="1" customWidth="1"/>
    <col min="34" max="34" width="5.6328125" style="1" bestFit="1" customWidth="1"/>
    <col min="35" max="35" width="4" style="4" bestFit="1" customWidth="1"/>
    <col min="36" max="36" width="8.08984375" style="1" bestFit="1" customWidth="1"/>
    <col min="37" max="37" width="12" style="1" bestFit="1" customWidth="1"/>
    <col min="38" max="38" width="2.6328125" style="1" bestFit="1" customWidth="1"/>
    <col min="39" max="39" width="5.6328125" style="1" bestFit="1" customWidth="1"/>
    <col min="40" max="40" width="5" style="1" bestFit="1" customWidth="1"/>
    <col min="41" max="41" width="5.6328125" style="1" bestFit="1" customWidth="1"/>
    <col min="42" max="42" width="4" style="1" bestFit="1" customWidth="1"/>
    <col min="43" max="43" width="5.6328125" style="1" bestFit="1" customWidth="1"/>
    <col min="44" max="44" width="4" style="4" bestFit="1" customWidth="1"/>
    <col min="45" max="45" width="2.6328125" style="12" customWidth="1"/>
    <col min="46" max="46" width="7.453125" style="8" bestFit="1" customWidth="1"/>
    <col min="47" max="47" width="8.54296875" style="8" bestFit="1" customWidth="1"/>
    <col min="48" max="48" width="6.6328125" style="6" bestFit="1" customWidth="1"/>
    <col min="49" max="49" width="22.453125" style="1" bestFit="1" customWidth="1"/>
    <col min="50" max="16384" width="8.81640625" style="1"/>
  </cols>
  <sheetData>
    <row r="1" spans="1:49" ht="16.5" x14ac:dyDescent="0.45">
      <c r="B1" s="20" t="s">
        <v>52</v>
      </c>
      <c r="C1" s="21"/>
      <c r="D1" s="22"/>
      <c r="E1" s="20" t="s">
        <v>51</v>
      </c>
      <c r="F1" s="21"/>
      <c r="G1" s="22"/>
      <c r="H1" s="23" t="s">
        <v>50</v>
      </c>
      <c r="I1" s="23"/>
      <c r="J1" s="23"/>
      <c r="K1" s="24" t="s">
        <v>26</v>
      </c>
      <c r="L1" s="25"/>
      <c r="M1" s="25"/>
      <c r="N1" s="26" t="s">
        <v>27</v>
      </c>
      <c r="O1" s="27"/>
      <c r="P1" s="27"/>
      <c r="R1" s="20" t="s">
        <v>12</v>
      </c>
      <c r="S1" s="21"/>
      <c r="T1" s="21"/>
      <c r="U1" s="21"/>
      <c r="V1" s="21"/>
      <c r="W1" s="21"/>
      <c r="X1" s="21"/>
      <c r="Y1" s="21"/>
      <c r="Z1" s="22"/>
      <c r="AA1" s="20" t="s">
        <v>67</v>
      </c>
      <c r="AB1" s="21"/>
      <c r="AC1" s="21"/>
      <c r="AD1" s="21"/>
      <c r="AE1" s="21"/>
      <c r="AF1" s="21"/>
      <c r="AG1" s="21"/>
      <c r="AH1" s="21"/>
      <c r="AI1" s="22"/>
      <c r="AJ1" s="20" t="s">
        <v>14</v>
      </c>
      <c r="AK1" s="21"/>
      <c r="AL1" s="21"/>
      <c r="AM1" s="21"/>
      <c r="AN1" s="21"/>
      <c r="AO1" s="21"/>
      <c r="AP1" s="21"/>
      <c r="AQ1" s="21"/>
      <c r="AR1" s="22"/>
      <c r="AS1" s="11"/>
      <c r="AT1" s="17" t="s">
        <v>60</v>
      </c>
      <c r="AU1" s="18"/>
      <c r="AV1" s="19"/>
    </row>
    <row r="2" spans="1:49" ht="16.5" x14ac:dyDescent="0.45">
      <c r="A2" s="6" t="s">
        <v>0</v>
      </c>
      <c r="B2" s="1" t="s">
        <v>8</v>
      </c>
      <c r="C2" s="13" t="s">
        <v>65</v>
      </c>
      <c r="D2" s="1" t="s">
        <v>9</v>
      </c>
      <c r="E2" s="1" t="s">
        <v>7</v>
      </c>
      <c r="F2" s="1" t="s">
        <v>66</v>
      </c>
      <c r="G2" s="1" t="s">
        <v>10</v>
      </c>
      <c r="H2" s="1" t="s">
        <v>7</v>
      </c>
      <c r="I2" s="1" t="s">
        <v>66</v>
      </c>
      <c r="J2" s="1" t="s">
        <v>10</v>
      </c>
      <c r="K2" s="1" t="s">
        <v>12</v>
      </c>
      <c r="L2" s="1" t="s">
        <v>67</v>
      </c>
      <c r="M2" s="1" t="s">
        <v>14</v>
      </c>
      <c r="N2" s="1" t="s">
        <v>12</v>
      </c>
      <c r="O2" s="1" t="s">
        <v>67</v>
      </c>
      <c r="P2" s="1" t="s">
        <v>14</v>
      </c>
      <c r="R2" s="7" t="s">
        <v>48</v>
      </c>
      <c r="S2" s="1" t="s">
        <v>40</v>
      </c>
      <c r="T2" s="1" t="s">
        <v>41</v>
      </c>
      <c r="U2" s="1" t="s">
        <v>42</v>
      </c>
      <c r="V2" s="1" t="s">
        <v>22</v>
      </c>
      <c r="W2" s="1" t="s">
        <v>43</v>
      </c>
      <c r="X2" s="1" t="s">
        <v>44</v>
      </c>
      <c r="Y2" s="1" t="s">
        <v>45</v>
      </c>
      <c r="Z2" s="4" t="s">
        <v>46</v>
      </c>
      <c r="AA2" s="1" t="s">
        <v>48</v>
      </c>
      <c r="AB2" s="1" t="s">
        <v>40</v>
      </c>
      <c r="AC2" s="1" t="s">
        <v>41</v>
      </c>
      <c r="AD2" s="1" t="s">
        <v>42</v>
      </c>
      <c r="AE2" s="1" t="s">
        <v>22</v>
      </c>
      <c r="AF2" s="1" t="s">
        <v>43</v>
      </c>
      <c r="AG2" s="1" t="s">
        <v>44</v>
      </c>
      <c r="AH2" s="1" t="s">
        <v>45</v>
      </c>
      <c r="AI2" s="4" t="s">
        <v>46</v>
      </c>
      <c r="AJ2" s="1" t="s">
        <v>48</v>
      </c>
      <c r="AK2" s="1" t="s">
        <v>40</v>
      </c>
      <c r="AL2" s="1" t="s">
        <v>41</v>
      </c>
      <c r="AM2" s="1" t="s">
        <v>42</v>
      </c>
      <c r="AN2" s="1" t="s">
        <v>22</v>
      </c>
      <c r="AO2" s="1" t="s">
        <v>43</v>
      </c>
      <c r="AP2" s="1" t="s">
        <v>44</v>
      </c>
      <c r="AQ2" s="1" t="s">
        <v>45</v>
      </c>
      <c r="AR2" s="4" t="s">
        <v>46</v>
      </c>
      <c r="AT2" s="8" t="s">
        <v>12</v>
      </c>
      <c r="AU2" s="5" t="s">
        <v>67</v>
      </c>
      <c r="AV2" s="4" t="s">
        <v>14</v>
      </c>
      <c r="AW2" s="1" t="s">
        <v>54</v>
      </c>
    </row>
    <row r="3" spans="1:49" x14ac:dyDescent="0.35">
      <c r="A3" s="6">
        <v>1850</v>
      </c>
      <c r="B3">
        <v>28.640144822497899</v>
      </c>
      <c r="C3" s="13"/>
      <c r="D3">
        <v>17.120000360779098</v>
      </c>
      <c r="E3" s="1">
        <f t="shared" ref="E3:E12" si="0">B3*56*453.592/4046.86</f>
        <v>179.76719529172794</v>
      </c>
      <c r="G3" s="1">
        <f t="shared" ref="G3:G12" si="1">D3*60*453.592/4046.86</f>
        <v>115.13363749148493</v>
      </c>
      <c r="H3" s="1">
        <f t="shared" ref="H3:H12" si="2">E3*(100-12.9)/100</f>
        <v>156.57722709909504</v>
      </c>
      <c r="J3" s="1">
        <f t="shared" ref="J3:J12" si="3">G3*(100-10.6)/100</f>
        <v>102.92947191738754</v>
      </c>
      <c r="K3" s="1">
        <v>0.42565127720000129</v>
      </c>
      <c r="L3" s="1">
        <v>0.3359727416000004</v>
      </c>
      <c r="M3" s="1">
        <v>0.35871843999999958</v>
      </c>
      <c r="N3" s="1">
        <v>4.1500000000000004</v>
      </c>
      <c r="O3" s="1">
        <v>5.2</v>
      </c>
      <c r="P3" s="1">
        <v>6</v>
      </c>
      <c r="R3" s="7">
        <f t="shared" ref="R3:R12" si="4">(S3*T3)+(U3*V3)+(W3*X3)+(Y3*Z3)</f>
        <v>40.587021734975878</v>
      </c>
      <c r="S3" s="1">
        <f t="shared" ref="S3:S12" si="5">H3*0.45</f>
        <v>70.459752194592767</v>
      </c>
      <c r="T3" s="1">
        <v>0</v>
      </c>
      <c r="U3" s="1">
        <f t="shared" ref="U3:U12" si="6">H3*(1-K3)/K3*0.45</f>
        <v>95.074232944809879</v>
      </c>
      <c r="V3" s="1">
        <v>0.15</v>
      </c>
      <c r="W3" s="1">
        <f t="shared" ref="W3:W12" si="7">H3/(K3*N3)*0.45</f>
        <v>39.887707262506659</v>
      </c>
      <c r="X3" s="1">
        <v>0.4</v>
      </c>
      <c r="Y3" s="1">
        <f t="shared" ref="Y3:Y12" si="8">W3*0.65</f>
        <v>25.927009720629329</v>
      </c>
      <c r="Z3" s="4">
        <v>0.4</v>
      </c>
      <c r="AJ3" s="1">
        <f t="shared" ref="AJ3:AJ12" si="9">(AK3*AL3)+(AM3*AN3)+(AO3*AP3)+(AQ3*AR3)</f>
        <v>26.623850147176416</v>
      </c>
      <c r="AK3" s="1">
        <f t="shared" ref="AK3:AK12" si="10">J3*0.45</f>
        <v>46.318262362824399</v>
      </c>
      <c r="AL3" s="1">
        <v>0</v>
      </c>
      <c r="AM3" s="1">
        <f t="shared" ref="AM3:AM12" si="11">J3*(1-M3)/M3*0.45</f>
        <v>82.803235720252815</v>
      </c>
      <c r="AN3" s="1">
        <v>0.15</v>
      </c>
      <c r="AO3" s="1">
        <f t="shared" ref="AO3:AO12" si="12">J3/(M3*P3)*0.45</f>
        <v>21.520249680512869</v>
      </c>
      <c r="AP3" s="1">
        <v>0.4</v>
      </c>
      <c r="AQ3" s="1">
        <f t="shared" ref="AQ3:AQ12" si="13">AO3*0.65</f>
        <v>13.988162292333365</v>
      </c>
      <c r="AR3" s="4">
        <v>0.4</v>
      </c>
      <c r="AT3" s="8">
        <v>1</v>
      </c>
      <c r="AU3" s="8">
        <v>0</v>
      </c>
      <c r="AV3" s="6">
        <v>0</v>
      </c>
      <c r="AW3" s="1">
        <f t="shared" ref="AW3:AW12" si="14">(R3*AT3)+(AA3*AU3)+(AJ3*AV3)</f>
        <v>40.587021734975878</v>
      </c>
    </row>
    <row r="4" spans="1:49" x14ac:dyDescent="0.35">
      <c r="A4" s="6">
        <v>1851</v>
      </c>
      <c r="B4">
        <v>28.6401617429974</v>
      </c>
      <c r="C4" s="13"/>
      <c r="D4">
        <v>17.120000428703602</v>
      </c>
      <c r="E4" s="1">
        <f t="shared" si="0"/>
        <v>179.76730149757142</v>
      </c>
      <c r="G4" s="1">
        <f t="shared" si="1"/>
        <v>115.13363794828372</v>
      </c>
      <c r="H4" s="1">
        <f t="shared" si="2"/>
        <v>156.57731960438471</v>
      </c>
      <c r="J4" s="1">
        <f t="shared" si="3"/>
        <v>102.92947232576566</v>
      </c>
      <c r="K4" s="1">
        <v>0.42680131840000129</v>
      </c>
      <c r="L4" s="1">
        <v>0.33656347520000041</v>
      </c>
      <c r="M4" s="1">
        <v>0.35989280879999958</v>
      </c>
      <c r="N4" s="1">
        <v>4.1500000000000004</v>
      </c>
      <c r="O4" s="1">
        <v>5.2</v>
      </c>
      <c r="P4" s="1">
        <v>6</v>
      </c>
      <c r="R4" s="7">
        <f t="shared" si="4"/>
        <v>40.449202829627012</v>
      </c>
      <c r="S4" s="1">
        <f t="shared" si="5"/>
        <v>70.459793821973122</v>
      </c>
      <c r="T4" s="1">
        <v>0</v>
      </c>
      <c r="U4" s="1">
        <f t="shared" si="6"/>
        <v>94.628247813216248</v>
      </c>
      <c r="V4" s="1">
        <v>0.15</v>
      </c>
      <c r="W4" s="1">
        <f t="shared" si="7"/>
        <v>39.780250996431171</v>
      </c>
      <c r="X4" s="1">
        <v>0.4</v>
      </c>
      <c r="Y4" s="1">
        <f t="shared" si="8"/>
        <v>25.857163147680261</v>
      </c>
      <c r="Z4" s="4">
        <v>0.4</v>
      </c>
      <c r="AJ4" s="1">
        <f t="shared" si="9"/>
        <v>26.514302558412588</v>
      </c>
      <c r="AK4" s="1">
        <f t="shared" si="10"/>
        <v>46.318262546594546</v>
      </c>
      <c r="AL4" s="1">
        <v>0</v>
      </c>
      <c r="AM4" s="1">
        <f t="shared" si="11"/>
        <v>82.381898762643033</v>
      </c>
      <c r="AN4" s="1">
        <v>0.15</v>
      </c>
      <c r="AO4" s="1">
        <f t="shared" si="12"/>
        <v>21.450026884872933</v>
      </c>
      <c r="AP4" s="1">
        <v>0.4</v>
      </c>
      <c r="AQ4" s="1">
        <f t="shared" si="13"/>
        <v>13.942517475167406</v>
      </c>
      <c r="AR4" s="4">
        <v>0.4</v>
      </c>
      <c r="AT4" s="8">
        <v>0</v>
      </c>
      <c r="AU4" s="8">
        <v>0</v>
      </c>
      <c r="AV4" s="6">
        <v>1</v>
      </c>
      <c r="AW4" s="1">
        <f t="shared" si="14"/>
        <v>26.514302558412588</v>
      </c>
    </row>
    <row r="5" spans="1:49" x14ac:dyDescent="0.35">
      <c r="A5" s="6">
        <v>1852</v>
      </c>
      <c r="B5">
        <v>28.640180640418201</v>
      </c>
      <c r="C5" s="13"/>
      <c r="D5">
        <v>17.1200005094164</v>
      </c>
      <c r="E5" s="1">
        <f t="shared" si="0"/>
        <v>179.76742011206716</v>
      </c>
      <c r="G5" s="1">
        <f t="shared" si="1"/>
        <v>115.13363849108498</v>
      </c>
      <c r="H5" s="1">
        <f t="shared" si="2"/>
        <v>156.57742291761048</v>
      </c>
      <c r="J5" s="1">
        <f t="shared" si="3"/>
        <v>102.92947281102997</v>
      </c>
      <c r="K5" s="1">
        <v>0.4279513596000013</v>
      </c>
      <c r="L5" s="1">
        <v>0.33715420880000041</v>
      </c>
      <c r="M5" s="1">
        <v>0.36106717759999957</v>
      </c>
      <c r="N5" s="1">
        <v>4.1500000000000004</v>
      </c>
      <c r="O5" s="1">
        <v>5.2</v>
      </c>
      <c r="P5" s="1">
        <v>6</v>
      </c>
      <c r="R5" s="7">
        <f t="shared" si="4"/>
        <v>40.312127399635784</v>
      </c>
      <c r="S5" s="1">
        <f t="shared" si="5"/>
        <v>70.459840312924712</v>
      </c>
      <c r="T5" s="1">
        <v>0</v>
      </c>
      <c r="U5" s="1">
        <f t="shared" si="6"/>
        <v>94.184665966439141</v>
      </c>
      <c r="V5" s="1">
        <v>0.15</v>
      </c>
      <c r="W5" s="1">
        <f t="shared" si="7"/>
        <v>39.673375007075627</v>
      </c>
      <c r="X5" s="1">
        <v>0.4</v>
      </c>
      <c r="Y5" s="1">
        <f t="shared" si="8"/>
        <v>25.787693754599157</v>
      </c>
      <c r="Z5" s="4">
        <v>0.4</v>
      </c>
      <c r="AJ5" s="1">
        <f t="shared" si="9"/>
        <v>26.405467594926691</v>
      </c>
      <c r="AK5" s="1">
        <f t="shared" si="10"/>
        <v>46.318262764963485</v>
      </c>
      <c r="AL5" s="1">
        <v>0</v>
      </c>
      <c r="AM5" s="1">
        <f t="shared" si="11"/>
        <v>81.963302656848853</v>
      </c>
      <c r="AN5" s="1">
        <v>0.15</v>
      </c>
      <c r="AO5" s="1">
        <f t="shared" si="12"/>
        <v>21.380260903635396</v>
      </c>
      <c r="AP5" s="1">
        <v>0.4</v>
      </c>
      <c r="AQ5" s="1">
        <f t="shared" si="13"/>
        <v>13.897169587363008</v>
      </c>
      <c r="AR5" s="4">
        <v>0.4</v>
      </c>
      <c r="AT5" s="8">
        <v>1</v>
      </c>
      <c r="AU5" s="8">
        <v>0</v>
      </c>
      <c r="AV5" s="6">
        <v>0</v>
      </c>
      <c r="AW5" s="1">
        <f t="shared" si="14"/>
        <v>40.312127399635784</v>
      </c>
    </row>
    <row r="6" spans="1:49" x14ac:dyDescent="0.35">
      <c r="A6" s="6">
        <v>1853</v>
      </c>
      <c r="B6">
        <v>28.6402017457347</v>
      </c>
      <c r="C6" s="13"/>
      <c r="D6">
        <v>17.120000605325199</v>
      </c>
      <c r="E6" s="1">
        <f t="shared" si="0"/>
        <v>179.767552584985</v>
      </c>
      <c r="G6" s="1">
        <f t="shared" si="1"/>
        <v>115.13363913608083</v>
      </c>
      <c r="H6" s="1">
        <f t="shared" si="2"/>
        <v>156.57753830152194</v>
      </c>
      <c r="J6" s="1">
        <f t="shared" si="3"/>
        <v>102.92947338765627</v>
      </c>
      <c r="K6" s="1">
        <v>0.42910140080000131</v>
      </c>
      <c r="L6" s="1">
        <v>0.33774494240000041</v>
      </c>
      <c r="M6" s="1">
        <v>0.36224154639999956</v>
      </c>
      <c r="N6" s="1">
        <v>4.1500000000000004</v>
      </c>
      <c r="O6" s="1">
        <v>5.2</v>
      </c>
      <c r="P6" s="1">
        <v>6</v>
      </c>
      <c r="R6" s="7">
        <f t="shared" si="4"/>
        <v>40.175789785342971</v>
      </c>
      <c r="S6" s="1">
        <f t="shared" si="5"/>
        <v>70.459892235684876</v>
      </c>
      <c r="T6" s="1">
        <v>0</v>
      </c>
      <c r="U6" s="1">
        <f t="shared" si="6"/>
        <v>93.743468798145287</v>
      </c>
      <c r="V6" s="1">
        <v>0.15</v>
      </c>
      <c r="W6" s="1">
        <f t="shared" si="7"/>
        <v>39.567074947910875</v>
      </c>
      <c r="X6" s="1">
        <v>0.4</v>
      </c>
      <c r="Y6" s="1">
        <f t="shared" si="8"/>
        <v>25.718598716142068</v>
      </c>
      <c r="Z6" s="4">
        <v>0.4</v>
      </c>
      <c r="AJ6" s="1">
        <f t="shared" si="9"/>
        <v>26.297338329481153</v>
      </c>
      <c r="AK6" s="1">
        <f t="shared" si="10"/>
        <v>46.318263024445322</v>
      </c>
      <c r="AL6" s="1">
        <v>0</v>
      </c>
      <c r="AM6" s="1">
        <f t="shared" si="11"/>
        <v>81.547420756892961</v>
      </c>
      <c r="AN6" s="1">
        <v>0.15</v>
      </c>
      <c r="AO6" s="1">
        <f t="shared" si="12"/>
        <v>21.310947296889715</v>
      </c>
      <c r="AP6" s="1">
        <v>0.4</v>
      </c>
      <c r="AQ6" s="1">
        <f t="shared" si="13"/>
        <v>13.852115742978315</v>
      </c>
      <c r="AR6" s="4">
        <v>0.4</v>
      </c>
      <c r="AT6" s="8">
        <v>0</v>
      </c>
      <c r="AU6" s="8">
        <v>0</v>
      </c>
      <c r="AV6" s="6">
        <v>1</v>
      </c>
      <c r="AW6" s="1">
        <f t="shared" si="14"/>
        <v>26.297338329481153</v>
      </c>
    </row>
    <row r="7" spans="1:49" x14ac:dyDescent="0.35">
      <c r="A7" s="6">
        <v>1854</v>
      </c>
      <c r="B7">
        <v>28.6402253169068</v>
      </c>
      <c r="C7" s="13"/>
      <c r="D7">
        <v>17.1200007192909</v>
      </c>
      <c r="E7" s="1">
        <f t="shared" si="0"/>
        <v>179.76770053547637</v>
      </c>
      <c r="G7" s="1">
        <f t="shared" si="1"/>
        <v>115.13363990251105</v>
      </c>
      <c r="H7" s="1">
        <f t="shared" si="2"/>
        <v>156.57766716639989</v>
      </c>
      <c r="J7" s="1">
        <f t="shared" si="3"/>
        <v>102.92947407284488</v>
      </c>
      <c r="K7" s="1">
        <v>0.43025144200000132</v>
      </c>
      <c r="L7" s="1">
        <v>0.33833567600000042</v>
      </c>
      <c r="M7" s="1">
        <v>0.36341591519999955</v>
      </c>
      <c r="N7" s="1">
        <v>4.1500000000000004</v>
      </c>
      <c r="O7" s="1">
        <v>5.2</v>
      </c>
      <c r="P7" s="1">
        <v>6</v>
      </c>
      <c r="R7" s="7">
        <f t="shared" si="4"/>
        <v>40.040184424416793</v>
      </c>
      <c r="S7" s="1">
        <f t="shared" si="5"/>
        <v>70.459950224879947</v>
      </c>
      <c r="T7" s="1">
        <v>0</v>
      </c>
      <c r="U7" s="1">
        <f t="shared" si="6"/>
        <v>93.304637982774992</v>
      </c>
      <c r="V7" s="1">
        <v>0.15</v>
      </c>
      <c r="W7" s="1">
        <f t="shared" si="7"/>
        <v>39.461346556061429</v>
      </c>
      <c r="X7" s="1">
        <v>0.4</v>
      </c>
      <c r="Y7" s="1">
        <f t="shared" si="8"/>
        <v>25.649875261439931</v>
      </c>
      <c r="Z7" s="4">
        <v>0.4</v>
      </c>
      <c r="AJ7" s="1">
        <f t="shared" si="9"/>
        <v>26.189907925059771</v>
      </c>
      <c r="AK7" s="1">
        <f t="shared" si="10"/>
        <v>46.318263332780198</v>
      </c>
      <c r="AL7" s="1">
        <v>0</v>
      </c>
      <c r="AM7" s="1">
        <f t="shared" si="11"/>
        <v>81.134226763284403</v>
      </c>
      <c r="AN7" s="1">
        <v>0.15</v>
      </c>
      <c r="AO7" s="1">
        <f t="shared" si="12"/>
        <v>21.242081682677437</v>
      </c>
      <c r="AP7" s="1">
        <v>0.4</v>
      </c>
      <c r="AQ7" s="1">
        <f t="shared" si="13"/>
        <v>13.807353093740334</v>
      </c>
      <c r="AR7" s="4">
        <v>0.4</v>
      </c>
      <c r="AT7" s="8">
        <v>1</v>
      </c>
      <c r="AU7" s="8">
        <v>0</v>
      </c>
      <c r="AV7" s="6">
        <v>0</v>
      </c>
      <c r="AW7" s="1">
        <f t="shared" si="14"/>
        <v>40.040184424416793</v>
      </c>
    </row>
    <row r="8" spans="1:49" x14ac:dyDescent="0.35">
      <c r="A8" s="6">
        <v>1855</v>
      </c>
      <c r="B8">
        <v>28.640251642033</v>
      </c>
      <c r="C8" s="13"/>
      <c r="D8">
        <v>17.120000854713101</v>
      </c>
      <c r="E8" s="1">
        <f t="shared" si="0"/>
        <v>179.76786577186505</v>
      </c>
      <c r="G8" s="1">
        <f t="shared" si="1"/>
        <v>115.13364081323827</v>
      </c>
      <c r="H8" s="1">
        <f t="shared" si="2"/>
        <v>156.57781108729444</v>
      </c>
      <c r="J8" s="1">
        <f t="shared" si="3"/>
        <v>102.92947488703503</v>
      </c>
      <c r="K8" s="1">
        <v>0.43140148320000132</v>
      </c>
      <c r="L8" s="1">
        <v>0.33892640960000042</v>
      </c>
      <c r="M8" s="1">
        <v>0.36459028399999954</v>
      </c>
      <c r="N8" s="1">
        <v>4.1500000000000004</v>
      </c>
      <c r="O8" s="1">
        <v>5.2</v>
      </c>
      <c r="P8" s="1">
        <v>6</v>
      </c>
      <c r="R8" s="7">
        <f t="shared" si="4"/>
        <v>39.905305854816206</v>
      </c>
      <c r="S8" s="1">
        <f t="shared" si="5"/>
        <v>70.460014989282499</v>
      </c>
      <c r="T8" s="1">
        <v>0</v>
      </c>
      <c r="U8" s="1">
        <f t="shared" si="6"/>
        <v>92.868155481139027</v>
      </c>
      <c r="V8" s="1">
        <v>0.15</v>
      </c>
      <c r="W8" s="1">
        <f t="shared" si="7"/>
        <v>39.356185655523255</v>
      </c>
      <c r="X8" s="1">
        <v>0.4</v>
      </c>
      <c r="Y8" s="1">
        <f t="shared" si="8"/>
        <v>25.581520676090118</v>
      </c>
      <c r="Z8" s="4">
        <v>0.4</v>
      </c>
      <c r="AJ8" s="1">
        <f t="shared" si="9"/>
        <v>26.083169633541999</v>
      </c>
      <c r="AK8" s="1">
        <f t="shared" si="10"/>
        <v>46.318263699165762</v>
      </c>
      <c r="AL8" s="1">
        <v>0</v>
      </c>
      <c r="AM8" s="1">
        <f t="shared" si="11"/>
        <v>80.723694717822184</v>
      </c>
      <c r="AN8" s="1">
        <v>0.15</v>
      </c>
      <c r="AO8" s="1">
        <f t="shared" si="12"/>
        <v>21.173659736164652</v>
      </c>
      <c r="AP8" s="1">
        <v>0.4</v>
      </c>
      <c r="AQ8" s="1">
        <f t="shared" si="13"/>
        <v>13.762878828507024</v>
      </c>
      <c r="AR8" s="4">
        <v>0.4</v>
      </c>
      <c r="AT8" s="8">
        <v>0</v>
      </c>
      <c r="AU8" s="8">
        <v>0</v>
      </c>
      <c r="AV8" s="6">
        <v>1</v>
      </c>
      <c r="AW8" s="1">
        <f t="shared" si="14"/>
        <v>26.083169633541999</v>
      </c>
    </row>
    <row r="9" spans="1:49" x14ac:dyDescent="0.35">
      <c r="A9" s="6">
        <v>1856</v>
      </c>
      <c r="B9">
        <v>28.640281042871401</v>
      </c>
      <c r="C9" s="13"/>
      <c r="D9">
        <v>17.120001015631399</v>
      </c>
      <c r="E9" s="1">
        <f t="shared" si="0"/>
        <v>179.76805031374815</v>
      </c>
      <c r="G9" s="1">
        <f t="shared" si="1"/>
        <v>115.13364189542921</v>
      </c>
      <c r="H9" s="1">
        <f t="shared" si="2"/>
        <v>156.57797182327462</v>
      </c>
      <c r="J9" s="1">
        <f t="shared" si="3"/>
        <v>102.92947585451371</v>
      </c>
      <c r="K9" s="1">
        <v>0.43255152440000133</v>
      </c>
      <c r="L9" s="1">
        <v>0.33951714320000043</v>
      </c>
      <c r="M9" s="1">
        <v>0.36576465279999953</v>
      </c>
      <c r="N9" s="1">
        <v>4.1500000000000004</v>
      </c>
      <c r="O9" s="1">
        <v>5.2</v>
      </c>
      <c r="P9" s="1">
        <v>6</v>
      </c>
      <c r="R9" s="7">
        <f t="shared" si="4"/>
        <v>39.771148718199242</v>
      </c>
      <c r="S9" s="1">
        <f t="shared" si="5"/>
        <v>70.460087320473576</v>
      </c>
      <c r="T9" s="1">
        <v>0</v>
      </c>
      <c r="U9" s="1">
        <f t="shared" si="6"/>
        <v>92.4340035469897</v>
      </c>
      <c r="V9" s="1">
        <v>0.15</v>
      </c>
      <c r="W9" s="1">
        <f t="shared" si="7"/>
        <v>39.251588160834523</v>
      </c>
      <c r="X9" s="1">
        <v>0.4</v>
      </c>
      <c r="Y9" s="1">
        <f t="shared" si="8"/>
        <v>25.513532304542441</v>
      </c>
      <c r="Z9" s="4">
        <v>0.4</v>
      </c>
      <c r="AJ9" s="1">
        <f t="shared" si="9"/>
        <v>25.97711679442606</v>
      </c>
      <c r="AK9" s="1">
        <f t="shared" si="10"/>
        <v>46.318264134531169</v>
      </c>
      <c r="AL9" s="1">
        <v>0</v>
      </c>
      <c r="AM9" s="1">
        <f t="shared" si="11"/>
        <v>80.315798998567814</v>
      </c>
      <c r="AN9" s="1">
        <v>0.15</v>
      </c>
      <c r="AO9" s="1">
        <f t="shared" si="12"/>
        <v>21.105677188849832</v>
      </c>
      <c r="AP9" s="1">
        <v>0.4</v>
      </c>
      <c r="AQ9" s="1">
        <f t="shared" si="13"/>
        <v>13.718690172752391</v>
      </c>
      <c r="AR9" s="4">
        <v>0.4</v>
      </c>
      <c r="AT9" s="8">
        <v>1</v>
      </c>
      <c r="AU9" s="8">
        <v>0</v>
      </c>
      <c r="AV9" s="6">
        <v>0</v>
      </c>
      <c r="AW9" s="1">
        <f t="shared" si="14"/>
        <v>39.771148718199242</v>
      </c>
    </row>
    <row r="10" spans="1:49" x14ac:dyDescent="0.35">
      <c r="A10" s="6">
        <v>1857</v>
      </c>
      <c r="B10">
        <v>28.640313878772101</v>
      </c>
      <c r="C10" s="13"/>
      <c r="D10">
        <v>17.120001206846201</v>
      </c>
      <c r="E10" s="1">
        <f t="shared" si="0"/>
        <v>179.7682564166785</v>
      </c>
      <c r="G10" s="1">
        <f t="shared" si="1"/>
        <v>115.13364318136701</v>
      </c>
      <c r="H10" s="1">
        <f t="shared" si="2"/>
        <v>156.57815133892697</v>
      </c>
      <c r="J10" s="1">
        <f t="shared" si="3"/>
        <v>102.92947700414211</v>
      </c>
      <c r="K10" s="1">
        <v>0.43370156560000134</v>
      </c>
      <c r="L10" s="1">
        <v>0.34010787680000043</v>
      </c>
      <c r="M10" s="1">
        <v>0.36693902159999953</v>
      </c>
      <c r="N10" s="1">
        <v>4.1500000000000004</v>
      </c>
      <c r="O10" s="1">
        <v>5.2</v>
      </c>
      <c r="P10" s="1">
        <v>6</v>
      </c>
      <c r="R10" s="7">
        <f t="shared" si="4"/>
        <v>39.637707763825844</v>
      </c>
      <c r="S10" s="1">
        <f t="shared" si="5"/>
        <v>70.460168102517144</v>
      </c>
      <c r="T10" s="1">
        <v>0</v>
      </c>
      <c r="U10" s="1">
        <f t="shared" si="6"/>
        <v>92.002164734671311</v>
      </c>
      <c r="V10" s="1">
        <v>0.15</v>
      </c>
      <c r="W10" s="1">
        <f t="shared" si="7"/>
        <v>39.147550081250223</v>
      </c>
      <c r="X10" s="1">
        <v>0.4</v>
      </c>
      <c r="Y10" s="1">
        <f t="shared" si="8"/>
        <v>25.445907552812645</v>
      </c>
      <c r="Z10" s="4">
        <v>0.4</v>
      </c>
      <c r="AJ10" s="1">
        <f t="shared" si="9"/>
        <v>25.871742833605246</v>
      </c>
      <c r="AK10" s="1">
        <f t="shared" si="10"/>
        <v>46.318264651863956</v>
      </c>
      <c r="AL10" s="1">
        <v>0</v>
      </c>
      <c r="AM10" s="1">
        <f t="shared" si="11"/>
        <v>79.910514315000825</v>
      </c>
      <c r="AN10" s="1">
        <v>0.15</v>
      </c>
      <c r="AO10" s="1">
        <f t="shared" si="12"/>
        <v>21.038129827810792</v>
      </c>
      <c r="AP10" s="1">
        <v>0.4</v>
      </c>
      <c r="AQ10" s="1">
        <f t="shared" si="13"/>
        <v>13.674784388077015</v>
      </c>
      <c r="AR10" s="4">
        <v>0.4</v>
      </c>
      <c r="AT10" s="8">
        <v>0</v>
      </c>
      <c r="AU10" s="8">
        <v>0</v>
      </c>
      <c r="AV10" s="6">
        <v>1</v>
      </c>
      <c r="AW10" s="1">
        <f t="shared" si="14"/>
        <v>25.871742833605246</v>
      </c>
    </row>
    <row r="11" spans="1:49" x14ac:dyDescent="0.35">
      <c r="A11" s="6">
        <v>1858</v>
      </c>
      <c r="B11">
        <v>28.6403505510694</v>
      </c>
      <c r="C11" s="13"/>
      <c r="D11">
        <v>17.120001434061301</v>
      </c>
      <c r="E11" s="1">
        <f t="shared" si="0"/>
        <v>179.76848659973351</v>
      </c>
      <c r="G11" s="1">
        <f t="shared" si="1"/>
        <v>115.13364470941026</v>
      </c>
      <c r="H11" s="1">
        <f t="shared" si="2"/>
        <v>156.57835182836786</v>
      </c>
      <c r="J11" s="1">
        <f t="shared" si="3"/>
        <v>102.92947837021278</v>
      </c>
      <c r="K11" s="1">
        <v>0.43485160680000134</v>
      </c>
      <c r="L11" s="1">
        <v>0.34069861040000043</v>
      </c>
      <c r="M11" s="1">
        <v>0.36811339039999952</v>
      </c>
      <c r="N11" s="1">
        <v>4.1500000000000004</v>
      </c>
      <c r="O11" s="1">
        <v>5.2</v>
      </c>
      <c r="P11" s="1">
        <v>6</v>
      </c>
      <c r="R11" s="7">
        <f t="shared" si="4"/>
        <v>39.504977853009862</v>
      </c>
      <c r="S11" s="1">
        <f t="shared" si="5"/>
        <v>70.46025832276554</v>
      </c>
      <c r="T11" s="1">
        <v>0</v>
      </c>
      <c r="U11" s="1">
        <f t="shared" si="6"/>
        <v>91.572621907965441</v>
      </c>
      <c r="V11" s="1">
        <v>0.15</v>
      </c>
      <c r="W11" s="1">
        <f t="shared" si="7"/>
        <v>39.044067525477338</v>
      </c>
      <c r="X11" s="1">
        <v>0.4</v>
      </c>
      <c r="Y11" s="1">
        <f t="shared" si="8"/>
        <v>25.378643891560269</v>
      </c>
      <c r="Z11" s="4">
        <v>0.4</v>
      </c>
      <c r="AJ11" s="1">
        <f t="shared" si="9"/>
        <v>25.76704126219947</v>
      </c>
      <c r="AK11" s="1">
        <f t="shared" si="10"/>
        <v>46.318265266595752</v>
      </c>
      <c r="AL11" s="1">
        <v>0</v>
      </c>
      <c r="AM11" s="1">
        <f t="shared" si="11"/>
        <v>79.507815703361302</v>
      </c>
      <c r="AN11" s="1">
        <v>0.15</v>
      </c>
      <c r="AO11" s="1">
        <f t="shared" si="12"/>
        <v>20.971013494992842</v>
      </c>
      <c r="AP11" s="1">
        <v>0.4</v>
      </c>
      <c r="AQ11" s="1">
        <f t="shared" si="13"/>
        <v>13.631158771745348</v>
      </c>
      <c r="AR11" s="4">
        <v>0.4</v>
      </c>
      <c r="AT11" s="8">
        <v>1</v>
      </c>
      <c r="AU11" s="8">
        <v>0</v>
      </c>
      <c r="AV11" s="6">
        <v>0</v>
      </c>
      <c r="AW11" s="1">
        <f t="shared" si="14"/>
        <v>39.504977853009862</v>
      </c>
    </row>
    <row r="12" spans="1:49" x14ac:dyDescent="0.35">
      <c r="A12" s="6">
        <v>1859</v>
      </c>
      <c r="B12">
        <v>28.640391507986401</v>
      </c>
      <c r="C12" s="13"/>
      <c r="D12">
        <v>17.120001704054602</v>
      </c>
      <c r="E12" s="1">
        <f t="shared" si="0"/>
        <v>179.76874367630006</v>
      </c>
      <c r="G12" s="1">
        <f t="shared" si="1"/>
        <v>115.13364652514097</v>
      </c>
      <c r="H12" s="1">
        <f t="shared" si="2"/>
        <v>156.57857574205735</v>
      </c>
      <c r="J12" s="1">
        <f t="shared" si="3"/>
        <v>102.92947999347604</v>
      </c>
      <c r="K12" s="1">
        <v>0.43600164800000135</v>
      </c>
      <c r="L12" s="1">
        <v>0.34128934400000044</v>
      </c>
      <c r="M12" s="1">
        <v>0.36928775919999951</v>
      </c>
      <c r="N12" s="1">
        <v>4.1500000000000004</v>
      </c>
      <c r="O12" s="1">
        <v>5.2</v>
      </c>
      <c r="P12" s="1">
        <v>6</v>
      </c>
      <c r="R12" s="7">
        <f t="shared" si="4"/>
        <v>39.372953964179473</v>
      </c>
      <c r="S12" s="1">
        <f t="shared" si="5"/>
        <v>70.460359083925809</v>
      </c>
      <c r="T12" s="1">
        <v>0</v>
      </c>
      <c r="U12" s="1">
        <f t="shared" si="6"/>
        <v>91.145358250256365</v>
      </c>
      <c r="V12" s="1">
        <v>0.15</v>
      </c>
      <c r="W12" s="1">
        <f t="shared" si="7"/>
        <v>38.941136707031845</v>
      </c>
      <c r="X12" s="1">
        <v>0.4</v>
      </c>
      <c r="Y12" s="1">
        <f t="shared" si="8"/>
        <v>25.311738859570699</v>
      </c>
      <c r="Z12" s="4">
        <v>0.4</v>
      </c>
      <c r="AJ12" s="1">
        <f t="shared" si="9"/>
        <v>25.663005675450243</v>
      </c>
      <c r="AK12" s="1">
        <f t="shared" si="10"/>
        <v>46.318265997064216</v>
      </c>
      <c r="AL12" s="1">
        <v>0</v>
      </c>
      <c r="AM12" s="1">
        <f t="shared" si="11"/>
        <v>79.107678522204537</v>
      </c>
      <c r="AN12" s="1">
        <v>0.15</v>
      </c>
      <c r="AO12" s="1">
        <f t="shared" si="12"/>
        <v>20.90432408654479</v>
      </c>
      <c r="AP12" s="1">
        <v>0.4</v>
      </c>
      <c r="AQ12" s="1">
        <f t="shared" si="13"/>
        <v>13.587810656254113</v>
      </c>
      <c r="AR12" s="4">
        <v>0.4</v>
      </c>
      <c r="AT12" s="8">
        <v>0</v>
      </c>
      <c r="AU12" s="8">
        <v>0</v>
      </c>
      <c r="AV12" s="6">
        <v>1</v>
      </c>
      <c r="AW12" s="1">
        <f t="shared" si="14"/>
        <v>25.663005675450243</v>
      </c>
    </row>
    <row r="13" spans="1:49" x14ac:dyDescent="0.35">
      <c r="A13" s="6">
        <v>1860</v>
      </c>
      <c r="B13">
        <v>28.6404372501129</v>
      </c>
      <c r="C13" s="13"/>
      <c r="D13">
        <v>17.120002024880101</v>
      </c>
      <c r="E13" s="1">
        <f t="shared" ref="E13:E62" si="15">B13*56*453.592/4046.86</f>
        <v>179.76903078845814</v>
      </c>
      <c r="G13" s="1">
        <f t="shared" ref="G13:G62" si="16">D13*60*453.592/4046.86</f>
        <v>115.13364868272312</v>
      </c>
      <c r="H13" s="1">
        <f t="shared" ref="H13:H62" si="17">E13*(100-12.9)/100</f>
        <v>156.57882581674704</v>
      </c>
      <c r="J13" s="1">
        <f t="shared" ref="J13:J62" si="18">G13*(100-10.6)/100</f>
        <v>102.92948192235448</v>
      </c>
      <c r="K13" s="1">
        <v>0.42565127720000129</v>
      </c>
      <c r="L13" s="1">
        <v>0.3359727416000004</v>
      </c>
      <c r="M13" s="1">
        <v>0.35871843999999958</v>
      </c>
      <c r="N13" s="1">
        <v>4.1500000000000004</v>
      </c>
      <c r="O13" s="1">
        <v>5.2</v>
      </c>
      <c r="P13" s="1">
        <v>6</v>
      </c>
      <c r="R13" s="7">
        <f t="shared" ref="R13:R62" si="19">(S13*T13)+(U13*V13)+(W13*X13)+(Y13*Z13)</f>
        <v>40.587436145099829</v>
      </c>
      <c r="S13" s="1">
        <f t="shared" ref="S13:S62" si="20">H13*0.45</f>
        <v>70.460471617536172</v>
      </c>
      <c r="T13" s="1">
        <v>0</v>
      </c>
      <c r="U13" s="1">
        <f t="shared" ref="U13:U62" si="21">H13*(1-K13)/K13*0.45</f>
        <v>95.075203691688444</v>
      </c>
      <c r="V13" s="1">
        <v>0.15</v>
      </c>
      <c r="W13" s="1">
        <f t="shared" ref="W13:W62" si="22">H13/(K13*N13)*0.45</f>
        <v>39.888114532343273</v>
      </c>
      <c r="X13" s="1">
        <v>0.4</v>
      </c>
      <c r="Y13" s="1">
        <f t="shared" ref="Y13:Y62" si="23">W13*0.65</f>
        <v>25.92727444602313</v>
      </c>
      <c r="Z13" s="4">
        <v>0.4</v>
      </c>
      <c r="AJ13" s="1">
        <f t="shared" ref="AJ13:AJ62" si="24">(AK13*AL13)+(AM13*AN13)+(AO13*AP13)+(AQ13*AR13)</f>
        <v>26.623852735072148</v>
      </c>
      <c r="AK13" s="1">
        <f t="shared" ref="AK13:AK62" si="25">J13*0.45</f>
        <v>46.31826686505952</v>
      </c>
      <c r="AL13" s="1">
        <v>0</v>
      </c>
      <c r="AM13" s="1">
        <f t="shared" ref="AM13:AM62" si="26">J13*(1-M13)/M13*0.45</f>
        <v>82.803243768906142</v>
      </c>
      <c r="AN13" s="1">
        <v>0.15</v>
      </c>
      <c r="AO13" s="1">
        <f t="shared" ref="AO13:AO62" si="27">J13/(M13*P13)*0.45</f>
        <v>21.520251772327612</v>
      </c>
      <c r="AP13" s="1">
        <v>0.4</v>
      </c>
      <c r="AQ13" s="1">
        <f t="shared" ref="AQ13:AQ62" si="28">AO13*0.65</f>
        <v>13.988163652012949</v>
      </c>
      <c r="AR13" s="4">
        <v>0.4</v>
      </c>
      <c r="AT13" s="8">
        <v>1</v>
      </c>
      <c r="AU13" s="8">
        <v>0</v>
      </c>
      <c r="AV13" s="6">
        <v>0</v>
      </c>
      <c r="AW13" s="1">
        <f t="shared" ref="AW13:AW22" si="29">(R13*AT13)+(AA13*AU13)+(AJ13*AV13)</f>
        <v>40.587436145099829</v>
      </c>
    </row>
    <row r="14" spans="1:49" x14ac:dyDescent="0.35">
      <c r="A14" s="6">
        <v>1861</v>
      </c>
      <c r="B14">
        <v>28.640488336523902</v>
      </c>
      <c r="C14" s="13"/>
      <c r="D14">
        <v>17.120002406107901</v>
      </c>
      <c r="E14" s="1">
        <f t="shared" si="15"/>
        <v>179.76935144538498</v>
      </c>
      <c r="G14" s="1">
        <f t="shared" si="16"/>
        <v>115.13365124651648</v>
      </c>
      <c r="H14" s="1">
        <f t="shared" si="17"/>
        <v>156.57910510893032</v>
      </c>
      <c r="J14" s="1">
        <f t="shared" si="18"/>
        <v>102.92948421438574</v>
      </c>
      <c r="K14" s="1">
        <v>0.42680131840000129</v>
      </c>
      <c r="L14" s="1">
        <v>0.33656347520000041</v>
      </c>
      <c r="M14" s="1">
        <v>0.35989280879999958</v>
      </c>
      <c r="N14" s="1">
        <v>4.1500000000000004</v>
      </c>
      <c r="O14" s="1">
        <v>5.2</v>
      </c>
      <c r="P14" s="1">
        <v>6</v>
      </c>
      <c r="R14" s="7">
        <f t="shared" si="19"/>
        <v>40.449664085674186</v>
      </c>
      <c r="S14" s="1">
        <f t="shared" si="20"/>
        <v>70.460597299018644</v>
      </c>
      <c r="T14" s="1">
        <v>0</v>
      </c>
      <c r="U14" s="1">
        <f t="shared" si="21"/>
        <v>94.629326891380558</v>
      </c>
      <c r="V14" s="1">
        <v>0.15</v>
      </c>
      <c r="W14" s="1">
        <f t="shared" si="22"/>
        <v>39.78070462419258</v>
      </c>
      <c r="X14" s="1">
        <v>0.4</v>
      </c>
      <c r="Y14" s="1">
        <f t="shared" si="23"/>
        <v>25.857458005725178</v>
      </c>
      <c r="Z14" s="4">
        <v>0.4</v>
      </c>
      <c r="AJ14" s="1">
        <f t="shared" si="24"/>
        <v>26.514305620883068</v>
      </c>
      <c r="AK14" s="1">
        <f t="shared" si="25"/>
        <v>46.318267896473586</v>
      </c>
      <c r="AL14" s="1">
        <v>0</v>
      </c>
      <c r="AM14" s="1">
        <f t="shared" si="26"/>
        <v>82.38190827796528</v>
      </c>
      <c r="AN14" s="1">
        <v>0.15</v>
      </c>
      <c r="AO14" s="1">
        <f t="shared" si="27"/>
        <v>21.450029362406475</v>
      </c>
      <c r="AP14" s="1">
        <v>0.4</v>
      </c>
      <c r="AQ14" s="1">
        <f t="shared" si="28"/>
        <v>13.942519085564209</v>
      </c>
      <c r="AR14" s="4">
        <v>0.4</v>
      </c>
      <c r="AT14" s="8">
        <v>0</v>
      </c>
      <c r="AU14" s="8">
        <v>0</v>
      </c>
      <c r="AV14" s="6">
        <v>1</v>
      </c>
      <c r="AW14" s="1">
        <f t="shared" si="29"/>
        <v>26.514305620883068</v>
      </c>
    </row>
    <row r="15" spans="1:49" x14ac:dyDescent="0.35">
      <c r="A15" s="6">
        <v>1862</v>
      </c>
      <c r="B15">
        <v>28.640545391611401</v>
      </c>
      <c r="C15" s="13"/>
      <c r="D15">
        <v>17.120002859110102</v>
      </c>
      <c r="E15" s="1">
        <f t="shared" si="15"/>
        <v>179.76970956623671</v>
      </c>
      <c r="G15" s="1">
        <f t="shared" si="16"/>
        <v>115.13365429299954</v>
      </c>
      <c r="H15" s="1">
        <f t="shared" si="17"/>
        <v>156.57941703219217</v>
      </c>
      <c r="J15" s="1">
        <f t="shared" si="18"/>
        <v>102.9294869379416</v>
      </c>
      <c r="K15" s="1">
        <v>0.4279513596000013</v>
      </c>
      <c r="L15" s="1">
        <v>0.33715420880000041</v>
      </c>
      <c r="M15" s="1">
        <v>0.36106717759999957</v>
      </c>
      <c r="N15" s="1">
        <v>4.1500000000000004</v>
      </c>
      <c r="O15" s="1">
        <v>5.2</v>
      </c>
      <c r="P15" s="1">
        <v>6</v>
      </c>
      <c r="R15" s="7">
        <f t="shared" si="19"/>
        <v>40.312640800607454</v>
      </c>
      <c r="S15" s="1">
        <f t="shared" si="20"/>
        <v>70.460737664486473</v>
      </c>
      <c r="T15" s="1">
        <v>0</v>
      </c>
      <c r="U15" s="1">
        <f t="shared" si="21"/>
        <v>94.185865468974541</v>
      </c>
      <c r="V15" s="1">
        <v>0.15</v>
      </c>
      <c r="W15" s="1">
        <f t="shared" si="22"/>
        <v>39.673880273123132</v>
      </c>
      <c r="X15" s="1">
        <v>0.4</v>
      </c>
      <c r="Y15" s="1">
        <f t="shared" si="23"/>
        <v>25.788022177530035</v>
      </c>
      <c r="Z15" s="4">
        <v>0.4</v>
      </c>
      <c r="AJ15" s="1">
        <f t="shared" si="24"/>
        <v>26.405471219036457</v>
      </c>
      <c r="AK15" s="1">
        <f t="shared" si="25"/>
        <v>46.318269122073723</v>
      </c>
      <c r="AL15" s="1">
        <v>0</v>
      </c>
      <c r="AM15" s="1">
        <f t="shared" si="26"/>
        <v>81.963313906185945</v>
      </c>
      <c r="AN15" s="1">
        <v>0.15</v>
      </c>
      <c r="AO15" s="1">
        <f t="shared" si="27"/>
        <v>21.38026383804328</v>
      </c>
      <c r="AP15" s="1">
        <v>0.4</v>
      </c>
      <c r="AQ15" s="1">
        <f t="shared" si="28"/>
        <v>13.897171494728132</v>
      </c>
      <c r="AR15" s="4">
        <v>0.4</v>
      </c>
      <c r="AT15" s="8">
        <v>1</v>
      </c>
      <c r="AU15" s="8">
        <v>0</v>
      </c>
      <c r="AV15" s="6">
        <v>0</v>
      </c>
      <c r="AW15" s="1">
        <f t="shared" si="29"/>
        <v>40.312640800607454</v>
      </c>
    </row>
    <row r="16" spans="1:49" x14ac:dyDescent="0.35">
      <c r="A16" s="6">
        <v>1863</v>
      </c>
      <c r="B16">
        <v>28.640609112715701</v>
      </c>
      <c r="C16" s="13"/>
      <c r="D16">
        <v>17.120003397399898</v>
      </c>
      <c r="E16" s="1">
        <f t="shared" si="15"/>
        <v>179.77010952804807</v>
      </c>
      <c r="G16" s="1">
        <f t="shared" si="16"/>
        <v>115.13365791304983</v>
      </c>
      <c r="H16" s="1">
        <f t="shared" si="17"/>
        <v>156.57976539892985</v>
      </c>
      <c r="J16" s="1">
        <f t="shared" si="18"/>
        <v>102.92949017426656</v>
      </c>
      <c r="K16" s="1">
        <v>0.42910140080000131</v>
      </c>
      <c r="L16" s="1">
        <v>0.33774494240000041</v>
      </c>
      <c r="M16" s="1">
        <v>0.36224154639999956</v>
      </c>
      <c r="N16" s="1">
        <v>4.1500000000000004</v>
      </c>
      <c r="O16" s="1">
        <v>5.2</v>
      </c>
      <c r="P16" s="1">
        <v>6</v>
      </c>
      <c r="R16" s="7">
        <f t="shared" si="19"/>
        <v>40.176361229997568</v>
      </c>
      <c r="S16" s="1">
        <f t="shared" si="20"/>
        <v>70.460894429518433</v>
      </c>
      <c r="T16" s="1">
        <v>0</v>
      </c>
      <c r="U16" s="1">
        <f t="shared" si="21"/>
        <v>93.744802168427086</v>
      </c>
      <c r="V16" s="1">
        <v>0.15</v>
      </c>
      <c r="W16" s="1">
        <f t="shared" si="22"/>
        <v>39.567637734444702</v>
      </c>
      <c r="X16" s="1">
        <v>0.4</v>
      </c>
      <c r="Y16" s="1">
        <f t="shared" si="23"/>
        <v>25.718964527389058</v>
      </c>
      <c r="Z16" s="4">
        <v>0.4</v>
      </c>
      <c r="AJ16" s="1">
        <f t="shared" si="24"/>
        <v>26.29734261827382</v>
      </c>
      <c r="AK16" s="1">
        <f t="shared" si="25"/>
        <v>46.318270578419956</v>
      </c>
      <c r="AL16" s="1">
        <v>0</v>
      </c>
      <c r="AM16" s="1">
        <f t="shared" si="26"/>
        <v>81.547434056337025</v>
      </c>
      <c r="AN16" s="1">
        <v>0.15</v>
      </c>
      <c r="AO16" s="1">
        <f t="shared" si="27"/>
        <v>21.310950772459492</v>
      </c>
      <c r="AP16" s="1">
        <v>0.4</v>
      </c>
      <c r="AQ16" s="1">
        <f t="shared" si="28"/>
        <v>13.852118002098671</v>
      </c>
      <c r="AR16" s="4">
        <v>0.4</v>
      </c>
      <c r="AT16" s="8">
        <v>0</v>
      </c>
      <c r="AU16" s="8">
        <v>0</v>
      </c>
      <c r="AV16" s="6">
        <v>1</v>
      </c>
      <c r="AW16" s="1">
        <f t="shared" si="29"/>
        <v>26.29734261827382</v>
      </c>
    </row>
    <row r="17" spans="1:49" x14ac:dyDescent="0.35">
      <c r="A17" s="6">
        <v>1864</v>
      </c>
      <c r="B17">
        <v>28.640680278647402</v>
      </c>
      <c r="C17" s="13"/>
      <c r="D17">
        <v>17.120004037034501</v>
      </c>
      <c r="E17" s="1">
        <f t="shared" si="15"/>
        <v>179.77055621922304</v>
      </c>
      <c r="G17" s="1">
        <f t="shared" si="16"/>
        <v>115.13366221465363</v>
      </c>
      <c r="H17" s="1">
        <f t="shared" si="17"/>
        <v>156.58015446694327</v>
      </c>
      <c r="J17" s="1">
        <f t="shared" si="18"/>
        <v>102.92949401990035</v>
      </c>
      <c r="K17" s="1">
        <v>0.43025144200000132</v>
      </c>
      <c r="L17" s="1">
        <v>0.33833567600000042</v>
      </c>
      <c r="M17" s="1">
        <v>0.36341591519999955</v>
      </c>
      <c r="N17" s="1">
        <v>4.1500000000000004</v>
      </c>
      <c r="O17" s="1">
        <v>5.2</v>
      </c>
      <c r="P17" s="1">
        <v>6</v>
      </c>
      <c r="R17" s="7">
        <f t="shared" si="19"/>
        <v>40.04082047918935</v>
      </c>
      <c r="S17" s="1">
        <f t="shared" si="20"/>
        <v>70.461069510124474</v>
      </c>
      <c r="T17" s="1">
        <v>0</v>
      </c>
      <c r="U17" s="1">
        <f t="shared" si="21"/>
        <v>93.306120165265995</v>
      </c>
      <c r="V17" s="1">
        <v>0.15</v>
      </c>
      <c r="W17" s="1">
        <f t="shared" si="22"/>
        <v>39.461973415756738</v>
      </c>
      <c r="X17" s="1">
        <v>0.4</v>
      </c>
      <c r="Y17" s="1">
        <f t="shared" si="23"/>
        <v>25.650282720241879</v>
      </c>
      <c r="Z17" s="4">
        <v>0.4</v>
      </c>
      <c r="AJ17" s="1">
        <f t="shared" si="24"/>
        <v>26.189913000491764</v>
      </c>
      <c r="AK17" s="1">
        <f t="shared" si="25"/>
        <v>46.318272308955159</v>
      </c>
      <c r="AL17" s="1">
        <v>0</v>
      </c>
      <c r="AM17" s="1">
        <f t="shared" si="26"/>
        <v>81.134242486564204</v>
      </c>
      <c r="AN17" s="1">
        <v>0.15</v>
      </c>
      <c r="AO17" s="1">
        <f t="shared" si="27"/>
        <v>21.242085799253232</v>
      </c>
      <c r="AP17" s="1">
        <v>0.4</v>
      </c>
      <c r="AQ17" s="1">
        <f t="shared" si="28"/>
        <v>13.807355769514601</v>
      </c>
      <c r="AR17" s="4">
        <v>0.4</v>
      </c>
      <c r="AT17" s="8">
        <v>1</v>
      </c>
      <c r="AU17" s="8">
        <v>0</v>
      </c>
      <c r="AV17" s="6">
        <v>0</v>
      </c>
      <c r="AW17" s="1">
        <f t="shared" si="29"/>
        <v>40.04082047918935</v>
      </c>
    </row>
    <row r="18" spans="1:49" x14ac:dyDescent="0.35">
      <c r="A18" s="6">
        <v>1865</v>
      </c>
      <c r="B18">
        <v>28.640759759204698</v>
      </c>
      <c r="C18" s="13"/>
      <c r="D18">
        <v>17.120004797094101</v>
      </c>
      <c r="E18" s="1">
        <f t="shared" si="15"/>
        <v>179.7710550992725</v>
      </c>
      <c r="G18" s="1">
        <f t="shared" si="16"/>
        <v>115.13366732612702</v>
      </c>
      <c r="H18" s="1">
        <f t="shared" si="17"/>
        <v>156.58058899146633</v>
      </c>
      <c r="J18" s="1">
        <f t="shared" si="18"/>
        <v>102.92949858955757</v>
      </c>
      <c r="K18" s="1">
        <v>0.43140148320000132</v>
      </c>
      <c r="L18" s="1">
        <v>0.33892640960000042</v>
      </c>
      <c r="M18" s="1">
        <v>0.36459028399999954</v>
      </c>
      <c r="N18" s="1">
        <v>4.1500000000000004</v>
      </c>
      <c r="O18" s="1">
        <v>5.2</v>
      </c>
      <c r="P18" s="1">
        <v>6</v>
      </c>
      <c r="R18" s="7">
        <f t="shared" si="19"/>
        <v>39.906013829431799</v>
      </c>
      <c r="S18" s="1">
        <f t="shared" si="20"/>
        <v>70.461265046159852</v>
      </c>
      <c r="T18" s="1">
        <v>0</v>
      </c>
      <c r="U18" s="1">
        <f t="shared" si="21"/>
        <v>92.869803089026476</v>
      </c>
      <c r="V18" s="1">
        <v>0.15</v>
      </c>
      <c r="W18" s="1">
        <f t="shared" si="22"/>
        <v>39.356883887996702</v>
      </c>
      <c r="X18" s="1">
        <v>0.4</v>
      </c>
      <c r="Y18" s="1">
        <f t="shared" si="23"/>
        <v>25.581974527197858</v>
      </c>
      <c r="Z18" s="4">
        <v>0.4</v>
      </c>
      <c r="AJ18" s="1">
        <f t="shared" si="24"/>
        <v>26.083175639954806</v>
      </c>
      <c r="AK18" s="1">
        <f t="shared" si="25"/>
        <v>46.318274365300908</v>
      </c>
      <c r="AL18" s="1">
        <v>0</v>
      </c>
      <c r="AM18" s="1">
        <f t="shared" si="26"/>
        <v>80.723713306814261</v>
      </c>
      <c r="AN18" s="1">
        <v>0.15</v>
      </c>
      <c r="AO18" s="1">
        <f t="shared" si="27"/>
        <v>21.173664612019191</v>
      </c>
      <c r="AP18" s="1">
        <v>0.4</v>
      </c>
      <c r="AQ18" s="1">
        <f t="shared" si="28"/>
        <v>13.762881997812475</v>
      </c>
      <c r="AR18" s="4">
        <v>0.4</v>
      </c>
      <c r="AT18" s="8">
        <v>0</v>
      </c>
      <c r="AU18" s="8">
        <v>0</v>
      </c>
      <c r="AV18" s="6">
        <v>1</v>
      </c>
      <c r="AW18" s="1">
        <f t="shared" si="29"/>
        <v>26.083175639954806</v>
      </c>
    </row>
    <row r="19" spans="1:49" x14ac:dyDescent="0.35">
      <c r="A19" s="6">
        <v>1866</v>
      </c>
      <c r="B19">
        <v>28.640848525803001</v>
      </c>
      <c r="C19" s="13"/>
      <c r="D19">
        <v>17.1200057002516</v>
      </c>
      <c r="E19" s="1">
        <f t="shared" si="15"/>
        <v>179.77161226553378</v>
      </c>
      <c r="G19" s="1">
        <f t="shared" si="16"/>
        <v>115.13367339994745</v>
      </c>
      <c r="H19" s="1">
        <f t="shared" si="17"/>
        <v>156.58107428327992</v>
      </c>
      <c r="J19" s="1">
        <f t="shared" si="18"/>
        <v>102.92950401955302</v>
      </c>
      <c r="K19" s="1">
        <v>0.43255152440000133</v>
      </c>
      <c r="L19" s="1">
        <v>0.33951714320000043</v>
      </c>
      <c r="M19" s="1">
        <v>0.36576465279999953</v>
      </c>
      <c r="N19" s="1">
        <v>4.1500000000000004</v>
      </c>
      <c r="O19" s="1">
        <v>5.2</v>
      </c>
      <c r="P19" s="1">
        <v>6</v>
      </c>
      <c r="R19" s="7">
        <f t="shared" si="19"/>
        <v>39.771936749854177</v>
      </c>
      <c r="S19" s="1">
        <f t="shared" si="20"/>
        <v>70.461483427475969</v>
      </c>
      <c r="T19" s="1">
        <v>0</v>
      </c>
      <c r="U19" s="1">
        <f t="shared" si="21"/>
        <v>92.435835048546366</v>
      </c>
      <c r="V19" s="1">
        <v>0.15</v>
      </c>
      <c r="W19" s="1">
        <f t="shared" si="22"/>
        <v>39.252365897836704</v>
      </c>
      <c r="X19" s="1">
        <v>0.4</v>
      </c>
      <c r="Y19" s="1">
        <f t="shared" si="23"/>
        <v>25.514037833593857</v>
      </c>
      <c r="Z19" s="4">
        <v>0.4</v>
      </c>
      <c r="AJ19" s="1">
        <f t="shared" si="24"/>
        <v>25.977123902657297</v>
      </c>
      <c r="AK19" s="1">
        <f t="shared" si="25"/>
        <v>46.318276808798863</v>
      </c>
      <c r="AL19" s="1">
        <v>0</v>
      </c>
      <c r="AM19" s="1">
        <f t="shared" si="26"/>
        <v>80.315820975728542</v>
      </c>
      <c r="AN19" s="1">
        <v>0.15</v>
      </c>
      <c r="AO19" s="1">
        <f t="shared" si="27"/>
        <v>21.105682964087904</v>
      </c>
      <c r="AP19" s="1">
        <v>0.4</v>
      </c>
      <c r="AQ19" s="1">
        <f t="shared" si="28"/>
        <v>13.718693926657139</v>
      </c>
      <c r="AR19" s="4">
        <v>0.4</v>
      </c>
      <c r="AT19" s="8">
        <v>1</v>
      </c>
      <c r="AU19" s="8">
        <v>0</v>
      </c>
      <c r="AV19" s="6">
        <v>0</v>
      </c>
      <c r="AW19" s="1">
        <f t="shared" si="29"/>
        <v>39.771936749854177</v>
      </c>
    </row>
    <row r="20" spans="1:49" x14ac:dyDescent="0.35">
      <c r="A20" s="6">
        <v>1867</v>
      </c>
      <c r="B20">
        <v>28.640947663345699</v>
      </c>
      <c r="C20" s="13"/>
      <c r="D20">
        <v>17.120006773448001</v>
      </c>
      <c r="E20" s="1">
        <f t="shared" si="15"/>
        <v>179.77223452768044</v>
      </c>
      <c r="G20" s="1">
        <f t="shared" si="16"/>
        <v>115.13368061729577</v>
      </c>
      <c r="H20" s="1">
        <f t="shared" si="17"/>
        <v>156.58161627360965</v>
      </c>
      <c r="J20" s="1">
        <f t="shared" si="18"/>
        <v>102.92951047186241</v>
      </c>
      <c r="K20" s="1">
        <v>0.43370156560000134</v>
      </c>
      <c r="L20" s="1">
        <v>0.34010787680000043</v>
      </c>
      <c r="M20" s="1">
        <v>0.36693902159999953</v>
      </c>
      <c r="N20" s="1">
        <v>4.1500000000000004</v>
      </c>
      <c r="O20" s="1">
        <v>5.2</v>
      </c>
      <c r="P20" s="1">
        <v>6</v>
      </c>
      <c r="R20" s="7">
        <f t="shared" si="19"/>
        <v>39.638584910906701</v>
      </c>
      <c r="S20" s="1">
        <f t="shared" si="20"/>
        <v>70.46172732312435</v>
      </c>
      <c r="T20" s="1">
        <v>0</v>
      </c>
      <c r="U20" s="1">
        <f t="shared" si="21"/>
        <v>92.004200660429433</v>
      </c>
      <c r="V20" s="1">
        <v>0.15</v>
      </c>
      <c r="W20" s="1">
        <f t="shared" si="22"/>
        <v>39.148416381579217</v>
      </c>
      <c r="X20" s="1">
        <v>0.4</v>
      </c>
      <c r="Y20" s="1">
        <f t="shared" si="23"/>
        <v>25.446470648026491</v>
      </c>
      <c r="Z20" s="4">
        <v>0.4</v>
      </c>
      <c r="AJ20" s="1">
        <f t="shared" si="24"/>
        <v>25.871751245852909</v>
      </c>
      <c r="AK20" s="1">
        <f t="shared" si="25"/>
        <v>46.318279712338089</v>
      </c>
      <c r="AL20" s="1">
        <v>0</v>
      </c>
      <c r="AM20" s="1">
        <f t="shared" si="26"/>
        <v>79.910540298060468</v>
      </c>
      <c r="AN20" s="1">
        <v>0.15</v>
      </c>
      <c r="AO20" s="1">
        <f t="shared" si="27"/>
        <v>21.038136668399758</v>
      </c>
      <c r="AP20" s="1">
        <v>0.4</v>
      </c>
      <c r="AQ20" s="1">
        <f t="shared" si="28"/>
        <v>13.674788834459843</v>
      </c>
      <c r="AR20" s="4">
        <v>0.4</v>
      </c>
      <c r="AT20" s="8">
        <v>0</v>
      </c>
      <c r="AU20" s="8">
        <v>0</v>
      </c>
      <c r="AV20" s="6">
        <v>1</v>
      </c>
      <c r="AW20" s="1">
        <f t="shared" si="29"/>
        <v>25.871751245852909</v>
      </c>
    </row>
    <row r="21" spans="1:49" x14ac:dyDescent="0.35">
      <c r="A21" s="6">
        <v>1868</v>
      </c>
      <c r="B21">
        <v>28.641058383481301</v>
      </c>
      <c r="C21" s="13"/>
      <c r="D21">
        <v>17.120008048696899</v>
      </c>
      <c r="E21" s="1">
        <f t="shared" si="15"/>
        <v>179.77292949093442</v>
      </c>
      <c r="G21" s="1">
        <f t="shared" si="16"/>
        <v>115.1336891934664</v>
      </c>
      <c r="H21" s="1">
        <f t="shared" si="17"/>
        <v>156.58222158660385</v>
      </c>
      <c r="J21" s="1">
        <f t="shared" si="18"/>
        <v>102.92951813895895</v>
      </c>
      <c r="K21" s="1">
        <v>0.43485160680000134</v>
      </c>
      <c r="L21" s="1">
        <v>0.34069861040000043</v>
      </c>
      <c r="M21" s="1">
        <v>0.36811339039999952</v>
      </c>
      <c r="N21" s="1">
        <v>4.1500000000000004</v>
      </c>
      <c r="O21" s="1">
        <v>5.2</v>
      </c>
      <c r="P21" s="1">
        <v>6</v>
      </c>
      <c r="R21" s="7">
        <f t="shared" si="19"/>
        <v>39.505954199430832</v>
      </c>
      <c r="S21" s="1">
        <f t="shared" si="20"/>
        <v>70.461999713971736</v>
      </c>
      <c r="T21" s="1">
        <v>0</v>
      </c>
      <c r="U21" s="1">
        <f t="shared" si="21"/>
        <v>91.574885081026594</v>
      </c>
      <c r="V21" s="1">
        <v>0.15</v>
      </c>
      <c r="W21" s="1">
        <f t="shared" si="22"/>
        <v>39.04503248072249</v>
      </c>
      <c r="X21" s="1">
        <v>0.4</v>
      </c>
      <c r="Y21" s="1">
        <f t="shared" si="23"/>
        <v>25.37927111246962</v>
      </c>
      <c r="Z21" s="4">
        <v>0.4</v>
      </c>
      <c r="AJ21" s="1">
        <f t="shared" si="24"/>
        <v>25.767051217782075</v>
      </c>
      <c r="AK21" s="1">
        <f t="shared" si="25"/>
        <v>46.318283162531529</v>
      </c>
      <c r="AL21" s="1">
        <v>0</v>
      </c>
      <c r="AM21" s="1">
        <f t="shared" si="26"/>
        <v>79.507846422706152</v>
      </c>
      <c r="AN21" s="1">
        <v>0.15</v>
      </c>
      <c r="AO21" s="1">
        <f t="shared" si="27"/>
        <v>20.971021597539618</v>
      </c>
      <c r="AP21" s="1">
        <v>0.4</v>
      </c>
      <c r="AQ21" s="1">
        <f t="shared" si="28"/>
        <v>13.631164038400753</v>
      </c>
      <c r="AR21" s="4">
        <v>0.4</v>
      </c>
      <c r="AT21" s="8">
        <v>1</v>
      </c>
      <c r="AU21" s="8">
        <v>0</v>
      </c>
      <c r="AV21" s="6">
        <v>0</v>
      </c>
      <c r="AW21" s="1">
        <f t="shared" si="29"/>
        <v>39.505954199430832</v>
      </c>
    </row>
    <row r="22" spans="1:49" x14ac:dyDescent="0.35">
      <c r="A22" s="6">
        <v>1869</v>
      </c>
      <c r="B22">
        <v>28.6411820394096</v>
      </c>
      <c r="C22" s="13"/>
      <c r="D22">
        <v>17.120009564039101</v>
      </c>
      <c r="E22" s="1">
        <f t="shared" si="15"/>
        <v>179.77370564900025</v>
      </c>
      <c r="G22" s="1">
        <f t="shared" si="16"/>
        <v>115.13369938428744</v>
      </c>
      <c r="H22" s="1">
        <f t="shared" si="17"/>
        <v>156.5828976202792</v>
      </c>
      <c r="J22" s="1">
        <f t="shared" si="18"/>
        <v>102.92952724955298</v>
      </c>
      <c r="K22" s="1">
        <v>0.43600164800000135</v>
      </c>
      <c r="L22" s="1">
        <v>0.34128934400000044</v>
      </c>
      <c r="M22" s="1">
        <v>0.36928775919999951</v>
      </c>
      <c r="N22" s="1">
        <v>4.1500000000000004</v>
      </c>
      <c r="O22" s="1">
        <v>5.2</v>
      </c>
      <c r="P22" s="1">
        <v>6</v>
      </c>
      <c r="R22" s="7">
        <f t="shared" si="19"/>
        <v>39.374040735543062</v>
      </c>
      <c r="S22" s="1">
        <f t="shared" si="20"/>
        <v>70.462303929125639</v>
      </c>
      <c r="T22" s="1">
        <v>0</v>
      </c>
      <c r="U22" s="1">
        <f t="shared" si="21"/>
        <v>91.147874042324204</v>
      </c>
      <c r="V22" s="1">
        <v>0.15</v>
      </c>
      <c r="W22" s="1">
        <f t="shared" si="22"/>
        <v>38.942211559385498</v>
      </c>
      <c r="X22" s="1">
        <v>0.4</v>
      </c>
      <c r="Y22" s="1">
        <f t="shared" si="23"/>
        <v>25.312437513600575</v>
      </c>
      <c r="Z22" s="4">
        <v>0.4</v>
      </c>
      <c r="AJ22" s="1">
        <f t="shared" si="24"/>
        <v>25.663017457623543</v>
      </c>
      <c r="AK22" s="1">
        <f t="shared" si="25"/>
        <v>46.318287262298838</v>
      </c>
      <c r="AL22" s="1">
        <v>0</v>
      </c>
      <c r="AM22" s="1">
        <f t="shared" si="26"/>
        <v>79.107714841425647</v>
      </c>
      <c r="AN22" s="1">
        <v>0.15</v>
      </c>
      <c r="AO22" s="1">
        <f t="shared" si="27"/>
        <v>20.904333683954082</v>
      </c>
      <c r="AP22" s="1">
        <v>0.4</v>
      </c>
      <c r="AQ22" s="1">
        <f t="shared" si="28"/>
        <v>13.587816894570153</v>
      </c>
      <c r="AR22" s="4">
        <v>0.4</v>
      </c>
      <c r="AT22" s="8">
        <v>0</v>
      </c>
      <c r="AU22" s="8">
        <v>0</v>
      </c>
      <c r="AV22" s="6">
        <v>1</v>
      </c>
      <c r="AW22" s="1">
        <f t="shared" si="29"/>
        <v>25.663017457623543</v>
      </c>
    </row>
    <row r="23" spans="1:49" x14ac:dyDescent="0.35">
      <c r="A23" s="6">
        <v>1870</v>
      </c>
      <c r="B23">
        <v>28.641320142416401</v>
      </c>
      <c r="C23" s="1"/>
      <c r="D23">
        <v>17.1200113646772</v>
      </c>
      <c r="E23" s="1">
        <f t="shared" si="15"/>
        <v>179.77457248785001</v>
      </c>
      <c r="G23" s="1">
        <f t="shared" si="16"/>
        <v>115.13371149375061</v>
      </c>
      <c r="H23" s="1">
        <f t="shared" si="17"/>
        <v>156.58365263691735</v>
      </c>
      <c r="J23" s="1">
        <f t="shared" si="18"/>
        <v>102.92953807541306</v>
      </c>
      <c r="K23" s="1">
        <v>0.43715168920000136</v>
      </c>
      <c r="L23" s="1">
        <v>0.34188007760000044</v>
      </c>
      <c r="M23" s="1">
        <v>0.3704621279999995</v>
      </c>
      <c r="N23" s="1">
        <v>4.1500000000000004</v>
      </c>
      <c r="O23" s="1">
        <v>5.2</v>
      </c>
      <c r="P23" s="1">
        <v>6</v>
      </c>
      <c r="R23" s="7">
        <f t="shared" si="19"/>
        <v>39.242840891534421</v>
      </c>
      <c r="S23" s="1">
        <f t="shared" si="20"/>
        <v>70.462643686612807</v>
      </c>
      <c r="T23" s="1">
        <v>0</v>
      </c>
      <c r="U23" s="1">
        <f t="shared" si="21"/>
        <v>90.72315389216638</v>
      </c>
      <c r="V23" s="1">
        <v>0.15</v>
      </c>
      <c r="W23" s="1">
        <f t="shared" si="22"/>
        <v>38.83995122380221</v>
      </c>
      <c r="X23" s="1">
        <v>0.4</v>
      </c>
      <c r="Y23" s="1">
        <f t="shared" si="23"/>
        <v>25.245968295471439</v>
      </c>
      <c r="Z23" s="4">
        <v>0.4</v>
      </c>
      <c r="AJ23" s="1">
        <f t="shared" si="24"/>
        <v>25.559643695708115</v>
      </c>
      <c r="AK23" s="1">
        <f t="shared" si="25"/>
        <v>46.318292133935877</v>
      </c>
      <c r="AL23" s="1">
        <v>0</v>
      </c>
      <c r="AM23" s="1">
        <f t="shared" si="26"/>
        <v>78.710121388366019</v>
      </c>
      <c r="AN23" s="1">
        <v>0.15</v>
      </c>
      <c r="AO23" s="1">
        <f t="shared" si="27"/>
        <v>20.838068920383652</v>
      </c>
      <c r="AP23" s="1">
        <v>0.4</v>
      </c>
      <c r="AQ23" s="1">
        <f t="shared" si="28"/>
        <v>13.544744798249374</v>
      </c>
      <c r="AR23" s="4">
        <v>0.4</v>
      </c>
      <c r="AT23" s="8">
        <v>1</v>
      </c>
      <c r="AU23" s="8">
        <v>0</v>
      </c>
      <c r="AV23" s="6">
        <v>0</v>
      </c>
      <c r="AW23" s="1">
        <f>(R23*AT23)+(AA23*AU23)+(AJ23*AV23)</f>
        <v>39.242840891534421</v>
      </c>
    </row>
    <row r="24" spans="1:49" x14ac:dyDescent="0.35">
      <c r="A24" s="6">
        <v>1871</v>
      </c>
      <c r="B24">
        <v>28.641474380339499</v>
      </c>
      <c r="C24" s="1"/>
      <c r="D24">
        <v>17.120013504324401</v>
      </c>
      <c r="E24" s="1">
        <f t="shared" si="15"/>
        <v>179.77554060162925</v>
      </c>
      <c r="G24" s="1">
        <f t="shared" si="16"/>
        <v>115.13372588308239</v>
      </c>
      <c r="H24" s="1">
        <f t="shared" si="17"/>
        <v>156.58449586401906</v>
      </c>
      <c r="J24" s="1">
        <f t="shared" si="18"/>
        <v>102.92955093947566</v>
      </c>
      <c r="K24" s="1">
        <v>0.43830173040000137</v>
      </c>
      <c r="L24" s="1">
        <v>0.34247081120000045</v>
      </c>
      <c r="M24" s="1">
        <v>0.37163649679999949</v>
      </c>
      <c r="N24" s="1">
        <v>4.1500000000000004</v>
      </c>
      <c r="O24" s="1">
        <v>5.2</v>
      </c>
      <c r="P24" s="1">
        <v>6</v>
      </c>
      <c r="R24" s="7">
        <f t="shared" si="19"/>
        <v>39.112351313013562</v>
      </c>
      <c r="S24" s="1">
        <f t="shared" si="20"/>
        <v>70.46302313880858</v>
      </c>
      <c r="T24" s="1">
        <v>0</v>
      </c>
      <c r="U24" s="1">
        <f t="shared" si="21"/>
        <v>90.300711639292487</v>
      </c>
      <c r="V24" s="1">
        <v>0.15</v>
      </c>
      <c r="W24" s="1">
        <f t="shared" si="22"/>
        <v>38.738249344120739</v>
      </c>
      <c r="X24" s="1">
        <v>0.4</v>
      </c>
      <c r="Y24" s="1">
        <f t="shared" si="23"/>
        <v>25.179862073678482</v>
      </c>
      <c r="Z24" s="4">
        <v>0.4</v>
      </c>
      <c r="AJ24" s="1">
        <f t="shared" si="24"/>
        <v>25.456923754038186</v>
      </c>
      <c r="AK24" s="1">
        <f t="shared" si="25"/>
        <v>46.318297922764046</v>
      </c>
      <c r="AL24" s="1">
        <v>0</v>
      </c>
      <c r="AM24" s="1">
        <f t="shared" si="26"/>
        <v>78.315042240515936</v>
      </c>
      <c r="AN24" s="1">
        <v>0.15</v>
      </c>
      <c r="AO24" s="1">
        <f t="shared" si="27"/>
        <v>20.772223360546661</v>
      </c>
      <c r="AP24" s="1">
        <v>0.4</v>
      </c>
      <c r="AQ24" s="1">
        <f t="shared" si="28"/>
        <v>13.50194518435533</v>
      </c>
      <c r="AR24" s="4">
        <v>0.4</v>
      </c>
      <c r="AT24" s="8">
        <v>0</v>
      </c>
      <c r="AU24" s="8">
        <v>0</v>
      </c>
      <c r="AV24" s="6">
        <v>1</v>
      </c>
      <c r="AW24" s="1">
        <f t="shared" ref="AW24:AW62" si="30">(R24*AT24)+(AA24*AU24)+(AJ24*AV24)</f>
        <v>25.456923754038186</v>
      </c>
    </row>
    <row r="25" spans="1:49" x14ac:dyDescent="0.35">
      <c r="A25" s="6">
        <v>1872</v>
      </c>
      <c r="B25">
        <v>28.6416466381913</v>
      </c>
      <c r="C25" s="1"/>
      <c r="D25">
        <v>17.120016046806398</v>
      </c>
      <c r="E25" s="1">
        <f t="shared" si="15"/>
        <v>179.77662182210065</v>
      </c>
      <c r="G25" s="1">
        <f t="shared" si="16"/>
        <v>115.13374298151663</v>
      </c>
      <c r="H25" s="1">
        <f t="shared" si="17"/>
        <v>156.58543760704967</v>
      </c>
      <c r="J25" s="1">
        <f t="shared" si="18"/>
        <v>102.92956622547588</v>
      </c>
      <c r="K25" s="1">
        <v>0.43945177160000137</v>
      </c>
      <c r="L25" s="1">
        <v>0.34306154480000045</v>
      </c>
      <c r="M25" s="1">
        <v>0.37281086559999949</v>
      </c>
      <c r="N25" s="1">
        <v>4.1500000000000004</v>
      </c>
      <c r="O25" s="1">
        <v>5.2</v>
      </c>
      <c r="P25" s="1">
        <v>6</v>
      </c>
      <c r="R25" s="7">
        <f t="shared" si="19"/>
        <v>38.982568942546337</v>
      </c>
      <c r="S25" s="1">
        <f t="shared" si="20"/>
        <v>70.463446923172356</v>
      </c>
      <c r="T25" s="1">
        <v>0</v>
      </c>
      <c r="U25" s="1">
        <f t="shared" si="21"/>
        <v>89.880535003722059</v>
      </c>
      <c r="V25" s="1">
        <v>0.15</v>
      </c>
      <c r="W25" s="1">
        <f t="shared" si="22"/>
        <v>38.637104078769738</v>
      </c>
      <c r="X25" s="1">
        <v>0.4</v>
      </c>
      <c r="Y25" s="1">
        <f t="shared" si="23"/>
        <v>25.114117651200331</v>
      </c>
      <c r="Z25" s="4">
        <v>0.4</v>
      </c>
      <c r="AJ25" s="1">
        <f t="shared" si="24"/>
        <v>25.354851547161886</v>
      </c>
      <c r="AK25" s="1">
        <f t="shared" si="25"/>
        <v>46.318304801464144</v>
      </c>
      <c r="AL25" s="1">
        <v>0</v>
      </c>
      <c r="AM25" s="1">
        <f t="shared" si="26"/>
        <v>77.922453919233945</v>
      </c>
      <c r="AN25" s="1">
        <v>0.15</v>
      </c>
      <c r="AO25" s="1">
        <f t="shared" si="27"/>
        <v>20.706793120116352</v>
      </c>
      <c r="AP25" s="1">
        <v>0.4</v>
      </c>
      <c r="AQ25" s="1">
        <f t="shared" si="28"/>
        <v>13.459415528075629</v>
      </c>
      <c r="AR25" s="4">
        <v>0.4</v>
      </c>
      <c r="AT25" s="8">
        <v>1</v>
      </c>
      <c r="AU25" s="8">
        <v>0</v>
      </c>
      <c r="AV25" s="6">
        <v>0</v>
      </c>
      <c r="AW25" s="1">
        <f t="shared" si="30"/>
        <v>38.982568942546337</v>
      </c>
    </row>
    <row r="26" spans="1:49" x14ac:dyDescent="0.35">
      <c r="A26" s="6">
        <v>1873</v>
      </c>
      <c r="B26">
        <v>28.6418390211897</v>
      </c>
      <c r="C26" s="1"/>
      <c r="D26">
        <v>17.120019067965298</v>
      </c>
      <c r="E26" s="1">
        <f t="shared" si="15"/>
        <v>179.77782936320278</v>
      </c>
      <c r="G26" s="1">
        <f t="shared" si="16"/>
        <v>115.13376329909879</v>
      </c>
      <c r="H26" s="1">
        <f t="shared" si="17"/>
        <v>156.5864893753496</v>
      </c>
      <c r="J26" s="1">
        <f t="shared" si="18"/>
        <v>102.92958438939434</v>
      </c>
      <c r="K26" s="1">
        <v>0.44060181280000138</v>
      </c>
      <c r="L26" s="1">
        <v>0.34365227840000045</v>
      </c>
      <c r="M26" s="1">
        <v>0.37398523439999948</v>
      </c>
      <c r="N26" s="1">
        <v>4.1500000000000004</v>
      </c>
      <c r="O26" s="1">
        <v>5.2</v>
      </c>
      <c r="P26" s="1">
        <v>6</v>
      </c>
      <c r="R26" s="7">
        <f t="shared" si="19"/>
        <v>38.853491046072556</v>
      </c>
      <c r="S26" s="1">
        <f t="shared" si="20"/>
        <v>70.463920218907319</v>
      </c>
      <c r="T26" s="1">
        <v>0</v>
      </c>
      <c r="U26" s="1">
        <f t="shared" si="21"/>
        <v>89.462612473077797</v>
      </c>
      <c r="V26" s="1">
        <v>0.15</v>
      </c>
      <c r="W26" s="1">
        <f t="shared" si="22"/>
        <v>38.536513901683158</v>
      </c>
      <c r="X26" s="1">
        <v>0.4</v>
      </c>
      <c r="Y26" s="1">
        <f t="shared" si="23"/>
        <v>25.048734036094054</v>
      </c>
      <c r="Z26" s="4">
        <v>0.4</v>
      </c>
      <c r="AJ26" s="1">
        <f t="shared" si="24"/>
        <v>25.253421083464048</v>
      </c>
      <c r="AK26" s="1">
        <f t="shared" si="25"/>
        <v>46.31831297522745</v>
      </c>
      <c r="AL26" s="1">
        <v>0</v>
      </c>
      <c r="AM26" s="1">
        <f t="shared" si="26"/>
        <v>77.532333293034725</v>
      </c>
      <c r="AN26" s="1">
        <v>0.15</v>
      </c>
      <c r="AO26" s="1">
        <f t="shared" si="27"/>
        <v>20.641774378043696</v>
      </c>
      <c r="AP26" s="1">
        <v>0.4</v>
      </c>
      <c r="AQ26" s="1">
        <f t="shared" si="28"/>
        <v>13.417153345728403</v>
      </c>
      <c r="AR26" s="4">
        <v>0.4</v>
      </c>
      <c r="AT26" s="8">
        <v>0</v>
      </c>
      <c r="AU26" s="8">
        <v>0</v>
      </c>
      <c r="AV26" s="6">
        <v>1</v>
      </c>
      <c r="AW26" s="1">
        <f t="shared" si="30"/>
        <v>25.253421083464048</v>
      </c>
    </row>
    <row r="27" spans="1:49" x14ac:dyDescent="0.35">
      <c r="A27" s="6">
        <v>1874</v>
      </c>
      <c r="B27">
        <v>28.642053880477398</v>
      </c>
      <c r="C27" s="1"/>
      <c r="D27">
        <v>17.120022657922199</v>
      </c>
      <c r="E27" s="1">
        <f t="shared" si="15"/>
        <v>179.77917798248424</v>
      </c>
      <c r="G27" s="1">
        <f t="shared" si="16"/>
        <v>115.1337874419018</v>
      </c>
      <c r="H27" s="1">
        <f t="shared" si="17"/>
        <v>156.58766402274375</v>
      </c>
      <c r="J27" s="1">
        <f t="shared" si="18"/>
        <v>102.92960597306022</v>
      </c>
      <c r="K27" s="1">
        <v>0.44175185400000139</v>
      </c>
      <c r="L27" s="1">
        <v>0.34424301200000046</v>
      </c>
      <c r="M27" s="1">
        <v>0.37515960319999947</v>
      </c>
      <c r="N27" s="1">
        <v>4.1500000000000004</v>
      </c>
      <c r="O27" s="1">
        <v>5.2</v>
      </c>
      <c r="P27" s="1">
        <v>6</v>
      </c>
      <c r="R27" s="7">
        <f t="shared" si="19"/>
        <v>38.7251152424125</v>
      </c>
      <c r="S27" s="1">
        <f t="shared" si="20"/>
        <v>70.464448810234686</v>
      </c>
      <c r="T27" s="1">
        <v>0</v>
      </c>
      <c r="U27" s="1">
        <f t="shared" si="21"/>
        <v>89.046933365502525</v>
      </c>
      <c r="V27" s="1">
        <v>0.15</v>
      </c>
      <c r="W27" s="1">
        <f t="shared" si="22"/>
        <v>38.436477632707756</v>
      </c>
      <c r="X27" s="1">
        <v>0.4</v>
      </c>
      <c r="Y27" s="1">
        <f t="shared" si="23"/>
        <v>24.983710461260042</v>
      </c>
      <c r="Z27" s="4">
        <v>0.4</v>
      </c>
      <c r="AJ27" s="1">
        <f t="shared" si="24"/>
        <v>25.152626466945343</v>
      </c>
      <c r="AK27" s="1">
        <f t="shared" si="25"/>
        <v>46.318322687877099</v>
      </c>
      <c r="AL27" s="1">
        <v>0</v>
      </c>
      <c r="AM27" s="1">
        <f t="shared" si="26"/>
        <v>77.14465758184177</v>
      </c>
      <c r="AN27" s="1">
        <v>0.15</v>
      </c>
      <c r="AO27" s="1">
        <f t="shared" si="27"/>
        <v>20.577163378286482</v>
      </c>
      <c r="AP27" s="1">
        <v>0.4</v>
      </c>
      <c r="AQ27" s="1">
        <f t="shared" si="28"/>
        <v>13.375156195886214</v>
      </c>
      <c r="AR27" s="4">
        <v>0.4</v>
      </c>
      <c r="AT27" s="8">
        <v>1</v>
      </c>
      <c r="AU27" s="8">
        <v>0</v>
      </c>
      <c r="AV27" s="6">
        <v>0</v>
      </c>
      <c r="AW27" s="1">
        <f t="shared" si="30"/>
        <v>38.7251152424125</v>
      </c>
    </row>
    <row r="28" spans="1:49" x14ac:dyDescent="0.35">
      <c r="A28" s="6">
        <v>1875</v>
      </c>
      <c r="B28">
        <v>28.6422938418455</v>
      </c>
      <c r="C28" s="1"/>
      <c r="D28">
        <v>17.120026923765401</v>
      </c>
      <c r="E28" s="1">
        <f t="shared" si="15"/>
        <v>179.78068416139462</v>
      </c>
      <c r="G28" s="1">
        <f t="shared" si="16"/>
        <v>115.13381613010475</v>
      </c>
      <c r="H28" s="1">
        <f t="shared" si="17"/>
        <v>156.58897590457471</v>
      </c>
      <c r="J28" s="1">
        <f t="shared" si="18"/>
        <v>102.92963162031364</v>
      </c>
      <c r="K28" s="1">
        <v>0.44290189520000139</v>
      </c>
      <c r="L28" s="1">
        <v>0.34483374560000046</v>
      </c>
      <c r="M28" s="1">
        <v>0.37633397199999946</v>
      </c>
      <c r="N28" s="1">
        <v>4.1500000000000004</v>
      </c>
      <c r="O28" s="1">
        <v>5.2</v>
      </c>
      <c r="P28" s="1">
        <v>6</v>
      </c>
      <c r="R28" s="7">
        <f t="shared" si="19"/>
        <v>38.59743953621421</v>
      </c>
      <c r="S28" s="1">
        <f t="shared" si="20"/>
        <v>70.465039157058627</v>
      </c>
      <c r="T28" s="1">
        <v>0</v>
      </c>
      <c r="U28" s="1">
        <f t="shared" si="21"/>
        <v>88.633487899906655</v>
      </c>
      <c r="V28" s="1">
        <v>0.15</v>
      </c>
      <c r="W28" s="1">
        <f t="shared" si="22"/>
        <v>38.336994471557894</v>
      </c>
      <c r="X28" s="1">
        <v>0.4</v>
      </c>
      <c r="Y28" s="1">
        <f t="shared" si="23"/>
        <v>24.919046406512631</v>
      </c>
      <c r="Z28" s="4">
        <v>0.4</v>
      </c>
      <c r="AJ28" s="1">
        <f t="shared" si="24"/>
        <v>25.05246189957381</v>
      </c>
      <c r="AK28" s="1">
        <f t="shared" si="25"/>
        <v>46.318334229141144</v>
      </c>
      <c r="AL28" s="1">
        <v>0</v>
      </c>
      <c r="AM28" s="1">
        <f t="shared" si="26"/>
        <v>76.759404362954953</v>
      </c>
      <c r="AN28" s="1">
        <v>0.15</v>
      </c>
      <c r="AO28" s="1">
        <f t="shared" si="27"/>
        <v>20.512956432016011</v>
      </c>
      <c r="AP28" s="1">
        <v>0.4</v>
      </c>
      <c r="AQ28" s="1">
        <f t="shared" si="28"/>
        <v>13.333421680810408</v>
      </c>
      <c r="AR28" s="4">
        <v>0.4</v>
      </c>
      <c r="AT28" s="8">
        <v>0</v>
      </c>
      <c r="AU28" s="8">
        <v>0</v>
      </c>
      <c r="AV28" s="6">
        <v>1</v>
      </c>
      <c r="AW28" s="1">
        <f t="shared" si="30"/>
        <v>25.05246189957381</v>
      </c>
    </row>
    <row r="29" spans="1:49" x14ac:dyDescent="0.35">
      <c r="A29" s="6">
        <v>1876</v>
      </c>
      <c r="B29">
        <v>28.642561837809101</v>
      </c>
      <c r="C29" s="1"/>
      <c r="D29">
        <v>17.1200319927446</v>
      </c>
      <c r="E29" s="1">
        <f t="shared" si="15"/>
        <v>179.78236630661507</v>
      </c>
      <c r="G29" s="1">
        <f t="shared" si="16"/>
        <v>115.13385021947398</v>
      </c>
      <c r="H29" s="1">
        <f t="shared" si="17"/>
        <v>156.59044105306171</v>
      </c>
      <c r="J29" s="1">
        <f t="shared" si="18"/>
        <v>102.92966209620974</v>
      </c>
      <c r="K29" s="1">
        <v>0.4440519364000014</v>
      </c>
      <c r="L29" s="1">
        <v>0.34542447920000047</v>
      </c>
      <c r="M29" s="1">
        <v>0.37750834079999945</v>
      </c>
      <c r="N29" s="1">
        <v>4.1500000000000004</v>
      </c>
      <c r="O29" s="1">
        <v>5.2</v>
      </c>
      <c r="P29" s="1">
        <v>6</v>
      </c>
      <c r="R29" s="7">
        <f t="shared" si="19"/>
        <v>38.470462354726166</v>
      </c>
      <c r="S29" s="1">
        <f t="shared" si="20"/>
        <v>70.465698473877765</v>
      </c>
      <c r="T29" s="1">
        <v>0</v>
      </c>
      <c r="U29" s="1">
        <f t="shared" si="21"/>
        <v>88.222267274350301</v>
      </c>
      <c r="V29" s="1">
        <v>0.15</v>
      </c>
      <c r="W29" s="1">
        <f t="shared" si="22"/>
        <v>38.238064035717606</v>
      </c>
      <c r="X29" s="1">
        <v>0.4</v>
      </c>
      <c r="Y29" s="1">
        <f t="shared" si="23"/>
        <v>24.854741623216444</v>
      </c>
      <c r="Z29" s="4">
        <v>0.4</v>
      </c>
      <c r="AJ29" s="1">
        <f t="shared" si="24"/>
        <v>24.952921684309533</v>
      </c>
      <c r="AK29" s="1">
        <f t="shared" si="25"/>
        <v>46.318347943294384</v>
      </c>
      <c r="AL29" s="1">
        <v>0</v>
      </c>
      <c r="AM29" s="1">
        <f t="shared" si="26"/>
        <v>76.376551579027506</v>
      </c>
      <c r="AN29" s="1">
        <v>0.15</v>
      </c>
      <c r="AO29" s="1">
        <f t="shared" si="27"/>
        <v>20.449149920386983</v>
      </c>
      <c r="AP29" s="1">
        <v>0.4</v>
      </c>
      <c r="AQ29" s="1">
        <f t="shared" si="28"/>
        <v>13.291947448251539</v>
      </c>
      <c r="AR29" s="4">
        <v>0.4</v>
      </c>
      <c r="AT29" s="8">
        <v>1</v>
      </c>
      <c r="AU29" s="8">
        <v>0</v>
      </c>
      <c r="AV29" s="6">
        <v>0</v>
      </c>
      <c r="AW29" s="1">
        <f t="shared" si="30"/>
        <v>38.470462354726166</v>
      </c>
    </row>
    <row r="30" spans="1:49" x14ac:dyDescent="0.35">
      <c r="A30" s="6">
        <v>1877</v>
      </c>
      <c r="B30">
        <v>28.642861143428899</v>
      </c>
      <c r="C30" s="1"/>
      <c r="D30">
        <v>17.120038016066701</v>
      </c>
      <c r="E30" s="1">
        <f t="shared" si="15"/>
        <v>179.78424497490184</v>
      </c>
      <c r="G30" s="1">
        <f t="shared" si="16"/>
        <v>115.13389072689039</v>
      </c>
      <c r="H30" s="1">
        <f t="shared" si="17"/>
        <v>156.59207737313949</v>
      </c>
      <c r="J30" s="1">
        <f t="shared" si="18"/>
        <v>102.92969830984001</v>
      </c>
      <c r="K30" s="1">
        <v>0.44520197760000141</v>
      </c>
      <c r="L30" s="1">
        <v>0.34601521280000047</v>
      </c>
      <c r="M30" s="1">
        <v>0.37868270959999945</v>
      </c>
      <c r="N30" s="1">
        <v>4.1500000000000004</v>
      </c>
      <c r="O30" s="1">
        <v>5.2</v>
      </c>
      <c r="P30" s="1">
        <v>6</v>
      </c>
      <c r="R30" s="7">
        <f t="shared" si="19"/>
        <v>38.344182588831501</v>
      </c>
      <c r="S30" s="1">
        <f t="shared" si="20"/>
        <v>70.46643481791277</v>
      </c>
      <c r="T30" s="1">
        <v>0</v>
      </c>
      <c r="U30" s="1">
        <f t="shared" si="21"/>
        <v>87.813263753472356</v>
      </c>
      <c r="V30" s="1">
        <v>0.15</v>
      </c>
      <c r="W30" s="1">
        <f t="shared" si="22"/>
        <v>38.139686402743401</v>
      </c>
      <c r="X30" s="1">
        <v>0.4</v>
      </c>
      <c r="Y30" s="1">
        <f t="shared" si="23"/>
        <v>24.790796161783213</v>
      </c>
      <c r="Z30" s="4">
        <v>0.4</v>
      </c>
      <c r="AJ30" s="1">
        <f t="shared" si="24"/>
        <v>24.854000228922381</v>
      </c>
      <c r="AK30" s="1">
        <f t="shared" si="25"/>
        <v>46.318364239428007</v>
      </c>
      <c r="AL30" s="1">
        <v>0</v>
      </c>
      <c r="AM30" s="1">
        <f t="shared" si="26"/>
        <v>75.996077548405012</v>
      </c>
      <c r="AN30" s="1">
        <v>0.15</v>
      </c>
      <c r="AO30" s="1">
        <f t="shared" si="27"/>
        <v>20.385740297972166</v>
      </c>
      <c r="AP30" s="1">
        <v>0.4</v>
      </c>
      <c r="AQ30" s="1">
        <f t="shared" si="28"/>
        <v>13.250731193681908</v>
      </c>
      <c r="AR30" s="4">
        <v>0.4</v>
      </c>
      <c r="AT30" s="8">
        <v>0</v>
      </c>
      <c r="AU30" s="8">
        <v>0</v>
      </c>
      <c r="AV30" s="6">
        <v>1</v>
      </c>
      <c r="AW30" s="1">
        <f t="shared" si="30"/>
        <v>24.854000228922381</v>
      </c>
    </row>
    <row r="31" spans="1:49" x14ac:dyDescent="0.35">
      <c r="A31" s="6">
        <v>1878</v>
      </c>
      <c r="B31">
        <v>28.643195416312601</v>
      </c>
      <c r="C31" s="1"/>
      <c r="D31">
        <v>17.120045173406499</v>
      </c>
      <c r="E31" s="1">
        <f t="shared" si="15"/>
        <v>179.78634312416531</v>
      </c>
      <c r="G31" s="1">
        <f t="shared" si="16"/>
        <v>115.1339388606841</v>
      </c>
      <c r="H31" s="1">
        <f t="shared" si="17"/>
        <v>156.59390486114799</v>
      </c>
      <c r="J31" s="1">
        <f t="shared" si="18"/>
        <v>102.92974134145159</v>
      </c>
      <c r="K31" s="1">
        <v>0.44635201880000142</v>
      </c>
      <c r="L31" s="1">
        <v>0.34660594640000048</v>
      </c>
      <c r="M31" s="1">
        <v>0.37985707839999944</v>
      </c>
      <c r="N31" s="1">
        <v>4.1500000000000004</v>
      </c>
      <c r="O31" s="1">
        <v>5.2</v>
      </c>
      <c r="P31" s="1">
        <v>6</v>
      </c>
      <c r="R31" s="7">
        <f t="shared" si="19"/>
        <v>38.218599638820471</v>
      </c>
      <c r="S31" s="1">
        <f t="shared" si="20"/>
        <v>70.467257187516594</v>
      </c>
      <c r="T31" s="1">
        <v>0</v>
      </c>
      <c r="U31" s="1">
        <f t="shared" si="21"/>
        <v>87.406470765960236</v>
      </c>
      <c r="V31" s="1">
        <v>0.15</v>
      </c>
      <c r="W31" s="1">
        <f t="shared" si="22"/>
        <v>38.041862157464294</v>
      </c>
      <c r="X31" s="1">
        <v>0.4</v>
      </c>
      <c r="Y31" s="1">
        <f t="shared" si="23"/>
        <v>24.72721040235179</v>
      </c>
      <c r="Z31" s="4">
        <v>0.4</v>
      </c>
      <c r="AJ31" s="1">
        <f t="shared" si="24"/>
        <v>24.75569205074402</v>
      </c>
      <c r="AK31" s="1">
        <f t="shared" si="25"/>
        <v>46.318383603653217</v>
      </c>
      <c r="AL31" s="1">
        <v>0</v>
      </c>
      <c r="AM31" s="1">
        <f t="shared" si="26"/>
        <v>75.617960978239083</v>
      </c>
      <c r="AN31" s="1">
        <v>0.15</v>
      </c>
      <c r="AO31" s="1">
        <f t="shared" si="27"/>
        <v>20.322724096982054</v>
      </c>
      <c r="AP31" s="1">
        <v>0.4</v>
      </c>
      <c r="AQ31" s="1">
        <f t="shared" si="28"/>
        <v>13.209770663038336</v>
      </c>
      <c r="AR31" s="4">
        <v>0.4</v>
      </c>
      <c r="AT31" s="8">
        <v>1</v>
      </c>
      <c r="AU31" s="8">
        <v>0</v>
      </c>
      <c r="AV31" s="6">
        <v>0</v>
      </c>
      <c r="AW31" s="1">
        <f t="shared" si="30"/>
        <v>38.218599638820471</v>
      </c>
    </row>
    <row r="32" spans="1:49" x14ac:dyDescent="0.35">
      <c r="A32" s="6">
        <v>1879</v>
      </c>
      <c r="B32">
        <v>28.643568741286501</v>
      </c>
      <c r="C32" s="1"/>
      <c r="D32">
        <v>17.120053678265901</v>
      </c>
      <c r="E32" s="1">
        <f t="shared" si="15"/>
        <v>179.78868639386266</v>
      </c>
      <c r="G32" s="1">
        <f t="shared" si="16"/>
        <v>115.13399605667584</v>
      </c>
      <c r="H32" s="1">
        <f t="shared" si="17"/>
        <v>156.59594584905437</v>
      </c>
      <c r="J32" s="1">
        <f t="shared" si="18"/>
        <v>102.9297924746682</v>
      </c>
      <c r="K32" s="1">
        <v>0.44750206000000142</v>
      </c>
      <c r="L32" s="1">
        <v>0.34719668000000048</v>
      </c>
      <c r="M32" s="1">
        <v>0.38103144719999943</v>
      </c>
      <c r="N32" s="1">
        <v>4.1500000000000004</v>
      </c>
      <c r="O32" s="1">
        <v>5.2</v>
      </c>
      <c r="P32" s="1">
        <v>6</v>
      </c>
      <c r="R32" s="7">
        <f t="shared" si="19"/>
        <v>38.093713465440572</v>
      </c>
      <c r="S32" s="1">
        <f t="shared" si="20"/>
        <v>70.468175632074477</v>
      </c>
      <c r="T32" s="1">
        <v>0</v>
      </c>
      <c r="U32" s="1">
        <f t="shared" si="21"/>
        <v>87.001883013184596</v>
      </c>
      <c r="V32" s="1">
        <v>0.15</v>
      </c>
      <c r="W32" s="1">
        <f t="shared" si="22"/>
        <v>37.944592444640733</v>
      </c>
      <c r="X32" s="1">
        <v>0.4</v>
      </c>
      <c r="Y32" s="1">
        <f t="shared" si="23"/>
        <v>24.663985089016478</v>
      </c>
      <c r="Z32" s="4">
        <v>0.4</v>
      </c>
      <c r="AJ32" s="1">
        <f t="shared" si="24"/>
        <v>24.657991782520384</v>
      </c>
      <c r="AK32" s="1">
        <f t="shared" si="25"/>
        <v>46.318406613600693</v>
      </c>
      <c r="AL32" s="1">
        <v>0</v>
      </c>
      <c r="AM32" s="1">
        <f t="shared" si="26"/>
        <v>75.242180980862742</v>
      </c>
      <c r="AN32" s="1">
        <v>0.15</v>
      </c>
      <c r="AO32" s="1">
        <f t="shared" si="27"/>
        <v>20.260097932410567</v>
      </c>
      <c r="AP32" s="1">
        <v>0.4</v>
      </c>
      <c r="AQ32" s="1">
        <f t="shared" si="28"/>
        <v>13.169063656066868</v>
      </c>
      <c r="AR32" s="4">
        <v>0.4</v>
      </c>
      <c r="AT32" s="8">
        <v>0</v>
      </c>
      <c r="AU32" s="8">
        <v>0</v>
      </c>
      <c r="AV32" s="6">
        <v>1</v>
      </c>
      <c r="AW32" s="1">
        <f t="shared" si="30"/>
        <v>24.657991782520384</v>
      </c>
    </row>
    <row r="33" spans="1:49" x14ac:dyDescent="0.35">
      <c r="A33" s="6">
        <v>1880</v>
      </c>
      <c r="B33">
        <v>28.6439856802794</v>
      </c>
      <c r="C33" s="1"/>
      <c r="D33">
        <v>17.1200637843422</v>
      </c>
      <c r="E33" s="1">
        <f t="shared" si="15"/>
        <v>179.79130341810696</v>
      </c>
      <c r="G33" s="1">
        <f t="shared" si="16"/>
        <v>115.13406402100414</v>
      </c>
      <c r="H33" s="1">
        <f t="shared" si="17"/>
        <v>156.59822527717114</v>
      </c>
      <c r="J33" s="1">
        <f t="shared" si="18"/>
        <v>102.92985323477771</v>
      </c>
      <c r="K33" s="1">
        <v>0.44865210120000143</v>
      </c>
      <c r="L33" s="1">
        <v>0.34778741360000048</v>
      </c>
      <c r="M33" s="1">
        <v>0.38220581599999942</v>
      </c>
      <c r="N33" s="1">
        <v>4.1500000000000004</v>
      </c>
      <c r="O33" s="1">
        <v>5.2</v>
      </c>
      <c r="P33" s="1">
        <v>6</v>
      </c>
      <c r="R33" s="7">
        <f t="shared" si="19"/>
        <v>37.969524646817277</v>
      </c>
      <c r="S33" s="1">
        <f t="shared" si="20"/>
        <v>70.469201374727021</v>
      </c>
      <c r="T33" s="1">
        <v>0</v>
      </c>
      <c r="U33" s="1">
        <f t="shared" si="21"/>
        <v>86.599496590231482</v>
      </c>
      <c r="V33" s="1">
        <v>0.15</v>
      </c>
      <c r="W33" s="1">
        <f t="shared" si="22"/>
        <v>37.847879027700834</v>
      </c>
      <c r="X33" s="1">
        <v>0.4</v>
      </c>
      <c r="Y33" s="1">
        <f t="shared" si="23"/>
        <v>24.601121368005543</v>
      </c>
      <c r="Z33" s="4">
        <v>0.4</v>
      </c>
      <c r="AJ33" s="1">
        <f t="shared" si="24"/>
        <v>24.560894179563753</v>
      </c>
      <c r="AK33" s="1">
        <f t="shared" si="25"/>
        <v>46.318433955649972</v>
      </c>
      <c r="AL33" s="1">
        <v>0</v>
      </c>
      <c r="AM33" s="1">
        <f t="shared" si="26"/>
        <v>74.868717094008673</v>
      </c>
      <c r="AN33" s="1">
        <v>0.15</v>
      </c>
      <c r="AO33" s="1">
        <f t="shared" si="27"/>
        <v>20.197858508276443</v>
      </c>
      <c r="AP33" s="1">
        <v>0.4</v>
      </c>
      <c r="AQ33" s="1">
        <f t="shared" si="28"/>
        <v>13.128608030379688</v>
      </c>
      <c r="AR33" s="4">
        <v>0.4</v>
      </c>
      <c r="AT33" s="8">
        <v>1</v>
      </c>
      <c r="AU33" s="8">
        <v>0</v>
      </c>
      <c r="AV33" s="6">
        <v>0</v>
      </c>
      <c r="AW33" s="1">
        <f t="shared" si="30"/>
        <v>37.969524646817277</v>
      </c>
    </row>
    <row r="34" spans="1:49" x14ac:dyDescent="0.35">
      <c r="A34" s="6">
        <v>1881</v>
      </c>
      <c r="B34">
        <v>28.644451328027699</v>
      </c>
      <c r="C34" s="1"/>
      <c r="D34">
        <v>17.120075793096301</v>
      </c>
      <c r="E34" s="1">
        <f t="shared" si="15"/>
        <v>179.79422617531455</v>
      </c>
      <c r="G34" s="1">
        <f t="shared" si="16"/>
        <v>115.13414478102237</v>
      </c>
      <c r="H34" s="1">
        <f t="shared" si="17"/>
        <v>156.60077099869895</v>
      </c>
      <c r="J34" s="1">
        <f t="shared" si="18"/>
        <v>102.92992543423401</v>
      </c>
      <c r="K34" s="1">
        <v>0.44980214240000144</v>
      </c>
      <c r="L34" s="1">
        <v>0.34837814720000049</v>
      </c>
      <c r="M34" s="1">
        <v>0.38338018479999941</v>
      </c>
      <c r="N34" s="1">
        <v>4.1500000000000004</v>
      </c>
      <c r="O34" s="1">
        <v>5.2</v>
      </c>
      <c r="P34" s="1">
        <v>6</v>
      </c>
      <c r="R34" s="7">
        <f t="shared" si="19"/>
        <v>37.846034441910213</v>
      </c>
      <c r="S34" s="1">
        <f t="shared" si="20"/>
        <v>70.470346949414534</v>
      </c>
      <c r="T34" s="1">
        <v>0</v>
      </c>
      <c r="U34" s="1">
        <f t="shared" si="21"/>
        <v>86.199309120712513</v>
      </c>
      <c r="V34" s="1">
        <v>0.15</v>
      </c>
      <c r="W34" s="1">
        <f t="shared" si="22"/>
        <v>37.751724354247472</v>
      </c>
      <c r="X34" s="1">
        <v>0.4</v>
      </c>
      <c r="Y34" s="1">
        <f t="shared" si="23"/>
        <v>24.538620830260857</v>
      </c>
      <c r="Z34" s="4">
        <v>0.4</v>
      </c>
      <c r="AJ34" s="1">
        <f t="shared" si="24"/>
        <v>24.464394128440581</v>
      </c>
      <c r="AK34" s="1">
        <f t="shared" si="25"/>
        <v>46.318466445405306</v>
      </c>
      <c r="AL34" s="1">
        <v>0</v>
      </c>
      <c r="AM34" s="1">
        <f t="shared" si="26"/>
        <v>74.497549305561535</v>
      </c>
      <c r="AN34" s="1">
        <v>0.15</v>
      </c>
      <c r="AO34" s="1">
        <f t="shared" si="27"/>
        <v>20.136002625161137</v>
      </c>
      <c r="AP34" s="1">
        <v>0.4</v>
      </c>
      <c r="AQ34" s="1">
        <f t="shared" si="28"/>
        <v>13.088401706354739</v>
      </c>
      <c r="AR34" s="4">
        <v>0.4</v>
      </c>
      <c r="AT34" s="8">
        <v>0</v>
      </c>
      <c r="AU34" s="8">
        <v>0</v>
      </c>
      <c r="AV34" s="6">
        <v>1</v>
      </c>
      <c r="AW34" s="1">
        <f t="shared" si="30"/>
        <v>24.464394128440581</v>
      </c>
    </row>
    <row r="35" spans="1:49" x14ac:dyDescent="0.35">
      <c r="A35" s="6">
        <v>1882</v>
      </c>
      <c r="B35">
        <v>28.644971374278899</v>
      </c>
      <c r="C35" s="1"/>
      <c r="D35">
        <v>17.120090062743699</v>
      </c>
      <c r="E35" s="1">
        <f t="shared" si="15"/>
        <v>179.79749037864102</v>
      </c>
      <c r="G35" s="1">
        <f t="shared" si="16"/>
        <v>115.13424074576396</v>
      </c>
      <c r="H35" s="1">
        <f t="shared" si="17"/>
        <v>156.6036141197963</v>
      </c>
      <c r="J35" s="1">
        <f t="shared" si="18"/>
        <v>102.93001122671299</v>
      </c>
      <c r="K35" s="1">
        <v>0.45095218360000144</v>
      </c>
      <c r="L35" s="1">
        <v>0.34896888080000049</v>
      </c>
      <c r="M35" s="1">
        <v>0.3845545535999994</v>
      </c>
      <c r="N35" s="1">
        <v>4.1500000000000004</v>
      </c>
      <c r="O35" s="1">
        <v>5.2</v>
      </c>
      <c r="P35" s="1">
        <v>6</v>
      </c>
      <c r="R35" s="7">
        <f t="shared" si="19"/>
        <v>37.723244861241824</v>
      </c>
      <c r="S35" s="1">
        <f t="shared" si="20"/>
        <v>70.471626353908334</v>
      </c>
      <c r="T35" s="1">
        <v>0</v>
      </c>
      <c r="U35" s="1">
        <f t="shared" si="21"/>
        <v>85.801319906880352</v>
      </c>
      <c r="V35" s="1">
        <v>0.15</v>
      </c>
      <c r="W35" s="1">
        <f t="shared" si="22"/>
        <v>37.656131629105708</v>
      </c>
      <c r="X35" s="1">
        <v>0.4</v>
      </c>
      <c r="Y35" s="1">
        <f t="shared" si="23"/>
        <v>24.476485558918711</v>
      </c>
      <c r="Z35" s="4">
        <v>0.4</v>
      </c>
      <c r="AJ35" s="1">
        <f t="shared" si="24"/>
        <v>24.368486657469024</v>
      </c>
      <c r="AK35" s="1">
        <f t="shared" si="25"/>
        <v>46.318505052020846</v>
      </c>
      <c r="AL35" s="1">
        <v>0</v>
      </c>
      <c r="AM35" s="1">
        <f t="shared" si="26"/>
        <v>74.128658083641255</v>
      </c>
      <c r="AN35" s="1">
        <v>0.15</v>
      </c>
      <c r="AO35" s="1">
        <f t="shared" si="27"/>
        <v>20.074527189277021</v>
      </c>
      <c r="AP35" s="1">
        <v>0.4</v>
      </c>
      <c r="AQ35" s="1">
        <f t="shared" si="28"/>
        <v>13.048442673030063</v>
      </c>
      <c r="AR35" s="4">
        <v>0.4</v>
      </c>
      <c r="AT35" s="8">
        <v>1</v>
      </c>
      <c r="AU35" s="8">
        <v>0</v>
      </c>
      <c r="AV35" s="6">
        <v>0</v>
      </c>
      <c r="AW35" s="1">
        <f t="shared" si="30"/>
        <v>37.723244861241824</v>
      </c>
    </row>
    <row r="36" spans="1:49" x14ac:dyDescent="0.35">
      <c r="A36" s="6">
        <v>1883</v>
      </c>
      <c r="B36">
        <v>28.6455521732519</v>
      </c>
      <c r="C36" s="1"/>
      <c r="D36">
        <v>17.120107018940299</v>
      </c>
      <c r="E36" s="1">
        <f t="shared" si="15"/>
        <v>179.80113591196678</v>
      </c>
      <c r="G36" s="1">
        <f t="shared" si="16"/>
        <v>115.13435477780551</v>
      </c>
      <c r="H36" s="1">
        <f t="shared" si="17"/>
        <v>156.60678937932306</v>
      </c>
      <c r="J36" s="1">
        <f t="shared" si="18"/>
        <v>102.93011317135813</v>
      </c>
      <c r="K36" s="1">
        <v>0.45210222480000145</v>
      </c>
      <c r="L36" s="1">
        <v>0.3495596144000005</v>
      </c>
      <c r="M36" s="1">
        <v>0.3857289223999994</v>
      </c>
      <c r="N36" s="1">
        <v>4.1500000000000004</v>
      </c>
      <c r="O36" s="1">
        <v>5.2</v>
      </c>
      <c r="P36" s="1">
        <v>6</v>
      </c>
      <c r="R36" s="7">
        <f t="shared" si="19"/>
        <v>37.60115874572169</v>
      </c>
      <c r="S36" s="1">
        <f t="shared" si="20"/>
        <v>70.473055220695386</v>
      </c>
      <c r="T36" s="1">
        <v>0</v>
      </c>
      <c r="U36" s="1">
        <f t="shared" si="21"/>
        <v>85.405530096753267</v>
      </c>
      <c r="V36" s="1">
        <v>0.15</v>
      </c>
      <c r="W36" s="1">
        <f t="shared" si="22"/>
        <v>37.561104895770754</v>
      </c>
      <c r="X36" s="1">
        <v>0.4</v>
      </c>
      <c r="Y36" s="1">
        <f t="shared" si="23"/>
        <v>24.41471818225099</v>
      </c>
      <c r="Z36" s="4">
        <v>0.4</v>
      </c>
      <c r="AJ36" s="1">
        <f t="shared" si="24"/>
        <v>24.273166949360977</v>
      </c>
      <c r="AK36" s="1">
        <f t="shared" si="25"/>
        <v>46.318550927111161</v>
      </c>
      <c r="AL36" s="1">
        <v>0</v>
      </c>
      <c r="AM36" s="1">
        <f t="shared" si="26"/>
        <v>73.762024412995189</v>
      </c>
      <c r="AN36" s="1">
        <v>0.15</v>
      </c>
      <c r="AO36" s="1">
        <f t="shared" si="27"/>
        <v>20.013429223351057</v>
      </c>
      <c r="AP36" s="1">
        <v>0.4</v>
      </c>
      <c r="AQ36" s="1">
        <f t="shared" si="28"/>
        <v>13.008728995178188</v>
      </c>
      <c r="AR36" s="4">
        <v>0.4</v>
      </c>
      <c r="AT36" s="8">
        <v>0</v>
      </c>
      <c r="AU36" s="8">
        <v>0</v>
      </c>
      <c r="AV36" s="6">
        <v>1</v>
      </c>
      <c r="AW36" s="1">
        <f t="shared" si="30"/>
        <v>24.273166949360977</v>
      </c>
    </row>
    <row r="37" spans="1:49" x14ac:dyDescent="0.35">
      <c r="A37" s="6">
        <v>1884</v>
      </c>
      <c r="B37">
        <v>28.646200821197802</v>
      </c>
      <c r="C37" s="1"/>
      <c r="D37">
        <v>17.1201271674779</v>
      </c>
      <c r="E37" s="1">
        <f t="shared" si="15"/>
        <v>179.80520731672709</v>
      </c>
      <c r="G37" s="1">
        <f t="shared" si="16"/>
        <v>115.1344902786452</v>
      </c>
      <c r="H37" s="1">
        <f t="shared" si="17"/>
        <v>156.61033557286927</v>
      </c>
      <c r="J37" s="1">
        <f t="shared" si="18"/>
        <v>102.93023430910881</v>
      </c>
      <c r="K37" s="1">
        <v>0.45325226600000146</v>
      </c>
      <c r="L37" s="1">
        <v>0.3501503480000005</v>
      </c>
      <c r="M37" s="1">
        <v>0.38690329119999939</v>
      </c>
      <c r="N37" s="1">
        <v>4.1500000000000004</v>
      </c>
      <c r="O37" s="1">
        <v>5.2</v>
      </c>
      <c r="P37" s="1">
        <v>6</v>
      </c>
      <c r="R37" s="7">
        <f t="shared" si="19"/>
        <v>37.479779854479034</v>
      </c>
      <c r="S37" s="1">
        <f t="shared" si="20"/>
        <v>70.474651007791181</v>
      </c>
      <c r="T37" s="1">
        <v>0</v>
      </c>
      <c r="U37" s="1">
        <f t="shared" si="21"/>
        <v>85.011942870133197</v>
      </c>
      <c r="V37" s="1">
        <v>0.15</v>
      </c>
      <c r="W37" s="1">
        <f t="shared" si="22"/>
        <v>37.466649127210687</v>
      </c>
      <c r="X37" s="1">
        <v>0.4</v>
      </c>
      <c r="Y37" s="1">
        <f t="shared" si="23"/>
        <v>24.353321932686946</v>
      </c>
      <c r="Z37" s="4">
        <v>0.4</v>
      </c>
      <c r="AJ37" s="1">
        <f t="shared" si="24"/>
        <v>24.178430356393179</v>
      </c>
      <c r="AK37" s="1">
        <f t="shared" si="25"/>
        <v>46.318605439098967</v>
      </c>
      <c r="AL37" s="1">
        <v>0</v>
      </c>
      <c r="AM37" s="1">
        <f t="shared" si="26"/>
        <v>73.397629838816499</v>
      </c>
      <c r="AN37" s="1">
        <v>0.15</v>
      </c>
      <c r="AO37" s="1">
        <f t="shared" si="27"/>
        <v>19.952705879652576</v>
      </c>
      <c r="AP37" s="1">
        <v>0.4</v>
      </c>
      <c r="AQ37" s="1">
        <f t="shared" si="28"/>
        <v>12.969258821774176</v>
      </c>
      <c r="AR37" s="4">
        <v>0.4</v>
      </c>
      <c r="AT37" s="8">
        <v>1</v>
      </c>
      <c r="AU37" s="8">
        <v>0</v>
      </c>
      <c r="AV37" s="6">
        <v>0</v>
      </c>
      <c r="AW37" s="1">
        <f t="shared" si="30"/>
        <v>37.479779854479034</v>
      </c>
    </row>
    <row r="38" spans="1:49" x14ac:dyDescent="0.35">
      <c r="A38" s="6">
        <v>1885</v>
      </c>
      <c r="B38">
        <v>28.646925243003601</v>
      </c>
      <c r="C38" s="1"/>
      <c r="D38">
        <v>17.1201511093706</v>
      </c>
      <c r="E38" s="1">
        <f t="shared" si="15"/>
        <v>179.80975433550242</v>
      </c>
      <c r="G38" s="1">
        <f t="shared" si="16"/>
        <v>115.13465129016019</v>
      </c>
      <c r="H38" s="1">
        <f t="shared" si="17"/>
        <v>156.6142960262226</v>
      </c>
      <c r="J38" s="1">
        <f t="shared" si="18"/>
        <v>102.93037825340322</v>
      </c>
      <c r="K38" s="1">
        <v>0.45440230720000147</v>
      </c>
      <c r="L38" s="1">
        <v>0.3507410816000005</v>
      </c>
      <c r="M38" s="1">
        <v>0.38807765999999938</v>
      </c>
      <c r="N38" s="1">
        <v>4.1500000000000004</v>
      </c>
      <c r="O38" s="1">
        <v>5.2</v>
      </c>
      <c r="P38" s="1">
        <v>6</v>
      </c>
      <c r="R38" s="7">
        <f t="shared" si="19"/>
        <v>37.359112962719877</v>
      </c>
      <c r="S38" s="1">
        <f t="shared" si="20"/>
        <v>70.47643321180017</v>
      </c>
      <c r="T38" s="1">
        <v>0</v>
      </c>
      <c r="U38" s="1">
        <f t="shared" si="21"/>
        <v>84.620563645613572</v>
      </c>
      <c r="V38" s="1">
        <v>0.15</v>
      </c>
      <c r="W38" s="1">
        <f t="shared" si="22"/>
        <v>37.372770327087636</v>
      </c>
      <c r="X38" s="1">
        <v>0.4</v>
      </c>
      <c r="Y38" s="1">
        <f t="shared" si="23"/>
        <v>24.292300712606963</v>
      </c>
      <c r="Z38" s="4">
        <v>0.4</v>
      </c>
      <c r="AJ38" s="1">
        <f t="shared" si="24"/>
        <v>24.084272418572723</v>
      </c>
      <c r="AK38" s="1">
        <f t="shared" si="25"/>
        <v>46.318670214031449</v>
      </c>
      <c r="AL38" s="1">
        <v>0</v>
      </c>
      <c r="AM38" s="1">
        <f t="shared" si="26"/>
        <v>73.035456519343327</v>
      </c>
      <c r="AN38" s="1">
        <v>0.15</v>
      </c>
      <c r="AO38" s="1">
        <f t="shared" si="27"/>
        <v>19.892354455562462</v>
      </c>
      <c r="AP38" s="1">
        <v>0.4</v>
      </c>
      <c r="AQ38" s="1">
        <f t="shared" si="28"/>
        <v>12.930030396115601</v>
      </c>
      <c r="AR38" s="4">
        <v>0.4</v>
      </c>
      <c r="AT38" s="8">
        <v>0</v>
      </c>
      <c r="AU38" s="8">
        <v>0</v>
      </c>
      <c r="AV38" s="6">
        <v>1</v>
      </c>
      <c r="AW38" s="1">
        <f t="shared" si="30"/>
        <v>24.084272418572723</v>
      </c>
    </row>
    <row r="39" spans="1:49" x14ac:dyDescent="0.35">
      <c r="A39" s="6">
        <v>1886</v>
      </c>
      <c r="B39">
        <v>28.647734288892899</v>
      </c>
      <c r="C39" s="1"/>
      <c r="D39">
        <v>17.120179558781299</v>
      </c>
      <c r="E39" s="1">
        <f t="shared" si="15"/>
        <v>179.81483251898516</v>
      </c>
      <c r="G39" s="1">
        <f t="shared" si="16"/>
        <v>115.13484261516426</v>
      </c>
      <c r="H39" s="1">
        <f t="shared" si="17"/>
        <v>156.61871912403606</v>
      </c>
      <c r="J39" s="1">
        <f t="shared" si="18"/>
        <v>102.93054929795686</v>
      </c>
      <c r="K39" s="1">
        <v>0.45555234840000147</v>
      </c>
      <c r="L39" s="1">
        <v>0.35133181520000051</v>
      </c>
      <c r="M39" s="1">
        <v>0.38925202879999937</v>
      </c>
      <c r="N39" s="1">
        <v>4.1500000000000004</v>
      </c>
      <c r="O39" s="1">
        <v>5.2</v>
      </c>
      <c r="P39" s="1">
        <v>6</v>
      </c>
      <c r="R39" s="7">
        <f t="shared" si="19"/>
        <v>37.23916397074295</v>
      </c>
      <c r="S39" s="1">
        <f t="shared" si="20"/>
        <v>70.478423605816232</v>
      </c>
      <c r="T39" s="1">
        <v>0</v>
      </c>
      <c r="U39" s="1">
        <f t="shared" si="21"/>
        <v>84.231400310911937</v>
      </c>
      <c r="V39" s="1">
        <v>0.15</v>
      </c>
      <c r="W39" s="1">
        <f t="shared" si="22"/>
        <v>37.279475642585091</v>
      </c>
      <c r="X39" s="1">
        <v>0.4</v>
      </c>
      <c r="Y39" s="1">
        <f t="shared" si="23"/>
        <v>24.231659167680309</v>
      </c>
      <c r="Z39" s="4">
        <v>0.4</v>
      </c>
      <c r="AJ39" s="1">
        <f t="shared" si="24"/>
        <v>23.990688885342877</v>
      </c>
      <c r="AK39" s="1">
        <f t="shared" si="25"/>
        <v>46.318747184080586</v>
      </c>
      <c r="AL39" s="1">
        <v>0</v>
      </c>
      <c r="AM39" s="1">
        <f t="shared" si="26"/>
        <v>72.675487288823106</v>
      </c>
      <c r="AN39" s="1">
        <v>0.15</v>
      </c>
      <c r="AO39" s="1">
        <f t="shared" si="27"/>
        <v>19.832372412150619</v>
      </c>
      <c r="AP39" s="1">
        <v>0.4</v>
      </c>
      <c r="AQ39" s="1">
        <f t="shared" si="28"/>
        <v>12.891042067897903</v>
      </c>
      <c r="AR39" s="4">
        <v>0.4</v>
      </c>
      <c r="AT39" s="8">
        <v>1</v>
      </c>
      <c r="AU39" s="8">
        <v>0</v>
      </c>
      <c r="AV39" s="6">
        <v>0</v>
      </c>
      <c r="AW39" s="1">
        <f t="shared" si="30"/>
        <v>37.23916397074295</v>
      </c>
    </row>
    <row r="40" spans="1:49" x14ac:dyDescent="0.35">
      <c r="A40" s="6">
        <v>1887</v>
      </c>
      <c r="B40">
        <v>28.6486378423958</v>
      </c>
      <c r="C40" s="1"/>
      <c r="D40">
        <v>17.120213364321401</v>
      </c>
      <c r="E40" s="1">
        <f t="shared" si="15"/>
        <v>179.8205039036803</v>
      </c>
      <c r="G40" s="1">
        <f t="shared" si="16"/>
        <v>115.13506996065009</v>
      </c>
      <c r="H40" s="1">
        <f t="shared" si="17"/>
        <v>156.62365890010554</v>
      </c>
      <c r="J40" s="1">
        <f t="shared" si="18"/>
        <v>102.93075254482119</v>
      </c>
      <c r="K40" s="1">
        <v>0.45670238960000148</v>
      </c>
      <c r="L40" s="1">
        <v>0.35192254880000051</v>
      </c>
      <c r="M40" s="1">
        <v>0.39042639759999936</v>
      </c>
      <c r="N40" s="1">
        <v>4.1500000000000004</v>
      </c>
      <c r="O40" s="1">
        <v>5.2</v>
      </c>
      <c r="P40" s="1">
        <v>6</v>
      </c>
      <c r="R40" s="7">
        <f t="shared" si="19"/>
        <v>37.11994002537088</v>
      </c>
      <c r="S40" s="1">
        <f t="shared" si="20"/>
        <v>70.480646505047488</v>
      </c>
      <c r="T40" s="1">
        <v>0</v>
      </c>
      <c r="U40" s="1">
        <f t="shared" si="21"/>
        <v>83.844463479109393</v>
      </c>
      <c r="V40" s="1">
        <v>0.15</v>
      </c>
      <c r="W40" s="1">
        <f t="shared" si="22"/>
        <v>37.186773490158281</v>
      </c>
      <c r="X40" s="1">
        <v>0.4</v>
      </c>
      <c r="Y40" s="1">
        <f t="shared" si="23"/>
        <v>24.171402768602885</v>
      </c>
      <c r="Z40" s="4">
        <v>0.4</v>
      </c>
      <c r="AJ40" s="1">
        <f t="shared" si="24"/>
        <v>23.897675741474295</v>
      </c>
      <c r="AK40" s="1">
        <f t="shared" si="25"/>
        <v>46.318838645169535</v>
      </c>
      <c r="AL40" s="1">
        <v>0</v>
      </c>
      <c r="AM40" s="1">
        <f t="shared" si="26"/>
        <v>72.317705732714032</v>
      </c>
      <c r="AN40" s="1">
        <v>0.15</v>
      </c>
      <c r="AO40" s="1">
        <f t="shared" si="27"/>
        <v>19.772757396313924</v>
      </c>
      <c r="AP40" s="1">
        <v>0.4</v>
      </c>
      <c r="AQ40" s="1">
        <f t="shared" si="28"/>
        <v>12.852292307604051</v>
      </c>
      <c r="AR40" s="4">
        <v>0.4</v>
      </c>
      <c r="AT40" s="8">
        <v>0</v>
      </c>
      <c r="AU40" s="8">
        <v>0</v>
      </c>
      <c r="AV40" s="6">
        <v>1</v>
      </c>
      <c r="AW40" s="1">
        <f t="shared" si="30"/>
        <v>23.897675741474295</v>
      </c>
    </row>
    <row r="41" spans="1:49" x14ac:dyDescent="0.35">
      <c r="A41" s="6">
        <v>1888</v>
      </c>
      <c r="B41">
        <v>28.649646940898101</v>
      </c>
      <c r="C41" s="1"/>
      <c r="D41">
        <v>17.120253534360799</v>
      </c>
      <c r="E41" s="1">
        <f t="shared" si="15"/>
        <v>179.82683776856319</v>
      </c>
      <c r="G41" s="1">
        <f t="shared" si="16"/>
        <v>115.1353401080015</v>
      </c>
      <c r="H41" s="1">
        <f t="shared" si="17"/>
        <v>156.62917569641854</v>
      </c>
      <c r="J41" s="1">
        <f t="shared" si="18"/>
        <v>102.93099405655336</v>
      </c>
      <c r="K41" s="1">
        <v>0.45785243080000149</v>
      </c>
      <c r="L41" s="1">
        <v>0.35251328240000052</v>
      </c>
      <c r="M41" s="1">
        <v>0.39160076639999936</v>
      </c>
      <c r="N41" s="1">
        <v>4.1500000000000004</v>
      </c>
      <c r="O41" s="1">
        <v>5.2</v>
      </c>
      <c r="P41" s="1">
        <v>6</v>
      </c>
      <c r="R41" s="7">
        <f t="shared" si="19"/>
        <v>37.001449655196957</v>
      </c>
      <c r="S41" s="1">
        <f t="shared" si="20"/>
        <v>70.483129063388347</v>
      </c>
      <c r="T41" s="1">
        <v>0</v>
      </c>
      <c r="U41" s="1">
        <f t="shared" si="21"/>
        <v>83.459766773669458</v>
      </c>
      <c r="V41" s="1">
        <v>0.15</v>
      </c>
      <c r="W41" s="1">
        <f t="shared" si="22"/>
        <v>37.094673695676576</v>
      </c>
      <c r="X41" s="1">
        <v>0.4</v>
      </c>
      <c r="Y41" s="1">
        <f t="shared" si="23"/>
        <v>24.111537902189774</v>
      </c>
      <c r="Z41" s="4">
        <v>0.4</v>
      </c>
      <c r="AJ41" s="1">
        <f t="shared" si="24"/>
        <v>23.805229237911174</v>
      </c>
      <c r="AK41" s="1">
        <f t="shared" si="25"/>
        <v>46.31894732544901</v>
      </c>
      <c r="AL41" s="1">
        <v>0</v>
      </c>
      <c r="AM41" s="1">
        <f t="shared" si="26"/>
        <v>71.962096277352998</v>
      </c>
      <c r="AN41" s="1">
        <v>0.15</v>
      </c>
      <c r="AO41" s="1">
        <f t="shared" si="27"/>
        <v>19.713507267133672</v>
      </c>
      <c r="AP41" s="1">
        <v>0.4</v>
      </c>
      <c r="AQ41" s="1">
        <f t="shared" si="28"/>
        <v>12.813779723636888</v>
      </c>
      <c r="AR41" s="4">
        <v>0.4</v>
      </c>
      <c r="AT41" s="8">
        <v>1</v>
      </c>
      <c r="AU41" s="8">
        <v>0</v>
      </c>
      <c r="AV41" s="6">
        <v>0</v>
      </c>
      <c r="AW41" s="1">
        <f t="shared" si="30"/>
        <v>37.001449655196957</v>
      </c>
    </row>
    <row r="42" spans="1:49" x14ac:dyDescent="0.35">
      <c r="A42" s="6">
        <v>1889</v>
      </c>
      <c r="B42">
        <v>28.650773910231202</v>
      </c>
      <c r="C42" s="1"/>
      <c r="D42">
        <v>17.120301267101301</v>
      </c>
      <c r="E42" s="1">
        <f t="shared" si="15"/>
        <v>179.8339114798676</v>
      </c>
      <c r="G42" s="1">
        <f t="shared" si="16"/>
        <v>115.13566111524015</v>
      </c>
      <c r="H42" s="1">
        <f t="shared" si="17"/>
        <v>156.63533689896468</v>
      </c>
      <c r="J42" s="1">
        <f t="shared" si="18"/>
        <v>102.9312810370247</v>
      </c>
      <c r="K42" s="1">
        <v>0.45900247200000149</v>
      </c>
      <c r="L42" s="1">
        <v>0.35310401600000052</v>
      </c>
      <c r="M42" s="1">
        <v>0.39277513519999935</v>
      </c>
      <c r="N42" s="1">
        <v>4.1500000000000004</v>
      </c>
      <c r="O42" s="1">
        <v>5.2</v>
      </c>
      <c r="P42" s="1">
        <v>6</v>
      </c>
      <c r="R42" s="7">
        <f t="shared" si="19"/>
        <v>36.883702921205625</v>
      </c>
      <c r="S42" s="1">
        <f t="shared" si="20"/>
        <v>70.485901604534106</v>
      </c>
      <c r="T42" s="1">
        <v>0</v>
      </c>
      <c r="U42" s="1">
        <f t="shared" si="21"/>
        <v>83.077327145427574</v>
      </c>
      <c r="V42" s="1">
        <v>0.15</v>
      </c>
      <c r="W42" s="1">
        <f t="shared" si="22"/>
        <v>37.003187650593169</v>
      </c>
      <c r="X42" s="1">
        <v>0.4</v>
      </c>
      <c r="Y42" s="1">
        <f t="shared" si="23"/>
        <v>24.05207197288556</v>
      </c>
      <c r="Z42" s="4">
        <v>0.4</v>
      </c>
      <c r="AJ42" s="1">
        <f t="shared" si="24"/>
        <v>23.713345928477494</v>
      </c>
      <c r="AK42" s="1">
        <f t="shared" si="25"/>
        <v>46.319076466661116</v>
      </c>
      <c r="AL42" s="1">
        <v>0</v>
      </c>
      <c r="AM42" s="1">
        <f t="shared" si="26"/>
        <v>71.608644296710665</v>
      </c>
      <c r="AN42" s="1">
        <v>0.15</v>
      </c>
      <c r="AO42" s="1">
        <f t="shared" si="27"/>
        <v>19.654620127228625</v>
      </c>
      <c r="AP42" s="1">
        <v>0.4</v>
      </c>
      <c r="AQ42" s="1">
        <f t="shared" si="28"/>
        <v>12.775503082698608</v>
      </c>
      <c r="AR42" s="4">
        <v>0.4</v>
      </c>
      <c r="AT42" s="8">
        <v>0</v>
      </c>
      <c r="AU42" s="8">
        <v>0</v>
      </c>
      <c r="AV42" s="6">
        <v>1</v>
      </c>
      <c r="AW42" s="1">
        <f t="shared" si="30"/>
        <v>23.713345928477494</v>
      </c>
    </row>
    <row r="43" spans="1:49" x14ac:dyDescent="0.35">
      <c r="A43" s="6">
        <v>1890</v>
      </c>
      <c r="B43">
        <v>28.652032514932099</v>
      </c>
      <c r="C43" s="1"/>
      <c r="D43">
        <v>17.120357986310101</v>
      </c>
      <c r="E43" s="1">
        <f t="shared" si="15"/>
        <v>179.84181143423109</v>
      </c>
      <c r="G43" s="1">
        <f t="shared" si="16"/>
        <v>115.13604255733635</v>
      </c>
      <c r="H43" s="1">
        <f t="shared" si="17"/>
        <v>156.64221775921527</v>
      </c>
      <c r="J43" s="1">
        <f t="shared" si="18"/>
        <v>102.93162204625871</v>
      </c>
      <c r="K43" s="1">
        <v>0.4601525132000015</v>
      </c>
      <c r="L43" s="1">
        <v>0.35369474960000052</v>
      </c>
      <c r="M43" s="1">
        <v>0.39394950399999934</v>
      </c>
      <c r="N43" s="1">
        <v>4.1500000000000004</v>
      </c>
      <c r="O43" s="1">
        <v>5.2</v>
      </c>
      <c r="P43" s="1">
        <v>6</v>
      </c>
      <c r="R43" s="7">
        <f t="shared" si="19"/>
        <v>36.766711584497408</v>
      </c>
      <c r="S43" s="1">
        <f t="shared" si="20"/>
        <v>70.488997991646869</v>
      </c>
      <c r="T43" s="1">
        <v>0</v>
      </c>
      <c r="U43" s="1">
        <f t="shared" si="21"/>
        <v>82.697165225089506</v>
      </c>
      <c r="V43" s="1">
        <v>0.15</v>
      </c>
      <c r="W43" s="1">
        <f t="shared" si="22"/>
        <v>36.912328485960572</v>
      </c>
      <c r="X43" s="1">
        <v>0.4</v>
      </c>
      <c r="Y43" s="1">
        <f t="shared" si="23"/>
        <v>23.993013515874374</v>
      </c>
      <c r="Z43" s="4">
        <v>0.4</v>
      </c>
      <c r="AJ43" s="1">
        <f t="shared" si="24"/>
        <v>23.622022713518003</v>
      </c>
      <c r="AK43" s="1">
        <f t="shared" si="25"/>
        <v>46.319229920816419</v>
      </c>
      <c r="AL43" s="1">
        <v>0</v>
      </c>
      <c r="AM43" s="1">
        <f t="shared" si="26"/>
        <v>71.25733623933921</v>
      </c>
      <c r="AN43" s="1">
        <v>0.15</v>
      </c>
      <c r="AO43" s="1">
        <f t="shared" si="27"/>
        <v>19.596094360025941</v>
      </c>
      <c r="AP43" s="1">
        <v>0.4</v>
      </c>
      <c r="AQ43" s="1">
        <f t="shared" si="28"/>
        <v>12.737461334016862</v>
      </c>
      <c r="AR43" s="4">
        <v>0.4</v>
      </c>
      <c r="AT43" s="8">
        <v>1</v>
      </c>
      <c r="AU43" s="8">
        <v>0</v>
      </c>
      <c r="AV43" s="6">
        <v>0</v>
      </c>
      <c r="AW43" s="1">
        <f t="shared" si="30"/>
        <v>36.766711584497408</v>
      </c>
    </row>
    <row r="44" spans="1:49" x14ac:dyDescent="0.35">
      <c r="A44" s="6">
        <v>1891</v>
      </c>
      <c r="B44">
        <v>28.65343812599</v>
      </c>
      <c r="C44" s="1"/>
      <c r="D44">
        <v>17.120425383777999</v>
      </c>
      <c r="E44" s="1">
        <f t="shared" si="15"/>
        <v>179.85063411159939</v>
      </c>
      <c r="G44" s="1">
        <f t="shared" si="16"/>
        <v>115.13649581174485</v>
      </c>
      <c r="H44" s="1">
        <f t="shared" si="17"/>
        <v>156.64990231120305</v>
      </c>
      <c r="J44" s="1">
        <f t="shared" si="18"/>
        <v>102.93202725569991</v>
      </c>
      <c r="K44" s="1">
        <v>0.46130255440000151</v>
      </c>
      <c r="L44" s="1">
        <v>0.35428548320000053</v>
      </c>
      <c r="M44" s="1">
        <v>0.39512387279999933</v>
      </c>
      <c r="N44" s="1">
        <v>4.1500000000000004</v>
      </c>
      <c r="O44" s="1">
        <v>5.2</v>
      </c>
      <c r="P44" s="1">
        <v>6</v>
      </c>
      <c r="R44" s="7">
        <f t="shared" si="19"/>
        <v>36.650489293042654</v>
      </c>
      <c r="S44" s="1">
        <f t="shared" si="20"/>
        <v>70.492456040041375</v>
      </c>
      <c r="T44" s="1">
        <v>0</v>
      </c>
      <c r="U44" s="1">
        <f t="shared" si="21"/>
        <v>82.319305715165456</v>
      </c>
      <c r="V44" s="1">
        <v>0.15</v>
      </c>
      <c r="W44" s="1">
        <f t="shared" si="22"/>
        <v>36.822111266314906</v>
      </c>
      <c r="X44" s="1">
        <v>0.4</v>
      </c>
      <c r="Y44" s="1">
        <f t="shared" si="23"/>
        <v>23.934372323104689</v>
      </c>
      <c r="Z44" s="4">
        <v>0.4</v>
      </c>
      <c r="AJ44" s="1">
        <f t="shared" si="24"/>
        <v>23.531256891745237</v>
      </c>
      <c r="AK44" s="1">
        <f t="shared" si="25"/>
        <v>46.319412265064962</v>
      </c>
      <c r="AL44" s="1">
        <v>0</v>
      </c>
      <c r="AM44" s="1">
        <f t="shared" si="26"/>
        <v>70.90815977918497</v>
      </c>
      <c r="AN44" s="1">
        <v>0.15</v>
      </c>
      <c r="AO44" s="1">
        <f t="shared" si="27"/>
        <v>19.537928674041652</v>
      </c>
      <c r="AP44" s="1">
        <v>0.4</v>
      </c>
      <c r="AQ44" s="1">
        <f t="shared" si="28"/>
        <v>12.699653638127074</v>
      </c>
      <c r="AR44" s="4">
        <v>0.4</v>
      </c>
      <c r="AT44" s="8">
        <v>0</v>
      </c>
      <c r="AU44" s="8">
        <v>0</v>
      </c>
      <c r="AV44" s="6">
        <v>1</v>
      </c>
      <c r="AW44" s="1">
        <f t="shared" si="30"/>
        <v>23.531256891745237</v>
      </c>
    </row>
    <row r="45" spans="1:49" x14ac:dyDescent="0.35">
      <c r="A45" s="6">
        <v>1892</v>
      </c>
      <c r="B45">
        <v>28.655007908107599</v>
      </c>
      <c r="C45" s="1"/>
      <c r="D45">
        <v>17.1205054697683</v>
      </c>
      <c r="E45" s="1">
        <f t="shared" si="15"/>
        <v>179.86048725061977</v>
      </c>
      <c r="G45" s="1">
        <f t="shared" si="16"/>
        <v>115.13703439767832</v>
      </c>
      <c r="H45" s="1">
        <f t="shared" si="17"/>
        <v>156.6584843952898</v>
      </c>
      <c r="J45" s="1">
        <f t="shared" si="18"/>
        <v>102.93250875152442</v>
      </c>
      <c r="K45" s="1">
        <v>0.46245259560000151</v>
      </c>
      <c r="L45" s="1">
        <v>0.35487621680000053</v>
      </c>
      <c r="M45" s="1">
        <v>0.39629824159999932</v>
      </c>
      <c r="N45" s="1">
        <v>4.1500000000000004</v>
      </c>
      <c r="O45" s="1">
        <v>5.2</v>
      </c>
      <c r="P45" s="1">
        <v>6</v>
      </c>
      <c r="R45" s="7">
        <f t="shared" si="19"/>
        <v>36.535051789606307</v>
      </c>
      <c r="S45" s="1">
        <f t="shared" si="20"/>
        <v>70.496317977880409</v>
      </c>
      <c r="T45" s="1">
        <v>0</v>
      </c>
      <c r="U45" s="1">
        <f t="shared" si="21"/>
        <v>81.943777825703791</v>
      </c>
      <c r="V45" s="1">
        <v>0.15</v>
      </c>
      <c r="W45" s="1">
        <f t="shared" si="22"/>
        <v>36.732553205682933</v>
      </c>
      <c r="X45" s="1">
        <v>0.4</v>
      </c>
      <c r="Y45" s="1">
        <f t="shared" si="23"/>
        <v>23.876159583693909</v>
      </c>
      <c r="Z45" s="4">
        <v>0.4</v>
      </c>
      <c r="AJ45" s="1">
        <f t="shared" si="24"/>
        <v>23.441046221798935</v>
      </c>
      <c r="AK45" s="1">
        <f t="shared" si="25"/>
        <v>46.319628938185993</v>
      </c>
      <c r="AL45" s="1">
        <v>0</v>
      </c>
      <c r="AM45" s="1">
        <f t="shared" si="26"/>
        <v>70.56110399460951</v>
      </c>
      <c r="AN45" s="1">
        <v>0.15</v>
      </c>
      <c r="AO45" s="1">
        <f t="shared" si="27"/>
        <v>19.480122155465921</v>
      </c>
      <c r="AP45" s="1">
        <v>0.4</v>
      </c>
      <c r="AQ45" s="1">
        <f t="shared" si="28"/>
        <v>12.662079401052848</v>
      </c>
      <c r="AR45" s="4">
        <v>0.4</v>
      </c>
      <c r="AT45" s="8">
        <v>1</v>
      </c>
      <c r="AU45" s="8">
        <v>0</v>
      </c>
      <c r="AV45" s="6">
        <v>0</v>
      </c>
      <c r="AW45" s="1">
        <f t="shared" si="30"/>
        <v>36.535051789606307</v>
      </c>
    </row>
    <row r="46" spans="1:49" x14ac:dyDescent="0.35">
      <c r="A46" s="6">
        <v>1893</v>
      </c>
      <c r="B46">
        <v>28.656761028733001</v>
      </c>
      <c r="C46" s="1"/>
      <c r="D46">
        <v>17.1206006329571</v>
      </c>
      <c r="E46" s="1">
        <f t="shared" si="15"/>
        <v>179.87149116068341</v>
      </c>
      <c r="G46" s="1">
        <f t="shared" si="16"/>
        <v>115.13767437921167</v>
      </c>
      <c r="H46" s="1">
        <f t="shared" si="17"/>
        <v>156.66806880095524</v>
      </c>
      <c r="J46" s="1">
        <f t="shared" si="18"/>
        <v>102.93308089501525</v>
      </c>
      <c r="K46" s="1">
        <v>0.46360263680000152</v>
      </c>
      <c r="L46" s="1">
        <v>0.35546695040000054</v>
      </c>
      <c r="M46" s="1">
        <v>0.39747261039999932</v>
      </c>
      <c r="N46" s="1">
        <v>4.1500000000000004</v>
      </c>
      <c r="O46" s="1">
        <v>5.2</v>
      </c>
      <c r="P46" s="1">
        <v>6</v>
      </c>
      <c r="R46" s="7">
        <f t="shared" si="19"/>
        <v>36.420417143218003</v>
      </c>
      <c r="S46" s="1">
        <f t="shared" si="20"/>
        <v>70.500630960429859</v>
      </c>
      <c r="T46" s="1">
        <v>0</v>
      </c>
      <c r="U46" s="1">
        <f t="shared" si="21"/>
        <v>81.570615758651854</v>
      </c>
      <c r="V46" s="1">
        <v>0.15</v>
      </c>
      <c r="W46" s="1">
        <f t="shared" si="22"/>
        <v>36.643673908212456</v>
      </c>
      <c r="X46" s="1">
        <v>0.4</v>
      </c>
      <c r="Y46" s="1">
        <f t="shared" si="23"/>
        <v>23.818388040338096</v>
      </c>
      <c r="Z46" s="4">
        <v>0.4</v>
      </c>
      <c r="AJ46" s="1">
        <f t="shared" si="24"/>
        <v>23.351388995296972</v>
      </c>
      <c r="AK46" s="1">
        <f t="shared" si="25"/>
        <v>46.319886402756865</v>
      </c>
      <c r="AL46" s="1">
        <v>0</v>
      </c>
      <c r="AM46" s="1">
        <f t="shared" si="26"/>
        <v>70.216159580745071</v>
      </c>
      <c r="AN46" s="1">
        <v>0.15</v>
      </c>
      <c r="AO46" s="1">
        <f t="shared" si="27"/>
        <v>19.422674330583654</v>
      </c>
      <c r="AP46" s="1">
        <v>0.4</v>
      </c>
      <c r="AQ46" s="1">
        <f t="shared" si="28"/>
        <v>12.624738314879375</v>
      </c>
      <c r="AR46" s="4">
        <v>0.4</v>
      </c>
      <c r="AT46" s="8">
        <v>0</v>
      </c>
      <c r="AU46" s="8">
        <v>0</v>
      </c>
      <c r="AV46" s="6">
        <v>1</v>
      </c>
      <c r="AW46" s="1">
        <f t="shared" si="30"/>
        <v>23.351388995296972</v>
      </c>
    </row>
    <row r="47" spans="1:49" x14ac:dyDescent="0.35">
      <c r="A47" s="6">
        <v>1894</v>
      </c>
      <c r="B47">
        <v>28.658718891382598</v>
      </c>
      <c r="C47" s="1"/>
      <c r="D47">
        <v>17.120713711652598</v>
      </c>
      <c r="E47" s="1">
        <f t="shared" si="15"/>
        <v>179.8837801864361</v>
      </c>
      <c r="G47" s="1">
        <f t="shared" si="16"/>
        <v>115.13843484423863</v>
      </c>
      <c r="H47" s="1">
        <f t="shared" si="17"/>
        <v>156.67877254238584</v>
      </c>
      <c r="J47" s="1">
        <f t="shared" si="18"/>
        <v>102.93376075074933</v>
      </c>
      <c r="K47" s="1">
        <v>0.46475267800000153</v>
      </c>
      <c r="L47" s="1">
        <v>0.35605768400000054</v>
      </c>
      <c r="M47" s="1">
        <v>0.39864697919999931</v>
      </c>
      <c r="N47" s="1">
        <v>4.1500000000000004</v>
      </c>
      <c r="O47" s="1">
        <v>5.2</v>
      </c>
      <c r="P47" s="1">
        <v>6</v>
      </c>
      <c r="R47" s="7">
        <f t="shared" si="19"/>
        <v>36.306606006833512</v>
      </c>
      <c r="S47" s="1">
        <f t="shared" si="20"/>
        <v>70.505447644073627</v>
      </c>
      <c r="T47" s="1">
        <v>0</v>
      </c>
      <c r="U47" s="1">
        <f t="shared" si="21"/>
        <v>81.1998592462148</v>
      </c>
      <c r="V47" s="1">
        <v>0.15</v>
      </c>
      <c r="W47" s="1">
        <f t="shared" si="22"/>
        <v>36.555495636214076</v>
      </c>
      <c r="X47" s="1">
        <v>0.4</v>
      </c>
      <c r="Y47" s="1">
        <f t="shared" si="23"/>
        <v>23.761072163539151</v>
      </c>
      <c r="Z47" s="4">
        <v>0.4</v>
      </c>
      <c r="AJ47" s="1">
        <f t="shared" si="24"/>
        <v>23.262284123490044</v>
      </c>
      <c r="AK47" s="1">
        <f t="shared" si="25"/>
        <v>46.320192337837199</v>
      </c>
      <c r="AL47" s="1">
        <v>0</v>
      </c>
      <c r="AM47" s="1">
        <f t="shared" si="26"/>
        <v>69.873319101261345</v>
      </c>
      <c r="AN47" s="1">
        <v>0.15</v>
      </c>
      <c r="AO47" s="1">
        <f t="shared" si="27"/>
        <v>19.365585239849761</v>
      </c>
      <c r="AP47" s="1">
        <v>0.4</v>
      </c>
      <c r="AQ47" s="1">
        <f t="shared" si="28"/>
        <v>12.587630405902345</v>
      </c>
      <c r="AR47" s="4">
        <v>0.4</v>
      </c>
      <c r="AT47" s="8">
        <v>1</v>
      </c>
      <c r="AU47" s="8">
        <v>0</v>
      </c>
      <c r="AV47" s="6">
        <v>0</v>
      </c>
      <c r="AW47" s="1">
        <f t="shared" si="30"/>
        <v>36.306606006833512</v>
      </c>
    </row>
    <row r="48" spans="1:49" x14ac:dyDescent="0.35">
      <c r="A48" s="6">
        <v>1895</v>
      </c>
      <c r="B48">
        <v>28.660905396058102</v>
      </c>
      <c r="C48" s="1"/>
      <c r="D48">
        <v>17.120848078411299</v>
      </c>
      <c r="E48" s="1">
        <f t="shared" si="15"/>
        <v>179.89750434235233</v>
      </c>
      <c r="G48" s="1">
        <f t="shared" si="16"/>
        <v>115.13933847352372</v>
      </c>
      <c r="H48" s="1">
        <f t="shared" si="17"/>
        <v>156.69072628218888</v>
      </c>
      <c r="J48" s="1">
        <f t="shared" si="18"/>
        <v>102.93456859533022</v>
      </c>
      <c r="K48" s="1">
        <v>0.46590271920000154</v>
      </c>
      <c r="L48" s="1">
        <v>0.35664841760000054</v>
      </c>
      <c r="M48" s="1">
        <v>0.3998213479999993</v>
      </c>
      <c r="N48" s="1">
        <v>4.1500000000000004</v>
      </c>
      <c r="O48" s="1">
        <v>5.2</v>
      </c>
      <c r="P48" s="1">
        <v>6</v>
      </c>
      <c r="R48" s="7">
        <f t="shared" si="19"/>
        <v>36.193641904120007</v>
      </c>
      <c r="S48" s="1">
        <f t="shared" si="20"/>
        <v>70.510826826984996</v>
      </c>
      <c r="T48" s="1">
        <v>0</v>
      </c>
      <c r="U48" s="1">
        <f t="shared" si="21"/>
        <v>80.831554149152396</v>
      </c>
      <c r="V48" s="1">
        <v>0.15</v>
      </c>
      <c r="W48" s="1">
        <f t="shared" si="22"/>
        <v>36.468043608707802</v>
      </c>
      <c r="X48" s="1">
        <v>0.4</v>
      </c>
      <c r="Y48" s="1">
        <f t="shared" si="23"/>
        <v>23.704228345660074</v>
      </c>
      <c r="Z48" s="4">
        <v>0.4</v>
      </c>
      <c r="AJ48" s="1">
        <f t="shared" si="24"/>
        <v>23.173731240013169</v>
      </c>
      <c r="AK48" s="1">
        <f t="shared" si="25"/>
        <v>46.320555867898598</v>
      </c>
      <c r="AL48" s="1">
        <v>0</v>
      </c>
      <c r="AM48" s="1">
        <f t="shared" si="26"/>
        <v>69.532577286708943</v>
      </c>
      <c r="AN48" s="1">
        <v>0.15</v>
      </c>
      <c r="AO48" s="1">
        <f t="shared" si="27"/>
        <v>19.308855525767921</v>
      </c>
      <c r="AP48" s="1">
        <v>0.4</v>
      </c>
      <c r="AQ48" s="1">
        <f t="shared" si="28"/>
        <v>12.550756091749149</v>
      </c>
      <c r="AR48" s="4">
        <v>0.4</v>
      </c>
      <c r="AT48" s="8">
        <v>0</v>
      </c>
      <c r="AU48" s="8">
        <v>0</v>
      </c>
      <c r="AV48" s="6">
        <v>1</v>
      </c>
      <c r="AW48" s="1">
        <f t="shared" si="30"/>
        <v>23.173731240013169</v>
      </c>
    </row>
    <row r="49" spans="1:49" x14ac:dyDescent="0.35">
      <c r="A49" s="6">
        <v>1896</v>
      </c>
      <c r="B49">
        <v>28.663347229882401</v>
      </c>
      <c r="C49" s="1"/>
      <c r="D49">
        <v>17.121007740570601</v>
      </c>
      <c r="E49" s="1">
        <f t="shared" si="15"/>
        <v>179.91283113698566</v>
      </c>
      <c r="G49" s="1">
        <f t="shared" si="16"/>
        <v>115.14041221679376</v>
      </c>
      <c r="H49" s="1">
        <f t="shared" si="17"/>
        <v>156.70407592031449</v>
      </c>
      <c r="J49" s="1">
        <f t="shared" si="18"/>
        <v>102.93552852181364</v>
      </c>
      <c r="K49" s="1">
        <v>0.46705276040000154</v>
      </c>
      <c r="L49" s="1">
        <v>0.35723915120000055</v>
      </c>
      <c r="M49" s="1">
        <v>0.40099571679999929</v>
      </c>
      <c r="N49" s="1">
        <v>4.1500000000000004</v>
      </c>
      <c r="O49" s="1">
        <v>5.2</v>
      </c>
      <c r="P49" s="1">
        <v>6</v>
      </c>
      <c r="R49" s="7">
        <f t="shared" si="19"/>
        <v>36.081551548624162</v>
      </c>
      <c r="S49" s="1">
        <f t="shared" si="20"/>
        <v>70.516834164141528</v>
      </c>
      <c r="T49" s="1">
        <v>0</v>
      </c>
      <c r="U49" s="1">
        <f t="shared" si="21"/>
        <v>80.465753121603782</v>
      </c>
      <c r="V49" s="1">
        <v>0.15</v>
      </c>
      <c r="W49" s="1">
        <f t="shared" si="22"/>
        <v>36.381346333914536</v>
      </c>
      <c r="X49" s="1">
        <v>0.4</v>
      </c>
      <c r="Y49" s="1">
        <f t="shared" si="23"/>
        <v>23.64787511704445</v>
      </c>
      <c r="Z49" s="4">
        <v>0.4</v>
      </c>
      <c r="AJ49" s="1">
        <f t="shared" si="24"/>
        <v>23.085730822689651</v>
      </c>
      <c r="AK49" s="1">
        <f t="shared" si="25"/>
        <v>46.320987834816137</v>
      </c>
      <c r="AL49" s="1">
        <v>0</v>
      </c>
      <c r="AM49" s="1">
        <f t="shared" si="26"/>
        <v>69.193931387922603</v>
      </c>
      <c r="AN49" s="1">
        <v>0.15</v>
      </c>
      <c r="AO49" s="1">
        <f t="shared" si="27"/>
        <v>19.252486537123126</v>
      </c>
      <c r="AP49" s="1">
        <v>0.4</v>
      </c>
      <c r="AQ49" s="1">
        <f t="shared" si="28"/>
        <v>12.514116249130032</v>
      </c>
      <c r="AR49" s="4">
        <v>0.4</v>
      </c>
      <c r="AT49" s="8">
        <v>1</v>
      </c>
      <c r="AU49" s="8">
        <v>0</v>
      </c>
      <c r="AV49" s="6">
        <v>0</v>
      </c>
      <c r="AW49" s="1">
        <f t="shared" si="30"/>
        <v>36.081551548624162</v>
      </c>
    </row>
    <row r="50" spans="1:49" x14ac:dyDescent="0.35">
      <c r="A50" s="6">
        <v>1897</v>
      </c>
      <c r="B50">
        <v>28.666074191436199</v>
      </c>
      <c r="C50" s="1"/>
      <c r="D50">
        <v>17.121197459687401</v>
      </c>
      <c r="E50" s="1">
        <f t="shared" si="15"/>
        <v>179.92994760875047</v>
      </c>
      <c r="G50" s="1">
        <f t="shared" si="16"/>
        <v>115.14168809597359</v>
      </c>
      <c r="H50" s="1">
        <f t="shared" si="17"/>
        <v>156.71898436722165</v>
      </c>
      <c r="J50" s="1">
        <f t="shared" si="18"/>
        <v>102.93666915780041</v>
      </c>
      <c r="K50" s="1">
        <v>0.46820280160000155</v>
      </c>
      <c r="L50" s="1">
        <v>0.35782988480000055</v>
      </c>
      <c r="M50" s="1">
        <v>0.40217008559999928</v>
      </c>
      <c r="N50" s="1">
        <v>4.1500000000000004</v>
      </c>
      <c r="O50" s="1">
        <v>5.2</v>
      </c>
      <c r="P50" s="1">
        <v>6</v>
      </c>
      <c r="R50" s="7">
        <f t="shared" si="19"/>
        <v>35.970365198943639</v>
      </c>
      <c r="S50" s="1">
        <f t="shared" si="20"/>
        <v>70.523542965249746</v>
      </c>
      <c r="T50" s="1">
        <v>0</v>
      </c>
      <c r="U50" s="1">
        <f t="shared" si="21"/>
        <v>80.10251634974756</v>
      </c>
      <c r="V50" s="1">
        <v>0.15</v>
      </c>
      <c r="W50" s="1">
        <f t="shared" si="22"/>
        <v>36.295435979517421</v>
      </c>
      <c r="X50" s="1">
        <v>0.4</v>
      </c>
      <c r="Y50" s="1">
        <f t="shared" si="23"/>
        <v>23.592033386686325</v>
      </c>
      <c r="Z50" s="4">
        <v>0.4</v>
      </c>
      <c r="AJ50" s="1">
        <f t="shared" si="24"/>
        <v>22.998284337881881</v>
      </c>
      <c r="AK50" s="1">
        <f t="shared" si="25"/>
        <v>46.321501121010186</v>
      </c>
      <c r="AL50" s="1">
        <v>0</v>
      </c>
      <c r="AM50" s="1">
        <f t="shared" si="26"/>
        <v>68.857381594502925</v>
      </c>
      <c r="AN50" s="1">
        <v>0.15</v>
      </c>
      <c r="AO50" s="1">
        <f t="shared" si="27"/>
        <v>19.196480452585515</v>
      </c>
      <c r="AP50" s="1">
        <v>0.4</v>
      </c>
      <c r="AQ50" s="1">
        <f t="shared" si="28"/>
        <v>12.477712294180586</v>
      </c>
      <c r="AR50" s="4">
        <v>0.4</v>
      </c>
      <c r="AT50" s="8">
        <v>0</v>
      </c>
      <c r="AU50" s="8">
        <v>0</v>
      </c>
      <c r="AV50" s="6">
        <v>1</v>
      </c>
      <c r="AW50" s="1">
        <f t="shared" si="30"/>
        <v>22.998284337881881</v>
      </c>
    </row>
    <row r="51" spans="1:49" x14ac:dyDescent="0.35">
      <c r="A51" s="6">
        <v>1898</v>
      </c>
      <c r="B51">
        <v>28.669119552665201</v>
      </c>
      <c r="C51" s="1"/>
      <c r="D51">
        <v>17.121422893433699</v>
      </c>
      <c r="E51" s="1">
        <f t="shared" si="15"/>
        <v>179.9490625975252</v>
      </c>
      <c r="G51" s="1">
        <f t="shared" si="16"/>
        <v>115.14320415944775</v>
      </c>
      <c r="H51" s="1">
        <f t="shared" si="17"/>
        <v>156.73563352244443</v>
      </c>
      <c r="J51" s="1">
        <f t="shared" si="18"/>
        <v>102.9380245185463</v>
      </c>
      <c r="K51" s="1">
        <v>0.46935284280000156</v>
      </c>
      <c r="L51" s="1">
        <v>0.35842061840000056</v>
      </c>
      <c r="M51" s="1">
        <v>0.40334445439999927</v>
      </c>
      <c r="N51" s="1">
        <v>4.1500000000000004</v>
      </c>
      <c r="O51" s="1">
        <v>5.2</v>
      </c>
      <c r="P51" s="1">
        <v>6</v>
      </c>
      <c r="R51" s="7">
        <f t="shared" si="19"/>
        <v>35.86011705391175</v>
      </c>
      <c r="S51" s="1">
        <f t="shared" si="20"/>
        <v>70.531035085100001</v>
      </c>
      <c r="T51" s="1">
        <v>0</v>
      </c>
      <c r="U51" s="1">
        <f t="shared" si="21"/>
        <v>79.741912372372539</v>
      </c>
      <c r="V51" s="1">
        <v>0.15</v>
      </c>
      <c r="W51" s="1">
        <f t="shared" si="22"/>
        <v>36.210348784933139</v>
      </c>
      <c r="X51" s="1">
        <v>0.4</v>
      </c>
      <c r="Y51" s="1">
        <f t="shared" si="23"/>
        <v>23.536726710206541</v>
      </c>
      <c r="Z51" s="4">
        <v>0.4</v>
      </c>
      <c r="AJ51" s="1">
        <f t="shared" si="24"/>
        <v>22.911394411525038</v>
      </c>
      <c r="AK51" s="1">
        <f t="shared" si="25"/>
        <v>46.322111033345834</v>
      </c>
      <c r="AL51" s="1">
        <v>0</v>
      </c>
      <c r="AM51" s="1">
        <f t="shared" si="26"/>
        <v>68.522931530219196</v>
      </c>
      <c r="AN51" s="1">
        <v>0.15</v>
      </c>
      <c r="AO51" s="1">
        <f t="shared" si="27"/>
        <v>19.140840427260841</v>
      </c>
      <c r="AP51" s="1">
        <v>0.4</v>
      </c>
      <c r="AQ51" s="1">
        <f t="shared" si="28"/>
        <v>12.441546277719548</v>
      </c>
      <c r="AR51" s="4">
        <v>0.4</v>
      </c>
      <c r="AT51" s="8">
        <v>1</v>
      </c>
      <c r="AU51" s="8">
        <v>0</v>
      </c>
      <c r="AV51" s="6">
        <v>0</v>
      </c>
      <c r="AW51" s="1">
        <f t="shared" si="30"/>
        <v>35.86011705391175</v>
      </c>
    </row>
    <row r="52" spans="1:49" x14ac:dyDescent="0.35">
      <c r="A52" s="6">
        <v>1899</v>
      </c>
      <c r="B52">
        <v>28.672520462672399</v>
      </c>
      <c r="C52" s="1"/>
      <c r="D52">
        <v>17.121690764164601</v>
      </c>
      <c r="E52" s="1">
        <f t="shared" si="15"/>
        <v>179.97040927915765</v>
      </c>
      <c r="G52" s="1">
        <f t="shared" si="16"/>
        <v>115.14500561569635</v>
      </c>
      <c r="H52" s="1">
        <f t="shared" si="17"/>
        <v>156.75422648214629</v>
      </c>
      <c r="J52" s="1">
        <f t="shared" si="18"/>
        <v>102.93963502043255</v>
      </c>
      <c r="K52" s="1">
        <v>0.47050288400000156</v>
      </c>
      <c r="L52" s="1">
        <v>0.35901135200000056</v>
      </c>
      <c r="M52" s="1">
        <v>0.40451882319999927</v>
      </c>
      <c r="N52" s="1">
        <v>4.1500000000000004</v>
      </c>
      <c r="O52" s="1">
        <v>5.2</v>
      </c>
      <c r="P52" s="1">
        <v>6</v>
      </c>
      <c r="R52" s="7">
        <f t="shared" si="19"/>
        <v>35.750845692252966</v>
      </c>
      <c r="S52" s="1">
        <f t="shared" si="20"/>
        <v>70.539401916965829</v>
      </c>
      <c r="T52" s="1">
        <v>0</v>
      </c>
      <c r="U52" s="1">
        <f t="shared" si="21"/>
        <v>79.384018992321515</v>
      </c>
      <c r="V52" s="1">
        <v>0.15</v>
      </c>
      <c r="W52" s="1">
        <f t="shared" si="22"/>
        <v>36.126125520310204</v>
      </c>
      <c r="X52" s="1">
        <v>0.4</v>
      </c>
      <c r="Y52" s="1">
        <f t="shared" si="23"/>
        <v>23.481981588201634</v>
      </c>
      <c r="Z52" s="4">
        <v>0.4</v>
      </c>
      <c r="AJ52" s="1">
        <f t="shared" si="24"/>
        <v>22.825065031735676</v>
      </c>
      <c r="AK52" s="1">
        <f t="shared" si="25"/>
        <v>46.322835759194646</v>
      </c>
      <c r="AL52" s="1">
        <v>0</v>
      </c>
      <c r="AM52" s="1">
        <f t="shared" si="26"/>
        <v>68.190588839324093</v>
      </c>
      <c r="AN52" s="1">
        <v>0.15</v>
      </c>
      <c r="AO52" s="1">
        <f t="shared" si="27"/>
        <v>19.085570766419789</v>
      </c>
      <c r="AP52" s="1">
        <v>0.4</v>
      </c>
      <c r="AQ52" s="1">
        <f t="shared" si="28"/>
        <v>12.405620998172862</v>
      </c>
      <c r="AR52" s="4">
        <v>0.4</v>
      </c>
      <c r="AT52" s="8">
        <v>0</v>
      </c>
      <c r="AU52" s="8">
        <v>0</v>
      </c>
      <c r="AV52" s="6">
        <v>1</v>
      </c>
      <c r="AW52" s="1">
        <f t="shared" si="30"/>
        <v>22.825065031735676</v>
      </c>
    </row>
    <row r="53" spans="1:49" x14ac:dyDescent="0.35">
      <c r="A53" s="6">
        <v>1900</v>
      </c>
      <c r="B53">
        <v>28.676318398187199</v>
      </c>
      <c r="C53" s="1"/>
      <c r="D53">
        <v>17.122009059164</v>
      </c>
      <c r="E53" s="1">
        <f t="shared" si="15"/>
        <v>179.99424799294997</v>
      </c>
      <c r="G53" s="1">
        <f t="shared" si="16"/>
        <v>115.14714617996646</v>
      </c>
      <c r="H53" s="1">
        <f t="shared" si="17"/>
        <v>156.77499000185941</v>
      </c>
      <c r="J53" s="1">
        <f t="shared" si="18"/>
        <v>102.94154868489002</v>
      </c>
      <c r="K53" s="1">
        <v>0.47165292520000157</v>
      </c>
      <c r="L53" s="1">
        <v>0.35960208560000056</v>
      </c>
      <c r="M53" s="1">
        <v>0.40569319199999926</v>
      </c>
      <c r="N53" s="1">
        <v>4.1500000000000004</v>
      </c>
      <c r="O53" s="1">
        <v>5.2</v>
      </c>
      <c r="P53" s="1">
        <v>6</v>
      </c>
      <c r="R53" s="7">
        <f t="shared" si="19"/>
        <v>35.642594561642156</v>
      </c>
      <c r="S53" s="1">
        <f t="shared" si="20"/>
        <v>70.548745500836731</v>
      </c>
      <c r="T53" s="1">
        <v>0</v>
      </c>
      <c r="U53" s="1">
        <f t="shared" si="21"/>
        <v>79.028924288703877</v>
      </c>
      <c r="V53" s="1">
        <v>0.15</v>
      </c>
      <c r="W53" s="1">
        <f t="shared" si="22"/>
        <v>36.04281199747966</v>
      </c>
      <c r="X53" s="1">
        <v>0.4</v>
      </c>
      <c r="Y53" s="1">
        <f t="shared" si="23"/>
        <v>23.427827798361779</v>
      </c>
      <c r="Z53" s="4">
        <v>0.4</v>
      </c>
      <c r="AJ53" s="1">
        <f t="shared" si="24"/>
        <v>22.739301788783518</v>
      </c>
      <c r="AK53" s="1">
        <f t="shared" si="25"/>
        <v>46.32369690820051</v>
      </c>
      <c r="AL53" s="1">
        <v>0</v>
      </c>
      <c r="AM53" s="1">
        <f t="shared" si="26"/>
        <v>67.86036588031331</v>
      </c>
      <c r="AN53" s="1">
        <v>0.15</v>
      </c>
      <c r="AO53" s="1">
        <f t="shared" si="27"/>
        <v>19.030677131418972</v>
      </c>
      <c r="AP53" s="1">
        <v>0.4</v>
      </c>
      <c r="AQ53" s="1">
        <f t="shared" si="28"/>
        <v>12.369940135422333</v>
      </c>
      <c r="AR53" s="4">
        <v>0.4</v>
      </c>
      <c r="AT53" s="8">
        <v>1</v>
      </c>
      <c r="AU53" s="8">
        <v>0</v>
      </c>
      <c r="AV53" s="6">
        <v>0</v>
      </c>
      <c r="AW53" s="1">
        <f t="shared" si="30"/>
        <v>35.642594561642156</v>
      </c>
    </row>
    <row r="54" spans="1:49" x14ac:dyDescent="0.35">
      <c r="A54" s="6">
        <v>1901</v>
      </c>
      <c r="B54">
        <v>28.6805596660435</v>
      </c>
      <c r="C54" s="1"/>
      <c r="D54">
        <v>17.1223872685059</v>
      </c>
      <c r="E54" s="1">
        <f t="shared" si="15"/>
        <v>180.02086939559069</v>
      </c>
      <c r="G54" s="1">
        <f t="shared" si="16"/>
        <v>115.14968967391204</v>
      </c>
      <c r="H54" s="1">
        <f t="shared" si="17"/>
        <v>156.79817724355948</v>
      </c>
      <c r="J54" s="1">
        <f t="shared" si="18"/>
        <v>102.94382256847737</v>
      </c>
      <c r="K54" s="1">
        <v>0.47280296640000158</v>
      </c>
      <c r="L54" s="1">
        <v>0.36019281920000057</v>
      </c>
      <c r="M54" s="1">
        <v>0.40686756079999925</v>
      </c>
      <c r="N54" s="1">
        <v>4.1500000000000004</v>
      </c>
      <c r="O54" s="1">
        <v>5.2</v>
      </c>
      <c r="P54" s="1">
        <v>6</v>
      </c>
      <c r="R54" s="7">
        <f t="shared" si="19"/>
        <v>35.535412522639852</v>
      </c>
      <c r="S54" s="1">
        <f t="shared" si="20"/>
        <v>70.559179759601761</v>
      </c>
      <c r="T54" s="1">
        <v>0</v>
      </c>
      <c r="U54" s="1">
        <f t="shared" si="21"/>
        <v>78.676727740832945</v>
      </c>
      <c r="V54" s="1">
        <v>0.15</v>
      </c>
      <c r="W54" s="1">
        <f t="shared" si="22"/>
        <v>35.960459638658953</v>
      </c>
      <c r="X54" s="1">
        <v>0.4</v>
      </c>
      <c r="Y54" s="1">
        <f t="shared" si="23"/>
        <v>23.374298765128319</v>
      </c>
      <c r="Z54" s="4">
        <v>0.4</v>
      </c>
      <c r="AJ54" s="1">
        <f t="shared" si="24"/>
        <v>22.654112159268095</v>
      </c>
      <c r="AK54" s="1">
        <f t="shared" si="25"/>
        <v>46.324720155814816</v>
      </c>
      <c r="AL54" s="1">
        <v>0</v>
      </c>
      <c r="AM54" s="1">
        <f t="shared" si="26"/>
        <v>67.532280546647939</v>
      </c>
      <c r="AN54" s="1">
        <v>0.15</v>
      </c>
      <c r="AO54" s="1">
        <f t="shared" si="27"/>
        <v>18.976166783743793</v>
      </c>
      <c r="AP54" s="1">
        <v>0.4</v>
      </c>
      <c r="AQ54" s="1">
        <f t="shared" si="28"/>
        <v>12.334508409433466</v>
      </c>
      <c r="AR54" s="4">
        <v>0.4</v>
      </c>
      <c r="AT54" s="8">
        <v>0</v>
      </c>
      <c r="AU54" s="8">
        <v>0</v>
      </c>
      <c r="AV54" s="6">
        <v>1</v>
      </c>
      <c r="AW54" s="1">
        <f t="shared" si="30"/>
        <v>22.654112159268095</v>
      </c>
    </row>
    <row r="55" spans="1:49" x14ac:dyDescent="0.35">
      <c r="A55" s="6">
        <v>1902</v>
      </c>
      <c r="B55">
        <v>28.685295963588199</v>
      </c>
      <c r="C55" s="1"/>
      <c r="D55">
        <v>17.122836667579001</v>
      </c>
      <c r="E55" s="1">
        <f t="shared" si="15"/>
        <v>180.05059797870206</v>
      </c>
      <c r="G55" s="1">
        <f t="shared" si="16"/>
        <v>115.15271192559902</v>
      </c>
      <c r="H55" s="1">
        <f t="shared" si="17"/>
        <v>156.82407083944949</v>
      </c>
      <c r="J55" s="1">
        <f t="shared" si="18"/>
        <v>102.94652446148554</v>
      </c>
      <c r="K55" s="1">
        <v>0.47395300760000159</v>
      </c>
      <c r="L55" s="1">
        <v>0.36078355280000057</v>
      </c>
      <c r="M55" s="1">
        <v>0.40804192959999924</v>
      </c>
      <c r="N55" s="1">
        <v>4.1500000000000004</v>
      </c>
      <c r="O55" s="1">
        <v>5.2</v>
      </c>
      <c r="P55" s="1">
        <v>6</v>
      </c>
      <c r="R55" s="7">
        <f t="shared" si="19"/>
        <v>35.429354453558737</v>
      </c>
      <c r="S55" s="1">
        <f t="shared" si="20"/>
        <v>70.570831877752269</v>
      </c>
      <c r="T55" s="1">
        <v>0</v>
      </c>
      <c r="U55" s="1">
        <f t="shared" si="21"/>
        <v>78.32754147598618</v>
      </c>
      <c r="V55" s="1">
        <v>0.15</v>
      </c>
      <c r="W55" s="1">
        <f t="shared" si="22"/>
        <v>35.879126109334564</v>
      </c>
      <c r="X55" s="1">
        <v>0.4</v>
      </c>
      <c r="Y55" s="1">
        <f t="shared" si="23"/>
        <v>23.321431971067469</v>
      </c>
      <c r="Z55" s="4">
        <v>0.4</v>
      </c>
      <c r="AJ55" s="1">
        <f t="shared" si="24"/>
        <v>22.56950584259161</v>
      </c>
      <c r="AK55" s="1">
        <f t="shared" si="25"/>
        <v>46.325936007668496</v>
      </c>
      <c r="AL55" s="1">
        <v>0</v>
      </c>
      <c r="AM55" s="1">
        <f t="shared" si="26"/>
        <v>67.206357237492597</v>
      </c>
      <c r="AN55" s="1">
        <v>0.15</v>
      </c>
      <c r="AO55" s="1">
        <f t="shared" si="27"/>
        <v>18.922048874193514</v>
      </c>
      <c r="AP55" s="1">
        <v>0.4</v>
      </c>
      <c r="AQ55" s="1">
        <f t="shared" si="28"/>
        <v>12.299331768225784</v>
      </c>
      <c r="AR55" s="4">
        <v>0.4</v>
      </c>
      <c r="AT55" s="8">
        <v>1</v>
      </c>
      <c r="AU55" s="8">
        <v>0</v>
      </c>
      <c r="AV55" s="6">
        <v>0</v>
      </c>
      <c r="AW55" s="1">
        <f t="shared" si="30"/>
        <v>35.429354453558737</v>
      </c>
    </row>
    <row r="56" spans="1:49" x14ac:dyDescent="0.35">
      <c r="A56" s="6">
        <v>1903</v>
      </c>
      <c r="B56">
        <v>28.690585003599001</v>
      </c>
      <c r="C56" s="1"/>
      <c r="D56">
        <v>17.123370652636101</v>
      </c>
      <c r="E56" s="1">
        <f t="shared" si="15"/>
        <v>180.08379599129663</v>
      </c>
      <c r="G56" s="1">
        <f t="shared" si="16"/>
        <v>115.15630302610687</v>
      </c>
      <c r="H56" s="1">
        <f t="shared" si="17"/>
        <v>156.85298630841936</v>
      </c>
      <c r="J56" s="1">
        <f t="shared" si="18"/>
        <v>102.94973490533955</v>
      </c>
      <c r="K56" s="1">
        <v>0.47510304880000159</v>
      </c>
      <c r="L56" s="1">
        <v>0.36137428640000058</v>
      </c>
      <c r="M56" s="1">
        <v>0.40921629839999923</v>
      </c>
      <c r="N56" s="1">
        <v>4.1500000000000004</v>
      </c>
      <c r="O56" s="1">
        <v>5.2</v>
      </c>
      <c r="P56" s="1">
        <v>6</v>
      </c>
      <c r="R56" s="7">
        <f t="shared" si="19"/>
        <v>35.324481922967145</v>
      </c>
      <c r="S56" s="1">
        <f t="shared" si="20"/>
        <v>70.583843838788709</v>
      </c>
      <c r="T56" s="1">
        <v>0</v>
      </c>
      <c r="U56" s="1">
        <f t="shared" si="21"/>
        <v>77.9814916543572</v>
      </c>
      <c r="V56" s="1">
        <v>0.15</v>
      </c>
      <c r="W56" s="1">
        <f t="shared" si="22"/>
        <v>35.798876022444794</v>
      </c>
      <c r="X56" s="1">
        <v>0.4</v>
      </c>
      <c r="Y56" s="1">
        <f t="shared" si="23"/>
        <v>23.269269414589118</v>
      </c>
      <c r="Z56" s="4">
        <v>0.4</v>
      </c>
      <c r="AJ56" s="1">
        <f t="shared" si="24"/>
        <v>22.485495159293265</v>
      </c>
      <c r="AK56" s="1">
        <f t="shared" si="25"/>
        <v>46.327380707402803</v>
      </c>
      <c r="AL56" s="1">
        <v>0</v>
      </c>
      <c r="AM56" s="1">
        <f t="shared" si="26"/>
        <v>66.882628005688304</v>
      </c>
      <c r="AN56" s="1">
        <v>0.15</v>
      </c>
      <c r="AO56" s="1">
        <f t="shared" si="27"/>
        <v>18.868334785515181</v>
      </c>
      <c r="AP56" s="1">
        <v>0.4</v>
      </c>
      <c r="AQ56" s="1">
        <f t="shared" si="28"/>
        <v>12.264417610584868</v>
      </c>
      <c r="AR56" s="4">
        <v>0.4</v>
      </c>
      <c r="AT56" s="8">
        <v>0</v>
      </c>
      <c r="AU56" s="8">
        <v>0</v>
      </c>
      <c r="AV56" s="6">
        <v>1</v>
      </c>
      <c r="AW56" s="1">
        <f t="shared" si="30"/>
        <v>22.485495159293265</v>
      </c>
    </row>
    <row r="57" spans="1:49" x14ac:dyDescent="0.35">
      <c r="A57" s="6">
        <v>1904</v>
      </c>
      <c r="B57">
        <v>28.6964912110084</v>
      </c>
      <c r="C57" s="1">
        <v>15.0837218457549</v>
      </c>
      <c r="D57">
        <v>17.1240051392795</v>
      </c>
      <c r="E57" s="1">
        <f t="shared" si="15"/>
        <v>180.12086781294346</v>
      </c>
      <c r="F57" s="1">
        <f t="shared" ref="F57:F62" si="31">C57*60*453.592/4046.86</f>
        <v>101.43947000083506</v>
      </c>
      <c r="G57" s="1">
        <f t="shared" si="16"/>
        <v>115.16057000938109</v>
      </c>
      <c r="H57" s="1">
        <f t="shared" si="17"/>
        <v>156.88527586507374</v>
      </c>
      <c r="I57" s="1">
        <f t="shared" ref="I57:I62" si="32">F57*(100-8)/100</f>
        <v>93.32431240076825</v>
      </c>
      <c r="J57" s="1">
        <f t="shared" si="18"/>
        <v>102.95354958838671</v>
      </c>
      <c r="K57" s="1">
        <v>0.4762530900000016</v>
      </c>
      <c r="L57" s="1">
        <v>0.36196502000000058</v>
      </c>
      <c r="M57" s="1">
        <v>0.41039066719999923</v>
      </c>
      <c r="N57" s="1">
        <v>4.1500000000000004</v>
      </c>
      <c r="O57" s="1">
        <v>5.2</v>
      </c>
      <c r="P57" s="1">
        <v>6</v>
      </c>
      <c r="R57" s="7">
        <f t="shared" si="19"/>
        <v>35.220863937239422</v>
      </c>
      <c r="S57" s="1">
        <f t="shared" si="20"/>
        <v>70.59837413928318</v>
      </c>
      <c r="T57" s="1">
        <v>0</v>
      </c>
      <c r="U57" s="1">
        <f t="shared" si="21"/>
        <v>77.63872000593895</v>
      </c>
      <c r="V57" s="1">
        <v>0.15</v>
      </c>
      <c r="W57" s="1">
        <f t="shared" si="22"/>
        <v>35.719781721740269</v>
      </c>
      <c r="X57" s="1">
        <v>0.4</v>
      </c>
      <c r="Y57" s="1">
        <f t="shared" si="23"/>
        <v>23.217858119131176</v>
      </c>
      <c r="Z57" s="4">
        <v>0.4</v>
      </c>
      <c r="AJ57" s="1">
        <f t="shared" si="24"/>
        <v>22.4020955225409</v>
      </c>
      <c r="AK57" s="1">
        <f t="shared" si="25"/>
        <v>46.329097314774017</v>
      </c>
      <c r="AL57" s="1">
        <v>0</v>
      </c>
      <c r="AM57" s="1">
        <f t="shared" si="26"/>
        <v>66.561133915060594</v>
      </c>
      <c r="AN57" s="1">
        <v>0.15</v>
      </c>
      <c r="AO57" s="1">
        <f t="shared" si="27"/>
        <v>18.815038538305771</v>
      </c>
      <c r="AP57" s="1">
        <v>0.4</v>
      </c>
      <c r="AQ57" s="1">
        <f t="shared" si="28"/>
        <v>12.229775049898752</v>
      </c>
      <c r="AR57" s="4">
        <v>0.4</v>
      </c>
      <c r="AT57" s="8">
        <v>1</v>
      </c>
      <c r="AU57" s="8">
        <v>0</v>
      </c>
      <c r="AV57" s="6">
        <v>0</v>
      </c>
      <c r="AW57" s="1">
        <f t="shared" si="30"/>
        <v>35.220863937239422</v>
      </c>
    </row>
    <row r="58" spans="1:49" x14ac:dyDescent="0.35">
      <c r="A58" s="6">
        <v>1905</v>
      </c>
      <c r="B58">
        <v>28.7030864995276</v>
      </c>
      <c r="C58" s="1">
        <v>15.5321700065698</v>
      </c>
      <c r="D58">
        <v>17.124759035636199</v>
      </c>
      <c r="E58" s="1">
        <f t="shared" si="15"/>
        <v>180.16226482844684</v>
      </c>
      <c r="F58" s="1">
        <f t="shared" si="31"/>
        <v>104.45532671187055</v>
      </c>
      <c r="G58" s="1">
        <f t="shared" si="16"/>
        <v>115.16564003438162</v>
      </c>
      <c r="H58" s="1">
        <f t="shared" si="17"/>
        <v>156.92133266557718</v>
      </c>
      <c r="I58" s="1">
        <f t="shared" si="32"/>
        <v>96.098900574920918</v>
      </c>
      <c r="J58" s="1">
        <f t="shared" si="18"/>
        <v>102.95808219073719</v>
      </c>
      <c r="K58" s="1">
        <v>0.47740313120000161</v>
      </c>
      <c r="L58" s="1">
        <v>0.36255575360000059</v>
      </c>
      <c r="M58" s="1">
        <v>0.41156503599999922</v>
      </c>
      <c r="N58" s="1">
        <v>4.1500000000000004</v>
      </c>
      <c r="O58" s="1">
        <v>5.2</v>
      </c>
      <c r="P58" s="1">
        <v>6</v>
      </c>
      <c r="R58" s="7">
        <f t="shared" si="19"/>
        <v>35.118577771343809</v>
      </c>
      <c r="S58" s="1">
        <f t="shared" si="20"/>
        <v>70.614599699509739</v>
      </c>
      <c r="T58" s="1">
        <v>0</v>
      </c>
      <c r="U58" s="1">
        <f t="shared" si="21"/>
        <v>77.299385535594851</v>
      </c>
      <c r="V58" s="1">
        <v>0.15</v>
      </c>
      <c r="W58" s="1">
        <f t="shared" si="22"/>
        <v>35.641924153037245</v>
      </c>
      <c r="X58" s="1">
        <v>0.4</v>
      </c>
      <c r="Y58" s="1">
        <f t="shared" si="23"/>
        <v>23.167250699474209</v>
      </c>
      <c r="Z58" s="4">
        <v>0.4</v>
      </c>
      <c r="AJ58" s="1">
        <f t="shared" si="24"/>
        <v>22.319325996127766</v>
      </c>
      <c r="AK58" s="1">
        <f t="shared" si="25"/>
        <v>46.331136985831733</v>
      </c>
      <c r="AL58" s="1">
        <v>0</v>
      </c>
      <c r="AM58" s="1">
        <f t="shared" si="26"/>
        <v>66.241926644947213</v>
      </c>
      <c r="AN58" s="1">
        <v>0.15</v>
      </c>
      <c r="AO58" s="1">
        <f t="shared" si="27"/>
        <v>18.762177271796489</v>
      </c>
      <c r="AP58" s="1">
        <v>0.4</v>
      </c>
      <c r="AQ58" s="1">
        <f t="shared" si="28"/>
        <v>12.195415226667718</v>
      </c>
      <c r="AR58" s="4">
        <v>0.4</v>
      </c>
      <c r="AT58" s="8">
        <v>0</v>
      </c>
      <c r="AU58" s="8">
        <v>0</v>
      </c>
      <c r="AV58" s="6">
        <v>1</v>
      </c>
      <c r="AW58" s="1">
        <f t="shared" si="30"/>
        <v>22.319325996127766</v>
      </c>
    </row>
    <row r="59" spans="1:49" x14ac:dyDescent="0.35">
      <c r="A59" s="6">
        <v>1906</v>
      </c>
      <c r="B59">
        <v>28.710451137134498</v>
      </c>
      <c r="C59" s="1">
        <v>15.9882024086832</v>
      </c>
      <c r="D59">
        <v>17.125654804145402</v>
      </c>
      <c r="E59" s="1">
        <f t="shared" si="15"/>
        <v>180.2084908603031</v>
      </c>
      <c r="F59" s="1">
        <f t="shared" si="31"/>
        <v>107.52218816998013</v>
      </c>
      <c r="G59" s="1">
        <f t="shared" si="16"/>
        <v>115.1716641631574</v>
      </c>
      <c r="H59" s="1">
        <f t="shared" si="17"/>
        <v>156.96159553932398</v>
      </c>
      <c r="I59" s="1">
        <f t="shared" si="32"/>
        <v>98.92041311638171</v>
      </c>
      <c r="J59" s="1">
        <f t="shared" si="18"/>
        <v>102.96346776186272</v>
      </c>
      <c r="K59" s="1">
        <v>0.47855317240000161</v>
      </c>
      <c r="L59" s="1">
        <v>0.36314648720000059</v>
      </c>
      <c r="M59" s="1">
        <v>0.41273940479999921</v>
      </c>
      <c r="N59" s="1">
        <v>4.1500000000000004</v>
      </c>
      <c r="O59" s="1">
        <v>5.2</v>
      </c>
      <c r="P59" s="1">
        <v>6</v>
      </c>
      <c r="R59" s="7">
        <f t="shared" si="19"/>
        <v>35.017709891905049</v>
      </c>
      <c r="S59" s="1">
        <f t="shared" si="20"/>
        <v>70.632717992695788</v>
      </c>
      <c r="T59" s="1">
        <v>0</v>
      </c>
      <c r="U59" s="1">
        <f t="shared" si="21"/>
        <v>76.963666414211872</v>
      </c>
      <c r="V59" s="1">
        <v>0.15</v>
      </c>
      <c r="W59" s="1">
        <f t="shared" si="22"/>
        <v>35.565393832989798</v>
      </c>
      <c r="X59" s="1">
        <v>0.4</v>
      </c>
      <c r="Y59" s="1">
        <f t="shared" si="23"/>
        <v>23.11750599144337</v>
      </c>
      <c r="Z59" s="4">
        <v>0.4</v>
      </c>
      <c r="AJ59" s="1">
        <f t="shared" si="24"/>
        <v>22.237209954725735</v>
      </c>
      <c r="AK59" s="1">
        <f t="shared" si="25"/>
        <v>46.333560492838224</v>
      </c>
      <c r="AL59" s="1">
        <v>0</v>
      </c>
      <c r="AM59" s="1">
        <f t="shared" si="26"/>
        <v>65.925070386590491</v>
      </c>
      <c r="AN59" s="1">
        <v>0.15</v>
      </c>
      <c r="AO59" s="1">
        <f t="shared" si="27"/>
        <v>18.70977181323812</v>
      </c>
      <c r="AP59" s="1">
        <v>0.4</v>
      </c>
      <c r="AQ59" s="1">
        <f t="shared" si="28"/>
        <v>12.161351678604779</v>
      </c>
      <c r="AR59" s="4">
        <v>0.4</v>
      </c>
      <c r="AT59" s="8">
        <v>1</v>
      </c>
      <c r="AU59" s="8">
        <v>0</v>
      </c>
      <c r="AV59" s="6">
        <v>0</v>
      </c>
      <c r="AW59" s="1">
        <f t="shared" si="30"/>
        <v>35.017709891905049</v>
      </c>
    </row>
    <row r="60" spans="1:49" x14ac:dyDescent="0.35">
      <c r="A60" s="6">
        <v>1907</v>
      </c>
      <c r="B60">
        <v>28.718674710348701</v>
      </c>
      <c r="C60" s="1">
        <v>16.451709111362199</v>
      </c>
      <c r="D60">
        <v>17.126719128449</v>
      </c>
      <c r="E60" s="1">
        <f t="shared" si="15"/>
        <v>180.26010822121924</v>
      </c>
      <c r="F60" s="1">
        <f t="shared" si="31"/>
        <v>110.63931501323498</v>
      </c>
      <c r="G60" s="1">
        <f t="shared" si="16"/>
        <v>115.17882184574864</v>
      </c>
      <c r="H60" s="1">
        <f t="shared" si="17"/>
        <v>157.00655426068195</v>
      </c>
      <c r="I60" s="1">
        <f t="shared" si="32"/>
        <v>101.78816981217618</v>
      </c>
      <c r="J60" s="1">
        <f t="shared" si="18"/>
        <v>102.9698667300993</v>
      </c>
      <c r="K60" s="1">
        <v>0.47970321360000162</v>
      </c>
      <c r="L60" s="1">
        <v>0.36373722080000059</v>
      </c>
      <c r="M60" s="1">
        <v>0.4139137735999992</v>
      </c>
      <c r="N60" s="1">
        <v>4.1500000000000004</v>
      </c>
      <c r="O60" s="1">
        <v>5.2</v>
      </c>
      <c r="P60" s="1">
        <v>6</v>
      </c>
      <c r="R60" s="7">
        <f t="shared" si="19"/>
        <v>34.918356982507774</v>
      </c>
      <c r="S60" s="1">
        <f t="shared" si="20"/>
        <v>70.652949417306885</v>
      </c>
      <c r="T60" s="1">
        <v>0</v>
      </c>
      <c r="U60" s="1">
        <f t="shared" si="21"/>
        <v>76.63176207562158</v>
      </c>
      <c r="V60" s="1">
        <v>0.15</v>
      </c>
      <c r="W60" s="1">
        <f t="shared" si="22"/>
        <v>35.490291926006861</v>
      </c>
      <c r="X60" s="1">
        <v>0.4</v>
      </c>
      <c r="Y60" s="1">
        <f t="shared" si="23"/>
        <v>23.068689751904461</v>
      </c>
      <c r="Z60" s="4">
        <v>0.4</v>
      </c>
      <c r="AJ60" s="1">
        <f t="shared" si="24"/>
        <v>22.155775864982928</v>
      </c>
      <c r="AK60" s="1">
        <f t="shared" si="25"/>
        <v>46.336440028544686</v>
      </c>
      <c r="AL60" s="1">
        <v>0</v>
      </c>
      <c r="AM60" s="1">
        <f t="shared" si="26"/>
        <v>65.610644084011597</v>
      </c>
      <c r="AN60" s="1">
        <v>0.15</v>
      </c>
      <c r="AO60" s="1">
        <f t="shared" si="27"/>
        <v>18.657847352092709</v>
      </c>
      <c r="AP60" s="1">
        <v>0.4</v>
      </c>
      <c r="AQ60" s="1">
        <f t="shared" si="28"/>
        <v>12.127600778860261</v>
      </c>
      <c r="AR60" s="4">
        <v>0.4</v>
      </c>
      <c r="AT60" s="8">
        <v>0</v>
      </c>
      <c r="AU60" s="8">
        <v>0</v>
      </c>
      <c r="AV60" s="6">
        <v>1</v>
      </c>
      <c r="AW60" s="1">
        <f t="shared" si="30"/>
        <v>22.155775864982928</v>
      </c>
    </row>
    <row r="61" spans="1:49" x14ac:dyDescent="0.35">
      <c r="A61" s="6">
        <v>1908</v>
      </c>
      <c r="B61">
        <v>28.727857198261098</v>
      </c>
      <c r="C61" s="1">
        <v>16.922568790820002</v>
      </c>
      <c r="D61">
        <v>17.127983704897101</v>
      </c>
      <c r="E61" s="1">
        <f t="shared" si="15"/>
        <v>180.31774445553447</v>
      </c>
      <c r="F61" s="1">
        <f t="shared" si="31"/>
        <v>113.80589132758176</v>
      </c>
      <c r="G61" s="1">
        <f t="shared" si="16"/>
        <v>115.18732624313695</v>
      </c>
      <c r="H61" s="1">
        <f t="shared" si="17"/>
        <v>157.05675542077051</v>
      </c>
      <c r="I61" s="1">
        <f t="shared" si="32"/>
        <v>104.70142002137521</v>
      </c>
      <c r="J61" s="1">
        <f t="shared" si="18"/>
        <v>102.97746966136445</v>
      </c>
      <c r="K61" s="1">
        <v>0.48085325480000163</v>
      </c>
      <c r="L61" s="1">
        <v>0.3643279544000006</v>
      </c>
      <c r="M61" s="1">
        <v>0.41508814239999919</v>
      </c>
      <c r="N61" s="1">
        <v>4.1500000000000004</v>
      </c>
      <c r="O61" s="1">
        <v>5.2</v>
      </c>
      <c r="P61" s="1">
        <v>6</v>
      </c>
      <c r="R61" s="7">
        <f t="shared" si="19"/>
        <v>34.820627082212475</v>
      </c>
      <c r="S61" s="1">
        <f t="shared" si="20"/>
        <v>70.675539939346734</v>
      </c>
      <c r="T61" s="1">
        <v>0</v>
      </c>
      <c r="U61" s="1">
        <f t="shared" si="21"/>
        <v>76.303895540906751</v>
      </c>
      <c r="V61" s="1">
        <v>0.15</v>
      </c>
      <c r="W61" s="1">
        <f t="shared" si="22"/>
        <v>35.416731441024936</v>
      </c>
      <c r="X61" s="1">
        <v>0.4</v>
      </c>
      <c r="Y61" s="1">
        <f t="shared" si="23"/>
        <v>23.020875436666209</v>
      </c>
      <c r="Z61" s="4">
        <v>0.4</v>
      </c>
      <c r="AJ61" s="1">
        <f t="shared" si="24"/>
        <v>22.075058209375307</v>
      </c>
      <c r="AK61" s="1">
        <f t="shared" si="25"/>
        <v>46.339861347614004</v>
      </c>
      <c r="AL61" s="1">
        <v>0</v>
      </c>
      <c r="AM61" s="1">
        <f t="shared" si="26"/>
        <v>65.298744081299105</v>
      </c>
      <c r="AN61" s="1">
        <v>0.15</v>
      </c>
      <c r="AO61" s="1">
        <f t="shared" si="27"/>
        <v>18.606434238152183</v>
      </c>
      <c r="AP61" s="1">
        <v>0.4</v>
      </c>
      <c r="AQ61" s="1">
        <f t="shared" si="28"/>
        <v>12.09418225479892</v>
      </c>
      <c r="AR61" s="4">
        <v>0.4</v>
      </c>
      <c r="AT61" s="8">
        <v>1</v>
      </c>
      <c r="AU61" s="8">
        <v>0</v>
      </c>
      <c r="AV61" s="6">
        <v>0</v>
      </c>
      <c r="AW61" s="1">
        <f t="shared" si="30"/>
        <v>34.820627082212475</v>
      </c>
    </row>
    <row r="62" spans="1:49" x14ac:dyDescent="0.35">
      <c r="A62" s="6">
        <v>1909</v>
      </c>
      <c r="B62">
        <v>28.738110168427198</v>
      </c>
      <c r="C62" s="1">
        <v>17.400648587174398</v>
      </c>
      <c r="D62">
        <v>17.129486181744699</v>
      </c>
      <c r="E62" s="1">
        <f t="shared" si="15"/>
        <v>180.38209984555058</v>
      </c>
      <c r="F62" s="1">
        <f t="shared" si="31"/>
        <v>117.0210236176237</v>
      </c>
      <c r="G62" s="1">
        <f t="shared" si="16"/>
        <v>115.19743054343279</v>
      </c>
      <c r="H62" s="1">
        <f t="shared" si="17"/>
        <v>157.11280896547453</v>
      </c>
      <c r="I62" s="1">
        <f t="shared" si="32"/>
        <v>107.6593417282138</v>
      </c>
      <c r="J62" s="1">
        <f t="shared" si="18"/>
        <v>102.98650290582891</v>
      </c>
      <c r="K62" s="1">
        <v>0.48200329600000164</v>
      </c>
      <c r="L62" s="1">
        <v>0.3649186880000006</v>
      </c>
      <c r="M62" s="1">
        <v>0.41626251119999919</v>
      </c>
      <c r="N62" s="1">
        <v>4.1500000000000004</v>
      </c>
      <c r="O62" s="1">
        <v>5.2</v>
      </c>
      <c r="P62" s="1">
        <v>6</v>
      </c>
      <c r="R62" s="7">
        <f t="shared" si="19"/>
        <v>34.724640849348383</v>
      </c>
      <c r="S62" s="1">
        <f t="shared" si="20"/>
        <v>70.700764034463546</v>
      </c>
      <c r="T62" s="1">
        <v>0</v>
      </c>
      <c r="U62" s="1">
        <f t="shared" si="21"/>
        <v>75.980315993801042</v>
      </c>
      <c r="V62" s="1">
        <v>0.15</v>
      </c>
      <c r="W62" s="1">
        <f t="shared" si="22"/>
        <v>35.344838561027608</v>
      </c>
      <c r="X62" s="1">
        <v>0.4</v>
      </c>
      <c r="Y62" s="1">
        <f t="shared" si="23"/>
        <v>22.974145064667947</v>
      </c>
      <c r="Z62" s="4">
        <v>0.4</v>
      </c>
      <c r="AJ62" s="1">
        <f t="shared" si="24"/>
        <v>21.995098578625431</v>
      </c>
      <c r="AK62" s="1">
        <f t="shared" si="25"/>
        <v>46.343926307623015</v>
      </c>
      <c r="AL62" s="1">
        <v>0</v>
      </c>
      <c r="AM62" s="1">
        <f t="shared" si="26"/>
        <v>64.989487249180385</v>
      </c>
      <c r="AN62" s="1">
        <v>0.15</v>
      </c>
      <c r="AO62" s="1">
        <f t="shared" si="27"/>
        <v>18.555568926133898</v>
      </c>
      <c r="AP62" s="1">
        <v>0.4</v>
      </c>
      <c r="AQ62" s="1">
        <f t="shared" si="28"/>
        <v>12.061119801987035</v>
      </c>
      <c r="AR62" s="4">
        <v>0.4</v>
      </c>
      <c r="AT62" s="8">
        <v>0</v>
      </c>
      <c r="AU62" s="8">
        <v>0</v>
      </c>
      <c r="AV62" s="6">
        <v>1</v>
      </c>
      <c r="AW62" s="1">
        <f t="shared" si="30"/>
        <v>21.995098578625431</v>
      </c>
    </row>
    <row r="63" spans="1:49" x14ac:dyDescent="0.35">
      <c r="A63" s="6">
        <v>1910</v>
      </c>
      <c r="B63" s="1">
        <v>28.749558107972899</v>
      </c>
      <c r="C63" s="13"/>
      <c r="D63" s="1">
        <v>17.131271273298101</v>
      </c>
      <c r="E63" s="1">
        <f t="shared" ref="E63:E126" si="33">B63*56*453.592/4046.86</f>
        <v>180.45395576655775</v>
      </c>
      <c r="G63" s="1">
        <f t="shared" ref="G63:G126" si="34">D63*60*453.592/4046.86</f>
        <v>115.20943545461662</v>
      </c>
      <c r="H63" s="1">
        <f t="shared" ref="H63:H112" si="35">E63*(100-12.9)/100</f>
        <v>157.1753954726718</v>
      </c>
      <c r="J63" s="1">
        <f t="shared" ref="J63:J111" si="36">G63*(100-10.6)/100</f>
        <v>102.99723529642726</v>
      </c>
      <c r="K63" s="1">
        <v>0.42565127720000129</v>
      </c>
      <c r="L63" s="1">
        <v>0.3359727416000004</v>
      </c>
      <c r="M63" s="1">
        <v>0.35871843999999958</v>
      </c>
      <c r="N63" s="1">
        <v>4.1500000000000004</v>
      </c>
      <c r="O63" s="1">
        <v>5.2</v>
      </c>
      <c r="P63" s="1">
        <v>6</v>
      </c>
      <c r="R63" s="7">
        <f t="shared" ref="R63:R112" si="37">(S63*T63)+(U63*V63)+(W63*X63)+(Y63*Z63)</f>
        <v>40.742075399096329</v>
      </c>
      <c r="S63" s="1">
        <f t="shared" ref="S63:S112" si="38">H63*0.45</f>
        <v>70.728927962702315</v>
      </c>
      <c r="T63" s="1">
        <v>0</v>
      </c>
      <c r="U63" s="1">
        <f t="shared" ref="U63:U112" si="39">H63*(1-K63)/K63*0.45</f>
        <v>95.437442846679332</v>
      </c>
      <c r="V63" s="1">
        <v>0.15</v>
      </c>
      <c r="W63" s="1">
        <f t="shared" ref="W63:W112" si="40">H63/(K63*N63)*0.45</f>
        <v>40.040089351658224</v>
      </c>
      <c r="X63" s="1">
        <v>0.4</v>
      </c>
      <c r="Y63" s="1">
        <f t="shared" ref="Y63:Y112" si="41">W63*0.65</f>
        <v>26.026058078577847</v>
      </c>
      <c r="Z63" s="4">
        <v>0.4</v>
      </c>
      <c r="AJ63" s="1">
        <f t="shared" ref="AJ63:AJ72" si="42">(AK63*AL63)+(AM63*AN63)+(AO63*AP63)+(AQ63*AR63)</f>
        <v>26.641377897153298</v>
      </c>
      <c r="AK63" s="1">
        <f t="shared" ref="AK63:AK72" si="43">J63*0.45</f>
        <v>46.348755883392272</v>
      </c>
      <c r="AL63" s="1">
        <v>0</v>
      </c>
      <c r="AM63" s="1">
        <f t="shared" ref="AM63:AM72" si="44">J63*(1-M63)/M63*0.45</f>
        <v>82.857749038385165</v>
      </c>
      <c r="AN63" s="1">
        <v>0.15</v>
      </c>
      <c r="AO63" s="1">
        <f t="shared" ref="AO63:AO72" si="45">J63/(M63*P63)*0.45</f>
        <v>21.534417486962909</v>
      </c>
      <c r="AP63" s="1">
        <v>0.4</v>
      </c>
      <c r="AQ63" s="1">
        <f t="shared" ref="AQ63:AQ72" si="46">AO63*0.65</f>
        <v>13.997371366525892</v>
      </c>
      <c r="AR63" s="4">
        <v>0.4</v>
      </c>
      <c r="AT63" s="8">
        <v>1</v>
      </c>
      <c r="AU63" s="8">
        <v>0</v>
      </c>
      <c r="AV63" s="6">
        <v>0</v>
      </c>
      <c r="AW63" s="1">
        <f t="shared" ref="AW63:AW72" si="47">(R63*AT63)+(AA63*AU63)+(AJ63*AV63)</f>
        <v>40.742075399096329</v>
      </c>
    </row>
    <row r="64" spans="1:49" x14ac:dyDescent="0.35">
      <c r="A64" s="6">
        <v>1911</v>
      </c>
      <c r="B64" s="1">
        <v>28.762339904605401</v>
      </c>
      <c r="C64" s="13"/>
      <c r="D64" s="1">
        <v>17.1333920811824</v>
      </c>
      <c r="E64" s="1">
        <f t="shared" si="33"/>
        <v>180.53418398277856</v>
      </c>
      <c r="G64" s="1">
        <f t="shared" si="34"/>
        <v>115.22369809018872</v>
      </c>
      <c r="H64" s="1">
        <f t="shared" si="35"/>
        <v>157.24527424900012</v>
      </c>
      <c r="J64" s="1">
        <f t="shared" si="36"/>
        <v>103.00998609262871</v>
      </c>
      <c r="K64" s="1">
        <v>0.42680131840000129</v>
      </c>
      <c r="L64" s="1">
        <v>0.33656347520000041</v>
      </c>
      <c r="M64" s="1">
        <v>0.35989280879999958</v>
      </c>
      <c r="N64" s="1">
        <v>4.1500000000000004</v>
      </c>
      <c r="O64" s="1">
        <v>5.2</v>
      </c>
      <c r="P64" s="1">
        <v>6</v>
      </c>
      <c r="R64" s="7">
        <f t="shared" si="37"/>
        <v>40.621758043685496</v>
      </c>
      <c r="S64" s="1">
        <f t="shared" si="38"/>
        <v>70.760373412050058</v>
      </c>
      <c r="T64" s="1">
        <v>0</v>
      </c>
      <c r="U64" s="1">
        <f t="shared" si="39"/>
        <v>95.031929379603753</v>
      </c>
      <c r="V64" s="1">
        <v>0.15</v>
      </c>
      <c r="W64" s="1">
        <f t="shared" si="40"/>
        <v>39.949952479916568</v>
      </c>
      <c r="X64" s="1">
        <v>0.4</v>
      </c>
      <c r="Y64" s="1">
        <f t="shared" si="41"/>
        <v>25.967469111945771</v>
      </c>
      <c r="Z64" s="4">
        <v>0.4</v>
      </c>
      <c r="AJ64" s="1">
        <f t="shared" si="42"/>
        <v>26.535042647004207</v>
      </c>
      <c r="AK64" s="1">
        <f t="shared" si="43"/>
        <v>46.354493741682923</v>
      </c>
      <c r="AL64" s="1">
        <v>0</v>
      </c>
      <c r="AM64" s="1">
        <f t="shared" si="44"/>
        <v>82.446339751611859</v>
      </c>
      <c r="AN64" s="1">
        <v>0.15</v>
      </c>
      <c r="AO64" s="1">
        <f t="shared" si="45"/>
        <v>21.466805582215795</v>
      </c>
      <c r="AP64" s="1">
        <v>0.4</v>
      </c>
      <c r="AQ64" s="1">
        <f t="shared" si="46"/>
        <v>13.953423628440268</v>
      </c>
      <c r="AR64" s="4">
        <v>0.4</v>
      </c>
      <c r="AT64" s="8">
        <v>0</v>
      </c>
      <c r="AU64" s="8">
        <v>0</v>
      </c>
      <c r="AV64" s="6">
        <v>1</v>
      </c>
      <c r="AW64" s="1">
        <f t="shared" si="47"/>
        <v>26.535042647004207</v>
      </c>
    </row>
    <row r="65" spans="1:49" x14ac:dyDescent="0.35">
      <c r="A65" s="6">
        <v>1912</v>
      </c>
      <c r="B65" s="1">
        <v>28.776610493666201</v>
      </c>
      <c r="C65" s="13"/>
      <c r="D65" s="1">
        <v>17.135911660637099</v>
      </c>
      <c r="E65" s="1">
        <f t="shared" si="33"/>
        <v>180.62375698551722</v>
      </c>
      <c r="G65" s="1">
        <f t="shared" si="34"/>
        <v>115.24064250265691</v>
      </c>
      <c r="H65" s="1">
        <f t="shared" si="35"/>
        <v>157.32329233438548</v>
      </c>
      <c r="J65" s="1">
        <f t="shared" si="36"/>
        <v>103.02513439737528</v>
      </c>
      <c r="K65" s="1">
        <v>0.4279513596000013</v>
      </c>
      <c r="L65" s="1">
        <v>0.33715420880000041</v>
      </c>
      <c r="M65" s="1">
        <v>0.36106717759999957</v>
      </c>
      <c r="N65" s="1">
        <v>4.1500000000000004</v>
      </c>
      <c r="O65" s="1">
        <v>5.2</v>
      </c>
      <c r="P65" s="1">
        <v>6</v>
      </c>
      <c r="R65" s="7">
        <f t="shared" si="37"/>
        <v>40.504157530112188</v>
      </c>
      <c r="S65" s="1">
        <f t="shared" si="38"/>
        <v>70.795481550473468</v>
      </c>
      <c r="T65" s="1">
        <v>0</v>
      </c>
      <c r="U65" s="1">
        <f t="shared" si="39"/>
        <v>94.633322359963401</v>
      </c>
      <c r="V65" s="1">
        <v>0.15</v>
      </c>
      <c r="W65" s="1">
        <f t="shared" si="40"/>
        <v>39.862362388057079</v>
      </c>
      <c r="X65" s="1">
        <v>0.4</v>
      </c>
      <c r="Y65" s="1">
        <f t="shared" si="41"/>
        <v>25.910535552237103</v>
      </c>
      <c r="Z65" s="4">
        <v>0.4</v>
      </c>
      <c r="AJ65" s="1">
        <f t="shared" si="42"/>
        <v>26.430008563119134</v>
      </c>
      <c r="AK65" s="1">
        <f t="shared" si="43"/>
        <v>46.361310478818879</v>
      </c>
      <c r="AL65" s="1">
        <v>0</v>
      </c>
      <c r="AM65" s="1">
        <f t="shared" si="44"/>
        <v>82.039478501727132</v>
      </c>
      <c r="AN65" s="1">
        <v>0.15</v>
      </c>
      <c r="AO65" s="1">
        <f t="shared" si="45"/>
        <v>21.400131496757673</v>
      </c>
      <c r="AP65" s="1">
        <v>0.4</v>
      </c>
      <c r="AQ65" s="1">
        <f t="shared" si="46"/>
        <v>13.910085472892488</v>
      </c>
      <c r="AR65" s="4">
        <v>0.4</v>
      </c>
      <c r="AT65" s="8">
        <v>1</v>
      </c>
      <c r="AU65" s="8">
        <v>0</v>
      </c>
      <c r="AV65" s="6">
        <v>0</v>
      </c>
      <c r="AW65" s="1">
        <f t="shared" si="47"/>
        <v>40.504157530112188</v>
      </c>
    </row>
    <row r="66" spans="1:49" x14ac:dyDescent="0.35">
      <c r="A66" s="6">
        <v>1913</v>
      </c>
      <c r="B66" s="1">
        <v>28.792542688915798</v>
      </c>
      <c r="C66" s="13"/>
      <c r="D66" s="1">
        <v>17.138904876445199</v>
      </c>
      <c r="E66" s="1">
        <f t="shared" si="33"/>
        <v>180.72375948454825</v>
      </c>
      <c r="G66" s="1">
        <f t="shared" si="34"/>
        <v>115.26077216483688</v>
      </c>
      <c r="H66" s="1">
        <f t="shared" si="35"/>
        <v>157.41039451104152</v>
      </c>
      <c r="J66" s="1">
        <f t="shared" si="36"/>
        <v>103.04313031536418</v>
      </c>
      <c r="K66" s="1">
        <v>0.42910140080000131</v>
      </c>
      <c r="L66" s="1">
        <v>0.33774494240000041</v>
      </c>
      <c r="M66" s="1">
        <v>0.36224154639999956</v>
      </c>
      <c r="N66" s="1">
        <v>4.1500000000000004</v>
      </c>
      <c r="O66" s="1">
        <v>5.2</v>
      </c>
      <c r="P66" s="1">
        <v>6</v>
      </c>
      <c r="R66" s="7">
        <f t="shared" si="37"/>
        <v>40.389490015644469</v>
      </c>
      <c r="S66" s="1">
        <f t="shared" si="38"/>
        <v>70.834677529968687</v>
      </c>
      <c r="T66" s="1">
        <v>0</v>
      </c>
      <c r="U66" s="1">
        <f t="shared" si="39"/>
        <v>94.242102452354928</v>
      </c>
      <c r="V66" s="1">
        <v>0.15</v>
      </c>
      <c r="W66" s="1">
        <f t="shared" si="40"/>
        <v>39.777537345138221</v>
      </c>
      <c r="X66" s="1">
        <v>0.4</v>
      </c>
      <c r="Y66" s="1">
        <f t="shared" si="41"/>
        <v>25.855399274339845</v>
      </c>
      <c r="Z66" s="4">
        <v>0.4</v>
      </c>
      <c r="AJ66" s="1">
        <f t="shared" si="42"/>
        <v>26.326376413356002</v>
      </c>
      <c r="AK66" s="1">
        <f t="shared" si="43"/>
        <v>46.369408641913886</v>
      </c>
      <c r="AL66" s="1">
        <v>0</v>
      </c>
      <c r="AM66" s="1">
        <f t="shared" si="44"/>
        <v>81.637467164405678</v>
      </c>
      <c r="AN66" s="1">
        <v>0.15</v>
      </c>
      <c r="AO66" s="1">
        <f t="shared" si="45"/>
        <v>21.334479301053257</v>
      </c>
      <c r="AP66" s="1">
        <v>0.4</v>
      </c>
      <c r="AQ66" s="1">
        <f t="shared" si="46"/>
        <v>13.867411545684618</v>
      </c>
      <c r="AR66" s="4">
        <v>0.4</v>
      </c>
      <c r="AT66" s="8">
        <v>0</v>
      </c>
      <c r="AU66" s="8">
        <v>0</v>
      </c>
      <c r="AV66" s="6">
        <v>1</v>
      </c>
      <c r="AW66" s="1">
        <f t="shared" si="47"/>
        <v>26.326376413356002</v>
      </c>
    </row>
    <row r="67" spans="1:49" x14ac:dyDescent="0.35">
      <c r="A67" s="6">
        <v>1914</v>
      </c>
      <c r="B67" s="1">
        <v>28.8103292163884</v>
      </c>
      <c r="C67" s="13"/>
      <c r="D67" s="1">
        <v>17.142460600869001</v>
      </c>
      <c r="E67" s="1">
        <f t="shared" si="33"/>
        <v>180.83540117412579</v>
      </c>
      <c r="G67" s="1">
        <f t="shared" si="34"/>
        <v>115.28468475118048</v>
      </c>
      <c r="H67" s="1">
        <f t="shared" si="35"/>
        <v>157.50763442266356</v>
      </c>
      <c r="J67" s="1">
        <f t="shared" si="36"/>
        <v>103.06450816755536</v>
      </c>
      <c r="K67" s="1">
        <v>0.43025144200000132</v>
      </c>
      <c r="L67" s="1">
        <v>0.33833567600000042</v>
      </c>
      <c r="M67" s="1">
        <v>0.36341591519999955</v>
      </c>
      <c r="N67" s="1">
        <v>4.1500000000000004</v>
      </c>
      <c r="O67" s="1">
        <v>5.2</v>
      </c>
      <c r="P67" s="1">
        <v>6</v>
      </c>
      <c r="R67" s="7">
        <f t="shared" si="37"/>
        <v>40.277996502750391</v>
      </c>
      <c r="S67" s="1">
        <f t="shared" si="38"/>
        <v>70.878435490198598</v>
      </c>
      <c r="T67" s="1">
        <v>0</v>
      </c>
      <c r="U67" s="1">
        <f t="shared" si="39"/>
        <v>93.858805507121261</v>
      </c>
      <c r="V67" s="1">
        <v>0.15</v>
      </c>
      <c r="W67" s="1">
        <f t="shared" si="40"/>
        <v>39.695720722245753</v>
      </c>
      <c r="X67" s="1">
        <v>0.4</v>
      </c>
      <c r="Y67" s="1">
        <f t="shared" si="41"/>
        <v>25.802218469459739</v>
      </c>
      <c r="Z67" s="4">
        <v>0.4</v>
      </c>
      <c r="AJ67" s="1">
        <f t="shared" si="42"/>
        <v>26.224266698764456</v>
      </c>
      <c r="AK67" s="1">
        <f t="shared" si="43"/>
        <v>46.379028675399915</v>
      </c>
      <c r="AL67" s="1">
        <v>0</v>
      </c>
      <c r="AM67" s="1">
        <f t="shared" si="44"/>
        <v>81.240667478732533</v>
      </c>
      <c r="AN67" s="1">
        <v>0.15</v>
      </c>
      <c r="AO67" s="1">
        <f t="shared" si="45"/>
        <v>21.269949359022082</v>
      </c>
      <c r="AP67" s="1">
        <v>0.4</v>
      </c>
      <c r="AQ67" s="1">
        <f t="shared" si="46"/>
        <v>13.825467083364353</v>
      </c>
      <c r="AR67" s="4">
        <v>0.4</v>
      </c>
      <c r="AT67" s="8">
        <v>1</v>
      </c>
      <c r="AU67" s="8">
        <v>0</v>
      </c>
      <c r="AV67" s="6">
        <v>0</v>
      </c>
      <c r="AW67" s="1">
        <f t="shared" si="47"/>
        <v>40.277996502750391</v>
      </c>
    </row>
    <row r="68" spans="1:49" x14ac:dyDescent="0.35">
      <c r="A68" s="6">
        <v>1915</v>
      </c>
      <c r="B68" s="1">
        <v>28.830184972400001</v>
      </c>
      <c r="C68" s="13"/>
      <c r="D68" s="1">
        <v>17.146684314947599</v>
      </c>
      <c r="E68" s="1">
        <f t="shared" si="33"/>
        <v>180.96003090594886</v>
      </c>
      <c r="G68" s="1">
        <f t="shared" si="34"/>
        <v>115.3130896317497</v>
      </c>
      <c r="H68" s="1">
        <f t="shared" si="35"/>
        <v>157.61618691908146</v>
      </c>
      <c r="J68" s="1">
        <f t="shared" si="36"/>
        <v>103.08990213078425</v>
      </c>
      <c r="K68" s="1">
        <v>0.43140148320000132</v>
      </c>
      <c r="L68" s="1">
        <v>0.33892640960000042</v>
      </c>
      <c r="M68" s="1">
        <v>0.36459028399999954</v>
      </c>
      <c r="N68" s="1">
        <v>4.1500000000000004</v>
      </c>
      <c r="O68" s="1">
        <v>5.2</v>
      </c>
      <c r="P68" s="1">
        <v>6</v>
      </c>
      <c r="R68" s="7">
        <f t="shared" si="37"/>
        <v>40.169945556137669</v>
      </c>
      <c r="S68" s="1">
        <f t="shared" si="38"/>
        <v>70.927284113586651</v>
      </c>
      <c r="T68" s="1">
        <v>0</v>
      </c>
      <c r="U68" s="1">
        <f t="shared" si="39"/>
        <v>93.484028493570463</v>
      </c>
      <c r="V68" s="1">
        <v>0.15</v>
      </c>
      <c r="W68" s="1">
        <f t="shared" si="40"/>
        <v>39.617183760760753</v>
      </c>
      <c r="X68" s="1">
        <v>0.4</v>
      </c>
      <c r="Y68" s="1">
        <f t="shared" si="41"/>
        <v>25.75116944449449</v>
      </c>
      <c r="Z68" s="4">
        <v>0.4</v>
      </c>
      <c r="AJ68" s="1">
        <f t="shared" si="42"/>
        <v>26.123823207429801</v>
      </c>
      <c r="AK68" s="1">
        <f t="shared" si="43"/>
        <v>46.390455958852918</v>
      </c>
      <c r="AL68" s="1">
        <v>0</v>
      </c>
      <c r="AM68" s="1">
        <f t="shared" si="44"/>
        <v>80.849511738292236</v>
      </c>
      <c r="AN68" s="1">
        <v>0.15</v>
      </c>
      <c r="AO68" s="1">
        <f t="shared" si="45"/>
        <v>21.206661282857521</v>
      </c>
      <c r="AP68" s="1">
        <v>0.4</v>
      </c>
      <c r="AQ68" s="1">
        <f t="shared" si="46"/>
        <v>13.78432983385739</v>
      </c>
      <c r="AR68" s="4">
        <v>0.4</v>
      </c>
      <c r="AT68" s="8">
        <v>0</v>
      </c>
      <c r="AU68" s="8">
        <v>0</v>
      </c>
      <c r="AV68" s="6">
        <v>1</v>
      </c>
      <c r="AW68" s="1">
        <f t="shared" si="47"/>
        <v>26.123823207429801</v>
      </c>
    </row>
    <row r="69" spans="1:49" x14ac:dyDescent="0.35">
      <c r="A69" s="6">
        <v>1916</v>
      </c>
      <c r="B69" s="1">
        <v>28.852349528614301</v>
      </c>
      <c r="C69" s="13"/>
      <c r="D69" s="1">
        <v>17.1517011848258</v>
      </c>
      <c r="E69" s="1">
        <f t="shared" si="33"/>
        <v>181.09915241284853</v>
      </c>
      <c r="G69" s="1">
        <f t="shared" si="34"/>
        <v>115.34682856082252</v>
      </c>
      <c r="H69" s="1">
        <f t="shared" si="35"/>
        <v>157.73736175159104</v>
      </c>
      <c r="J69" s="1">
        <f t="shared" si="36"/>
        <v>103.12006473337533</v>
      </c>
      <c r="K69" s="1">
        <v>0.43255152440000133</v>
      </c>
      <c r="L69" s="1">
        <v>0.33951714320000043</v>
      </c>
      <c r="M69" s="1">
        <v>0.36576465279999953</v>
      </c>
      <c r="N69" s="1">
        <v>4.1500000000000004</v>
      </c>
      <c r="O69" s="1">
        <v>5.2</v>
      </c>
      <c r="P69" s="1">
        <v>6</v>
      </c>
      <c r="R69" s="7">
        <f t="shared" si="37"/>
        <v>40.065636306233003</v>
      </c>
      <c r="S69" s="1">
        <f t="shared" si="38"/>
        <v>70.981812788215976</v>
      </c>
      <c r="T69" s="1">
        <v>0</v>
      </c>
      <c r="U69" s="1">
        <f t="shared" si="39"/>
        <v>93.118436047286124</v>
      </c>
      <c r="V69" s="1">
        <v>0.15</v>
      </c>
      <c r="W69" s="1">
        <f t="shared" si="40"/>
        <v>39.542228635060738</v>
      </c>
      <c r="X69" s="1">
        <v>0.4</v>
      </c>
      <c r="Y69" s="1">
        <f t="shared" si="41"/>
        <v>25.702448612789482</v>
      </c>
      <c r="Z69" s="4">
        <v>0.4</v>
      </c>
      <c r="AJ69" s="1">
        <f t="shared" si="42"/>
        <v>26.02521720030887</v>
      </c>
      <c r="AK69" s="1">
        <f t="shared" si="43"/>
        <v>46.404029130018898</v>
      </c>
      <c r="AL69" s="1">
        <v>0</v>
      </c>
      <c r="AM69" s="1">
        <f t="shared" si="44"/>
        <v>80.464515369256887</v>
      </c>
      <c r="AN69" s="1">
        <v>0.15</v>
      </c>
      <c r="AO69" s="1">
        <f t="shared" si="45"/>
        <v>21.144757416545964</v>
      </c>
      <c r="AP69" s="1">
        <v>0.4</v>
      </c>
      <c r="AQ69" s="1">
        <f t="shared" si="46"/>
        <v>13.744092320754877</v>
      </c>
      <c r="AR69" s="4">
        <v>0.4</v>
      </c>
      <c r="AT69" s="8">
        <v>1</v>
      </c>
      <c r="AU69" s="8">
        <v>0</v>
      </c>
      <c r="AV69" s="6">
        <v>0</v>
      </c>
      <c r="AW69" s="1">
        <f t="shared" si="47"/>
        <v>40.065636306233003</v>
      </c>
    </row>
    <row r="70" spans="1:49" x14ac:dyDescent="0.35">
      <c r="A70" s="6">
        <v>1917</v>
      </c>
      <c r="B70" s="1">
        <v>28.877089908957</v>
      </c>
      <c r="C70" s="13"/>
      <c r="D70" s="1">
        <v>17.1576596965341</v>
      </c>
      <c r="E70" s="1">
        <f t="shared" si="33"/>
        <v>181.25444173880067</v>
      </c>
      <c r="G70" s="1">
        <f t="shared" si="34"/>
        <v>115.38690012113533</v>
      </c>
      <c r="H70" s="1">
        <f t="shared" si="35"/>
        <v>157.87261875449536</v>
      </c>
      <c r="J70" s="1">
        <f t="shared" si="36"/>
        <v>103.15588870829498</v>
      </c>
      <c r="K70" s="1">
        <v>0.43370156560000134</v>
      </c>
      <c r="L70" s="1">
        <v>0.34010787680000043</v>
      </c>
      <c r="M70" s="1">
        <v>0.36693902159999953</v>
      </c>
      <c r="N70" s="1">
        <v>4.1500000000000004</v>
      </c>
      <c r="O70" s="1">
        <v>5.2</v>
      </c>
      <c r="P70" s="1">
        <v>6</v>
      </c>
      <c r="R70" s="7">
        <f t="shared" si="37"/>
        <v>39.96540176640115</v>
      </c>
      <c r="S70" s="1">
        <f t="shared" si="38"/>
        <v>71.042678439522916</v>
      </c>
      <c r="T70" s="1">
        <v>0</v>
      </c>
      <c r="U70" s="1">
        <f t="shared" si="39"/>
        <v>92.762767688483166</v>
      </c>
      <c r="V70" s="1">
        <v>0.15</v>
      </c>
      <c r="W70" s="1">
        <f t="shared" si="40"/>
        <v>39.47119183807375</v>
      </c>
      <c r="X70" s="1">
        <v>0.4</v>
      </c>
      <c r="Y70" s="1">
        <f t="shared" si="41"/>
        <v>25.656274694747939</v>
      </c>
      <c r="Z70" s="4">
        <v>0.4</v>
      </c>
      <c r="AJ70" s="1">
        <f t="shared" si="42"/>
        <v>25.928652336644159</v>
      </c>
      <c r="AK70" s="1">
        <f t="shared" si="43"/>
        <v>46.42014991873274</v>
      </c>
      <c r="AL70" s="1">
        <v>0</v>
      </c>
      <c r="AM70" s="1">
        <f t="shared" si="44"/>
        <v>80.086291713782927</v>
      </c>
      <c r="AN70" s="1">
        <v>0.15</v>
      </c>
      <c r="AO70" s="1">
        <f t="shared" si="45"/>
        <v>21.084406938752608</v>
      </c>
      <c r="AP70" s="1">
        <v>0.4</v>
      </c>
      <c r="AQ70" s="1">
        <f t="shared" si="46"/>
        <v>13.704864510189195</v>
      </c>
      <c r="AR70" s="4">
        <v>0.4</v>
      </c>
      <c r="AT70" s="8">
        <v>0</v>
      </c>
      <c r="AU70" s="8">
        <v>0</v>
      </c>
      <c r="AV70" s="6">
        <v>1</v>
      </c>
      <c r="AW70" s="1">
        <f t="shared" si="47"/>
        <v>25.928652336644159</v>
      </c>
    </row>
    <row r="71" spans="1:49" x14ac:dyDescent="0.35">
      <c r="A71" s="6">
        <v>1918</v>
      </c>
      <c r="B71" s="1">
        <v>28.904703665080799</v>
      </c>
      <c r="C71" s="13"/>
      <c r="D71" s="1">
        <v>17.164735945905399</v>
      </c>
      <c r="E71" s="1">
        <f t="shared" si="33"/>
        <v>181.42776654286888</v>
      </c>
      <c r="G71" s="1">
        <f t="shared" si="34"/>
        <v>115.43448857398259</v>
      </c>
      <c r="H71" s="1">
        <f t="shared" si="35"/>
        <v>158.02358465883879</v>
      </c>
      <c r="J71" s="1">
        <f t="shared" si="36"/>
        <v>103.19843278514045</v>
      </c>
      <c r="K71" s="1">
        <v>0.43485160680000134</v>
      </c>
      <c r="L71" s="1">
        <v>0.34069861040000043</v>
      </c>
      <c r="M71" s="1">
        <v>0.36811339039999952</v>
      </c>
      <c r="N71" s="1">
        <v>4.1500000000000004</v>
      </c>
      <c r="O71" s="1">
        <v>5.2</v>
      </c>
      <c r="P71" s="1">
        <v>6</v>
      </c>
      <c r="R71" s="7">
        <f t="shared" si="37"/>
        <v>39.869612493070321</v>
      </c>
      <c r="S71" s="1">
        <f t="shared" si="38"/>
        <v>71.110613096477451</v>
      </c>
      <c r="T71" s="1">
        <v>0</v>
      </c>
      <c r="U71" s="1">
        <f t="shared" si="39"/>
        <v>92.417845771981845</v>
      </c>
      <c r="V71" s="1">
        <v>0.15</v>
      </c>
      <c r="W71" s="1">
        <f t="shared" si="40"/>
        <v>39.40444792011067</v>
      </c>
      <c r="X71" s="1">
        <v>0.4</v>
      </c>
      <c r="Y71" s="1">
        <f t="shared" si="41"/>
        <v>25.612891148071935</v>
      </c>
      <c r="Z71" s="4">
        <v>0.4</v>
      </c>
      <c r="AJ71" s="1">
        <f t="shared" si="42"/>
        <v>25.834370462899059</v>
      </c>
      <c r="AK71" s="1">
        <f t="shared" si="43"/>
        <v>46.439294753313206</v>
      </c>
      <c r="AL71" s="1">
        <v>0</v>
      </c>
      <c r="AM71" s="1">
        <f t="shared" si="44"/>
        <v>79.715569384748477</v>
      </c>
      <c r="AN71" s="1">
        <v>0.15</v>
      </c>
      <c r="AO71" s="1">
        <f t="shared" si="45"/>
        <v>21.025810689676952</v>
      </c>
      <c r="AP71" s="1">
        <v>0.4</v>
      </c>
      <c r="AQ71" s="1">
        <f t="shared" si="46"/>
        <v>13.666776948290019</v>
      </c>
      <c r="AR71" s="4">
        <v>0.4</v>
      </c>
      <c r="AT71" s="8">
        <v>1</v>
      </c>
      <c r="AU71" s="8">
        <v>0</v>
      </c>
      <c r="AV71" s="6">
        <v>0</v>
      </c>
      <c r="AW71" s="1">
        <f t="shared" si="47"/>
        <v>39.869612493070321</v>
      </c>
    </row>
    <row r="72" spans="1:49" x14ac:dyDescent="0.35">
      <c r="A72" s="6">
        <v>1919</v>
      </c>
      <c r="B72" s="1">
        <v>28.9355222789914</v>
      </c>
      <c r="C72" s="13"/>
      <c r="D72" s="1">
        <v>17.173138695091399</v>
      </c>
      <c r="E72" s="1">
        <f t="shared" si="33"/>
        <v>181.62120745665698</v>
      </c>
      <c r="G72" s="1">
        <f t="shared" si="34"/>
        <v>115.49099786477267</v>
      </c>
      <c r="H72" s="1">
        <f t="shared" si="35"/>
        <v>158.19207169474822</v>
      </c>
      <c r="J72" s="1">
        <f t="shared" si="36"/>
        <v>103.24895209110677</v>
      </c>
      <c r="K72" s="1">
        <v>0.43600164800000135</v>
      </c>
      <c r="L72" s="1">
        <v>0.34128934400000044</v>
      </c>
      <c r="M72" s="1">
        <v>0.36928775919999951</v>
      </c>
      <c r="N72" s="1">
        <v>4.1500000000000004</v>
      </c>
      <c r="O72" s="1">
        <v>5.2</v>
      </c>
      <c r="P72" s="1">
        <v>6</v>
      </c>
      <c r="R72" s="7">
        <f t="shared" si="37"/>
        <v>39.778680619729982</v>
      </c>
      <c r="S72" s="1">
        <f t="shared" si="38"/>
        <v>71.1864322626367</v>
      </c>
      <c r="T72" s="1">
        <v>0</v>
      </c>
      <c r="U72" s="1">
        <f t="shared" si="39"/>
        <v>92.084584232779136</v>
      </c>
      <c r="V72" s="1">
        <v>0.15</v>
      </c>
      <c r="W72" s="1">
        <f t="shared" si="40"/>
        <v>39.342413613353202</v>
      </c>
      <c r="X72" s="1">
        <v>0.4</v>
      </c>
      <c r="Y72" s="1">
        <f t="shared" si="41"/>
        <v>25.57256884867958</v>
      </c>
      <c r="Z72" s="4">
        <v>0.4</v>
      </c>
      <c r="AJ72" s="1">
        <f t="shared" si="42"/>
        <v>25.742658407157094</v>
      </c>
      <c r="AK72" s="1">
        <f t="shared" si="43"/>
        <v>46.462028440998047</v>
      </c>
      <c r="AL72" s="1">
        <v>0</v>
      </c>
      <c r="AM72" s="1">
        <f t="shared" si="44"/>
        <v>79.353212610181956</v>
      </c>
      <c r="AN72" s="1">
        <v>0.15</v>
      </c>
      <c r="AO72" s="1">
        <f t="shared" si="45"/>
        <v>20.969206841863333</v>
      </c>
      <c r="AP72" s="1">
        <v>0.4</v>
      </c>
      <c r="AQ72" s="1">
        <f t="shared" si="46"/>
        <v>13.629984447211166</v>
      </c>
      <c r="AR72" s="4">
        <v>0.4</v>
      </c>
      <c r="AT72" s="8">
        <v>0</v>
      </c>
      <c r="AU72" s="8">
        <v>0</v>
      </c>
      <c r="AV72" s="6">
        <v>1</v>
      </c>
      <c r="AW72" s="1">
        <f t="shared" si="47"/>
        <v>25.742658407157094</v>
      </c>
    </row>
    <row r="73" spans="1:49" x14ac:dyDescent="0.35">
      <c r="A73" s="6">
        <v>1920</v>
      </c>
      <c r="B73" s="1">
        <v>28.969914923286101</v>
      </c>
      <c r="C73" s="1"/>
      <c r="D73" s="1">
        <v>17.1831153233253</v>
      </c>
      <c r="E73" s="1">
        <f t="shared" si="33"/>
        <v>181.83708168640837</v>
      </c>
      <c r="G73" s="1">
        <f t="shared" si="34"/>
        <v>115.55809164247493</v>
      </c>
      <c r="H73" s="1">
        <f t="shared" si="35"/>
        <v>158.38009814886166</v>
      </c>
      <c r="J73" s="1">
        <f t="shared" si="36"/>
        <v>103.3089339283726</v>
      </c>
      <c r="K73" s="1">
        <v>0.43715168920000136</v>
      </c>
      <c r="L73" s="1">
        <v>0.34188007760000044</v>
      </c>
      <c r="M73" s="1">
        <v>0.3704621279999995</v>
      </c>
      <c r="N73" s="1">
        <v>4.1500000000000004</v>
      </c>
      <c r="O73" s="1">
        <v>5.2</v>
      </c>
      <c r="P73" s="1">
        <v>6</v>
      </c>
      <c r="R73" s="7">
        <f t="shared" si="37"/>
        <v>39.693064297415802</v>
      </c>
      <c r="S73" s="1">
        <f t="shared" si="38"/>
        <v>71.27104416698775</v>
      </c>
      <c r="T73" s="1">
        <v>0</v>
      </c>
      <c r="U73" s="1">
        <f t="shared" si="39"/>
        <v>91.763998194201719</v>
      </c>
      <c r="V73" s="1">
        <v>0.15</v>
      </c>
      <c r="W73" s="1">
        <f t="shared" si="40"/>
        <v>39.285552376190225</v>
      </c>
      <c r="X73" s="1">
        <v>0.4</v>
      </c>
      <c r="Y73" s="1">
        <f t="shared" si="41"/>
        <v>25.535609044523646</v>
      </c>
      <c r="Z73" s="4">
        <v>0.4</v>
      </c>
      <c r="AJ73" s="1">
        <f t="shared" ref="AJ73:AJ98" si="48">(AK73*AL73)+(AM73*AN73)+(AO73*AP73)+(AQ73*AR73)</f>
        <v>25.653855940342599</v>
      </c>
      <c r="AK73" s="1">
        <f t="shared" ref="AK73:AK104" si="49">J73*0.45</f>
        <v>46.489020267767671</v>
      </c>
      <c r="AL73" s="1">
        <v>0</v>
      </c>
      <c r="AM73" s="1">
        <f t="shared" ref="AM73:AM104" si="50">J73*(1-M73)/M73*0.45</f>
        <v>79.000245041877506</v>
      </c>
      <c r="AN73" s="1">
        <v>0.15</v>
      </c>
      <c r="AO73" s="1">
        <f t="shared" ref="AO73:AO104" si="51">J73/(M73*P73)*0.45</f>
        <v>20.914877551607532</v>
      </c>
      <c r="AP73" s="1">
        <v>0.4</v>
      </c>
      <c r="AQ73" s="1">
        <f t="shared" ref="AQ73:AQ136" si="52">AO73*0.65</f>
        <v>13.594670408544896</v>
      </c>
      <c r="AR73" s="4">
        <v>0.4</v>
      </c>
      <c r="AT73" s="8">
        <v>1</v>
      </c>
      <c r="AU73" s="8">
        <v>0</v>
      </c>
      <c r="AV73" s="6">
        <v>0</v>
      </c>
      <c r="AW73" s="1">
        <f>(R73*AT73)+(AA73*AU73)+(AJ73*AV73)</f>
        <v>39.693064297415802</v>
      </c>
    </row>
    <row r="74" spans="1:49" x14ac:dyDescent="0.35">
      <c r="A74" s="6">
        <v>1921</v>
      </c>
      <c r="B74" s="1">
        <v>29.008292611164901</v>
      </c>
      <c r="C74" s="1"/>
      <c r="D74" s="1">
        <v>17.1949588169043</v>
      </c>
      <c r="E74" s="1">
        <f t="shared" si="33"/>
        <v>182.07796906161235</v>
      </c>
      <c r="G74" s="1">
        <f t="shared" si="34"/>
        <v>115.63774026792012</v>
      </c>
      <c r="H74" s="1">
        <f t="shared" si="35"/>
        <v>158.58991105266435</v>
      </c>
      <c r="J74" s="1">
        <f t="shared" si="36"/>
        <v>103.38013979952061</v>
      </c>
      <c r="K74" s="1">
        <v>0.43830173040000137</v>
      </c>
      <c r="L74" s="1">
        <v>0.34247081120000045</v>
      </c>
      <c r="M74" s="1">
        <v>0.37163649679999949</v>
      </c>
      <c r="N74" s="1">
        <v>4.1500000000000004</v>
      </c>
      <c r="O74" s="1">
        <v>5.2</v>
      </c>
      <c r="P74" s="1">
        <v>6</v>
      </c>
      <c r="R74" s="7">
        <f t="shared" si="37"/>
        <v>39.613272575709097</v>
      </c>
      <c r="S74" s="1">
        <f t="shared" si="38"/>
        <v>71.365459973698961</v>
      </c>
      <c r="T74" s="1">
        <v>0</v>
      </c>
      <c r="U74" s="1">
        <f t="shared" si="39"/>
        <v>91.457214508032294</v>
      </c>
      <c r="V74" s="1">
        <v>0.15</v>
      </c>
      <c r="W74" s="1">
        <f t="shared" si="40"/>
        <v>39.234379393188256</v>
      </c>
      <c r="X74" s="1">
        <v>0.4</v>
      </c>
      <c r="Y74" s="1">
        <f t="shared" si="41"/>
        <v>25.502346605572367</v>
      </c>
      <c r="Z74" s="4">
        <v>0.4</v>
      </c>
      <c r="AJ74" s="1">
        <f t="shared" si="48"/>
        <v>25.568365085996668</v>
      </c>
      <c r="AK74" s="1">
        <f t="shared" si="49"/>
        <v>46.521062909784277</v>
      </c>
      <c r="AL74" s="1">
        <v>0</v>
      </c>
      <c r="AM74" s="1">
        <f t="shared" si="50"/>
        <v>78.657877561232297</v>
      </c>
      <c r="AN74" s="1">
        <v>0.15</v>
      </c>
      <c r="AO74" s="1">
        <f t="shared" si="51"/>
        <v>20.863156745169427</v>
      </c>
      <c r="AP74" s="1">
        <v>0.4</v>
      </c>
      <c r="AQ74" s="1">
        <f t="shared" si="52"/>
        <v>13.561051884360127</v>
      </c>
      <c r="AR74" s="4">
        <v>0.4</v>
      </c>
      <c r="AT74" s="8">
        <v>0</v>
      </c>
      <c r="AU74" s="8">
        <v>0</v>
      </c>
      <c r="AV74" s="6">
        <v>1</v>
      </c>
      <c r="AW74" s="1">
        <f t="shared" ref="AW74:AW137" si="53">(R74*AT74)+(AA74*AU74)+(AJ74*AV74)</f>
        <v>25.568365085996668</v>
      </c>
    </row>
    <row r="75" spans="1:49" x14ac:dyDescent="0.35">
      <c r="A75" s="6">
        <v>1922</v>
      </c>
      <c r="B75" s="1">
        <v>29.051112769847201</v>
      </c>
      <c r="C75" s="1"/>
      <c r="D75" s="1">
        <v>17.209015961289801</v>
      </c>
      <c r="E75" s="1">
        <f t="shared" si="33"/>
        <v>182.34674074122401</v>
      </c>
      <c r="G75" s="1">
        <f t="shared" si="34"/>
        <v>115.73227590645629</v>
      </c>
      <c r="H75" s="1">
        <f t="shared" si="35"/>
        <v>158.82401118560611</v>
      </c>
      <c r="J75" s="1">
        <f t="shared" si="36"/>
        <v>103.46465466037192</v>
      </c>
      <c r="K75" s="1">
        <v>0.43945177160000137</v>
      </c>
      <c r="L75" s="1">
        <v>0.34306154480000045</v>
      </c>
      <c r="M75" s="1">
        <v>0.37281086559999949</v>
      </c>
      <c r="N75" s="1">
        <v>4.1500000000000004</v>
      </c>
      <c r="O75" s="1">
        <v>5.2</v>
      </c>
      <c r="P75" s="1">
        <v>6</v>
      </c>
      <c r="R75" s="7">
        <f t="shared" si="37"/>
        <v>39.539870759322113</v>
      </c>
      <c r="S75" s="1">
        <f t="shared" si="38"/>
        <v>71.470805033522751</v>
      </c>
      <c r="T75" s="1">
        <v>0</v>
      </c>
      <c r="U75" s="1">
        <f t="shared" si="39"/>
        <v>91.165483297514044</v>
      </c>
      <c r="V75" s="1">
        <v>0.15</v>
      </c>
      <c r="W75" s="1">
        <f t="shared" si="40"/>
        <v>39.189467067719711</v>
      </c>
      <c r="X75" s="1">
        <v>0.4</v>
      </c>
      <c r="Y75" s="1">
        <f t="shared" si="41"/>
        <v>25.473153594017813</v>
      </c>
      <c r="Z75" s="4">
        <v>0.4</v>
      </c>
      <c r="AJ75" s="1">
        <f t="shared" si="48"/>
        <v>25.486660980825214</v>
      </c>
      <c r="AK75" s="1">
        <f t="shared" si="49"/>
        <v>46.559094597167366</v>
      </c>
      <c r="AL75" s="1">
        <v>0</v>
      </c>
      <c r="AM75" s="1">
        <f t="shared" si="50"/>
        <v>78.327540673603096</v>
      </c>
      <c r="AN75" s="1">
        <v>0.15</v>
      </c>
      <c r="AO75" s="1">
        <f t="shared" si="51"/>
        <v>20.814439211795079</v>
      </c>
      <c r="AP75" s="1">
        <v>0.4</v>
      </c>
      <c r="AQ75" s="1">
        <f t="shared" si="52"/>
        <v>13.529385487666802</v>
      </c>
      <c r="AR75" s="4">
        <v>0.4</v>
      </c>
      <c r="AT75" s="8">
        <v>1</v>
      </c>
      <c r="AU75" s="8">
        <v>0</v>
      </c>
      <c r="AV75" s="6">
        <v>0</v>
      </c>
      <c r="AW75" s="1">
        <f t="shared" si="53"/>
        <v>39.539870759322113</v>
      </c>
    </row>
    <row r="76" spans="1:49" x14ac:dyDescent="0.35">
      <c r="A76" s="6">
        <v>1923</v>
      </c>
      <c r="B76" s="1">
        <v>29.098884272150499</v>
      </c>
      <c r="C76" s="1"/>
      <c r="D76" s="1">
        <v>17.2256969158488</v>
      </c>
      <c r="E76" s="1">
        <f t="shared" si="33"/>
        <v>182.64659079565496</v>
      </c>
      <c r="G76" s="1">
        <f t="shared" si="34"/>
        <v>115.84445691899926</v>
      </c>
      <c r="H76" s="1">
        <f t="shared" si="35"/>
        <v>159.08518058301547</v>
      </c>
      <c r="J76" s="1">
        <f t="shared" si="36"/>
        <v>103.56494448558534</v>
      </c>
      <c r="K76" s="1">
        <v>0.44060181280000138</v>
      </c>
      <c r="L76" s="1">
        <v>0.34365227840000045</v>
      </c>
      <c r="M76" s="1">
        <v>0.37398523439999948</v>
      </c>
      <c r="N76" s="1">
        <v>4.1500000000000004</v>
      </c>
      <c r="O76" s="1">
        <v>5.2</v>
      </c>
      <c r="P76" s="1">
        <v>6</v>
      </c>
      <c r="R76" s="7">
        <f t="shared" si="37"/>
        <v>39.473486275873199</v>
      </c>
      <c r="S76" s="1">
        <f t="shared" si="38"/>
        <v>71.588331262356959</v>
      </c>
      <c r="T76" s="1">
        <v>0</v>
      </c>
      <c r="U76" s="1">
        <f t="shared" si="39"/>
        <v>90.890190574439131</v>
      </c>
      <c r="V76" s="1">
        <v>0.15</v>
      </c>
      <c r="W76" s="1">
        <f t="shared" si="40"/>
        <v>39.151451045011108</v>
      </c>
      <c r="X76" s="1">
        <v>0.4</v>
      </c>
      <c r="Y76" s="1">
        <f t="shared" si="41"/>
        <v>25.448443179257222</v>
      </c>
      <c r="Z76" s="4">
        <v>0.4</v>
      </c>
      <c r="AJ76" s="1">
        <f t="shared" si="48"/>
        <v>25.409304507495392</v>
      </c>
      <c r="AK76" s="1">
        <f t="shared" si="49"/>
        <v>46.604225018513404</v>
      </c>
      <c r="AL76" s="1">
        <v>0</v>
      </c>
      <c r="AM76" s="1">
        <f t="shared" si="50"/>
        <v>78.010922136380458</v>
      </c>
      <c r="AN76" s="1">
        <v>0.15</v>
      </c>
      <c r="AO76" s="1">
        <f t="shared" si="51"/>
        <v>20.76919119248231</v>
      </c>
      <c r="AP76" s="1">
        <v>0.4</v>
      </c>
      <c r="AQ76" s="1">
        <f t="shared" si="52"/>
        <v>13.499974275113502</v>
      </c>
      <c r="AR76" s="4">
        <v>0.4</v>
      </c>
      <c r="AT76" s="8">
        <v>0</v>
      </c>
      <c r="AU76" s="8">
        <v>0</v>
      </c>
      <c r="AV76" s="6">
        <v>1</v>
      </c>
      <c r="AW76" s="1">
        <f t="shared" si="53"/>
        <v>25.409304507495392</v>
      </c>
    </row>
    <row r="77" spans="1:49" x14ac:dyDescent="0.35">
      <c r="A77" s="6">
        <v>1924</v>
      </c>
      <c r="B77" s="1">
        <v>29.152172961596801</v>
      </c>
      <c r="C77" s="1"/>
      <c r="D77" s="1">
        <v>17.245486367626601</v>
      </c>
      <c r="E77" s="1">
        <f t="shared" si="33"/>
        <v>182.98107088651707</v>
      </c>
      <c r="G77" s="1">
        <f t="shared" si="34"/>
        <v>115.97754287221922</v>
      </c>
      <c r="H77" s="1">
        <f t="shared" si="35"/>
        <v>159.37651274215636</v>
      </c>
      <c r="J77" s="1">
        <f t="shared" si="36"/>
        <v>103.68392332776399</v>
      </c>
      <c r="K77" s="1">
        <v>0.44175185400000139</v>
      </c>
      <c r="L77" s="1">
        <v>0.34424301200000046</v>
      </c>
      <c r="M77" s="1">
        <v>0.37515960319999947</v>
      </c>
      <c r="N77" s="1">
        <v>4.1500000000000004</v>
      </c>
      <c r="O77" s="1">
        <v>5.2</v>
      </c>
      <c r="P77" s="1">
        <v>6</v>
      </c>
      <c r="R77" s="7">
        <f t="shared" si="37"/>
        <v>39.414815090270388</v>
      </c>
      <c r="S77" s="1">
        <f t="shared" si="38"/>
        <v>71.71943073397037</v>
      </c>
      <c r="T77" s="1">
        <v>0</v>
      </c>
      <c r="U77" s="1">
        <f t="shared" si="39"/>
        <v>90.632872000157249</v>
      </c>
      <c r="V77" s="1">
        <v>0.15</v>
      </c>
      <c r="W77" s="1">
        <f t="shared" si="40"/>
        <v>39.121036803404238</v>
      </c>
      <c r="X77" s="1">
        <v>0.4</v>
      </c>
      <c r="Y77" s="1">
        <f t="shared" si="41"/>
        <v>25.428673922212756</v>
      </c>
      <c r="Z77" s="4">
        <v>0.4</v>
      </c>
      <c r="AJ77" s="1">
        <f t="shared" si="48"/>
        <v>25.336956937085915</v>
      </c>
      <c r="AK77" s="1">
        <f t="shared" si="49"/>
        <v>46.657765497493799</v>
      </c>
      <c r="AL77" s="1">
        <v>0</v>
      </c>
      <c r="AM77" s="1">
        <f t="shared" si="50"/>
        <v>77.710010509083062</v>
      </c>
      <c r="AN77" s="1">
        <v>0.15</v>
      </c>
      <c r="AO77" s="1">
        <f t="shared" si="51"/>
        <v>20.727962667762814</v>
      </c>
      <c r="AP77" s="1">
        <v>0.4</v>
      </c>
      <c r="AQ77" s="1">
        <f t="shared" si="52"/>
        <v>13.47317573404583</v>
      </c>
      <c r="AR77" s="4">
        <v>0.4</v>
      </c>
      <c r="AT77" s="8">
        <v>1</v>
      </c>
      <c r="AU77" s="8">
        <v>0</v>
      </c>
      <c r="AV77" s="6">
        <v>0</v>
      </c>
      <c r="AW77" s="1">
        <f t="shared" si="53"/>
        <v>39.414815090270388</v>
      </c>
    </row>
    <row r="78" spans="1:49" x14ac:dyDescent="0.35">
      <c r="A78" s="6">
        <v>1925</v>
      </c>
      <c r="B78" s="1">
        <v>29.211607706312002</v>
      </c>
      <c r="C78" s="1"/>
      <c r="D78" s="1">
        <v>17.2689564724242</v>
      </c>
      <c r="E78" s="1">
        <f t="shared" si="33"/>
        <v>183.35412826547062</v>
      </c>
      <c r="G78" s="1">
        <f t="shared" si="34"/>
        <v>116.13538156852233</v>
      </c>
      <c r="H78" s="1">
        <f t="shared" si="35"/>
        <v>159.70144571922489</v>
      </c>
      <c r="J78" s="1">
        <f t="shared" si="36"/>
        <v>103.82503112225896</v>
      </c>
      <c r="K78" s="1">
        <v>0.44290189520000139</v>
      </c>
      <c r="L78" s="1">
        <v>0.34483374560000046</v>
      </c>
      <c r="M78" s="1">
        <v>0.37633397199999946</v>
      </c>
      <c r="N78" s="1">
        <v>4.1500000000000004</v>
      </c>
      <c r="O78" s="1">
        <v>5.2</v>
      </c>
      <c r="P78" s="1">
        <v>6</v>
      </c>
      <c r="R78" s="7">
        <f t="shared" si="37"/>
        <v>39.364628699980507</v>
      </c>
      <c r="S78" s="1">
        <f t="shared" si="38"/>
        <v>71.865650573651209</v>
      </c>
      <c r="T78" s="1">
        <v>0</v>
      </c>
      <c r="U78" s="1">
        <f t="shared" si="39"/>
        <v>90.395227856771399</v>
      </c>
      <c r="V78" s="1">
        <v>0.15</v>
      </c>
      <c r="W78" s="1">
        <f t="shared" si="40"/>
        <v>39.099006850704235</v>
      </c>
      <c r="X78" s="1">
        <v>0.4</v>
      </c>
      <c r="Y78" s="1">
        <f t="shared" si="41"/>
        <v>25.414354452957753</v>
      </c>
      <c r="Z78" s="4">
        <v>0.4</v>
      </c>
      <c r="AJ78" s="1">
        <f t="shared" si="48"/>
        <v>25.270396828070684</v>
      </c>
      <c r="AK78" s="1">
        <f t="shared" si="49"/>
        <v>46.721264005016536</v>
      </c>
      <c r="AL78" s="1">
        <v>0</v>
      </c>
      <c r="AM78" s="1">
        <f t="shared" si="50"/>
        <v>77.427145336611034</v>
      </c>
      <c r="AN78" s="1">
        <v>0.15</v>
      </c>
      <c r="AO78" s="1">
        <f t="shared" si="51"/>
        <v>20.691401556937926</v>
      </c>
      <c r="AP78" s="1">
        <v>0.4</v>
      </c>
      <c r="AQ78" s="1">
        <f t="shared" si="52"/>
        <v>13.449411012009652</v>
      </c>
      <c r="AR78" s="4">
        <v>0.4</v>
      </c>
      <c r="AT78" s="8">
        <v>0</v>
      </c>
      <c r="AU78" s="8">
        <v>0</v>
      </c>
      <c r="AV78" s="6">
        <v>1</v>
      </c>
      <c r="AW78" s="1">
        <f t="shared" si="53"/>
        <v>25.270396828070684</v>
      </c>
    </row>
    <row r="79" spans="1:49" x14ac:dyDescent="0.35">
      <c r="A79" s="6">
        <v>1926</v>
      </c>
      <c r="B79" s="1">
        <v>29.277887015922801</v>
      </c>
      <c r="C79" s="1"/>
      <c r="D79" s="1">
        <v>17.296781796062501</v>
      </c>
      <c r="E79" s="1">
        <f t="shared" si="33"/>
        <v>183.77014730687037</v>
      </c>
      <c r="G79" s="1">
        <f t="shared" si="34"/>
        <v>116.32250952747931</v>
      </c>
      <c r="H79" s="1">
        <f t="shared" si="35"/>
        <v>160.06379830428409</v>
      </c>
      <c r="J79" s="1">
        <f t="shared" si="36"/>
        <v>103.9923235175665</v>
      </c>
      <c r="K79" s="1">
        <v>0.4440519364000014</v>
      </c>
      <c r="L79" s="1">
        <v>0.34542447920000047</v>
      </c>
      <c r="M79" s="1">
        <v>0.37750834079999945</v>
      </c>
      <c r="N79" s="1">
        <v>4.1500000000000004</v>
      </c>
      <c r="O79" s="1">
        <v>5.2</v>
      </c>
      <c r="P79" s="1">
        <v>6</v>
      </c>
      <c r="R79" s="7">
        <f t="shared" si="37"/>
        <v>39.323781743055797</v>
      </c>
      <c r="S79" s="1">
        <f t="shared" si="38"/>
        <v>72.028709236927838</v>
      </c>
      <c r="T79" s="1">
        <v>0</v>
      </c>
      <c r="U79" s="1">
        <f t="shared" si="39"/>
        <v>90.179139288350243</v>
      </c>
      <c r="V79" s="1">
        <v>0.15</v>
      </c>
      <c r="W79" s="1">
        <f t="shared" si="40"/>
        <v>39.086228560307966</v>
      </c>
      <c r="X79" s="1">
        <v>0.4</v>
      </c>
      <c r="Y79" s="1">
        <f t="shared" si="41"/>
        <v>25.40604856420018</v>
      </c>
      <c r="Z79" s="4">
        <v>0.4</v>
      </c>
      <c r="AJ79" s="1">
        <f t="shared" si="48"/>
        <v>25.210539427183953</v>
      </c>
      <c r="AK79" s="1">
        <f t="shared" si="49"/>
        <v>46.796545582904926</v>
      </c>
      <c r="AL79" s="1">
        <v>0</v>
      </c>
      <c r="AM79" s="1">
        <f t="shared" si="50"/>
        <v>77.165074665632346</v>
      </c>
      <c r="AN79" s="1">
        <v>0.15</v>
      </c>
      <c r="AO79" s="1">
        <f t="shared" si="51"/>
        <v>20.66027004142288</v>
      </c>
      <c r="AP79" s="1">
        <v>0.4</v>
      </c>
      <c r="AQ79" s="1">
        <f t="shared" si="52"/>
        <v>13.429175526924872</v>
      </c>
      <c r="AR79" s="4">
        <v>0.4</v>
      </c>
      <c r="AT79" s="8">
        <v>1</v>
      </c>
      <c r="AU79" s="8">
        <v>0</v>
      </c>
      <c r="AV79" s="6">
        <v>0</v>
      </c>
      <c r="AW79" s="1">
        <f t="shared" si="53"/>
        <v>39.323781743055797</v>
      </c>
    </row>
    <row r="80" spans="1:49" x14ac:dyDescent="0.35">
      <c r="A80" s="6">
        <v>1927</v>
      </c>
      <c r="B80" s="1">
        <v>29.351786253328399</v>
      </c>
      <c r="C80" s="1"/>
      <c r="D80" s="1">
        <v>17.329756461281001</v>
      </c>
      <c r="E80" s="1">
        <f t="shared" si="33"/>
        <v>184.23399477429541</v>
      </c>
      <c r="G80" s="1">
        <f t="shared" si="34"/>
        <v>116.54426730035688</v>
      </c>
      <c r="H80" s="1">
        <f t="shared" si="35"/>
        <v>160.46780944841129</v>
      </c>
      <c r="J80" s="1">
        <f t="shared" si="36"/>
        <v>104.19057496651905</v>
      </c>
      <c r="K80" s="1">
        <v>0.44520197760000141</v>
      </c>
      <c r="L80" s="1">
        <v>0.34601521280000047</v>
      </c>
      <c r="M80" s="1">
        <v>0.37868270959999945</v>
      </c>
      <c r="N80" s="1">
        <v>4.1500000000000004</v>
      </c>
      <c r="O80" s="1">
        <v>5.2</v>
      </c>
      <c r="P80" s="1">
        <v>6</v>
      </c>
      <c r="R80" s="7">
        <f t="shared" si="37"/>
        <v>39.293220246755205</v>
      </c>
      <c r="S80" s="1">
        <f t="shared" si="38"/>
        <v>72.210514251785085</v>
      </c>
      <c r="T80" s="1">
        <v>0</v>
      </c>
      <c r="U80" s="1">
        <f t="shared" si="39"/>
        <v>89.986685861875998</v>
      </c>
      <c r="V80" s="1">
        <v>0.15</v>
      </c>
      <c r="W80" s="1">
        <f t="shared" si="40"/>
        <v>39.08366267799061</v>
      </c>
      <c r="X80" s="1">
        <v>0.4</v>
      </c>
      <c r="Y80" s="1">
        <f t="shared" si="41"/>
        <v>25.404380740693899</v>
      </c>
      <c r="Z80" s="4">
        <v>0.4</v>
      </c>
      <c r="AJ80" s="1">
        <f t="shared" si="48"/>
        <v>25.158458798492951</v>
      </c>
      <c r="AK80" s="1">
        <f t="shared" si="49"/>
        <v>46.885758734933574</v>
      </c>
      <c r="AL80" s="1">
        <v>0</v>
      </c>
      <c r="AM80" s="1">
        <f t="shared" si="50"/>
        <v>76.92702052942407</v>
      </c>
      <c r="AN80" s="1">
        <v>0.15</v>
      </c>
      <c r="AO80" s="1">
        <f t="shared" si="51"/>
        <v>20.635463210726272</v>
      </c>
      <c r="AP80" s="1">
        <v>0.4</v>
      </c>
      <c r="AQ80" s="1">
        <f t="shared" si="52"/>
        <v>13.413051086972077</v>
      </c>
      <c r="AR80" s="4">
        <v>0.4</v>
      </c>
      <c r="AT80" s="8">
        <v>0</v>
      </c>
      <c r="AU80" s="8">
        <v>0</v>
      </c>
      <c r="AV80" s="6">
        <v>1</v>
      </c>
      <c r="AW80" s="1">
        <f t="shared" si="53"/>
        <v>25.158458798492951</v>
      </c>
    </row>
    <row r="81" spans="1:49" x14ac:dyDescent="0.35">
      <c r="A81" s="6">
        <v>1928</v>
      </c>
      <c r="B81" s="1">
        <v>29.4341654692454</v>
      </c>
      <c r="C81" s="1"/>
      <c r="D81" s="1">
        <v>17.368813679546999</v>
      </c>
      <c r="E81" s="1">
        <f t="shared" si="33"/>
        <v>184.75106899607442</v>
      </c>
      <c r="G81" s="1">
        <f t="shared" si="34"/>
        <v>116.80693082340011</v>
      </c>
      <c r="H81" s="1">
        <f t="shared" si="35"/>
        <v>160.91818109558079</v>
      </c>
      <c r="J81" s="1">
        <f t="shared" si="36"/>
        <v>104.42539615611969</v>
      </c>
      <c r="K81" s="1">
        <v>0.44635201880000142</v>
      </c>
      <c r="L81" s="1">
        <v>0.34660594640000048</v>
      </c>
      <c r="M81" s="1">
        <v>0.37985707839999944</v>
      </c>
      <c r="N81" s="1">
        <v>4.1500000000000004</v>
      </c>
      <c r="O81" s="1">
        <v>5.2</v>
      </c>
      <c r="P81" s="1">
        <v>6</v>
      </c>
      <c r="R81" s="7">
        <f t="shared" si="37"/>
        <v>39.273990538472646</v>
      </c>
      <c r="S81" s="1">
        <f t="shared" si="38"/>
        <v>72.413181493011365</v>
      </c>
      <c r="T81" s="1">
        <v>0</v>
      </c>
      <c r="U81" s="1">
        <f t="shared" si="39"/>
        <v>89.820164482864698</v>
      </c>
      <c r="V81" s="1">
        <v>0.15</v>
      </c>
      <c r="W81" s="1">
        <f t="shared" si="40"/>
        <v>39.092372524307478</v>
      </c>
      <c r="X81" s="1">
        <v>0.4</v>
      </c>
      <c r="Y81" s="1">
        <f t="shared" si="41"/>
        <v>25.410042140799863</v>
      </c>
      <c r="Z81" s="4">
        <v>0.4</v>
      </c>
      <c r="AJ81" s="1">
        <f t="shared" si="48"/>
        <v>25.115412861498889</v>
      </c>
      <c r="AK81" s="1">
        <f t="shared" si="49"/>
        <v>46.991428270253863</v>
      </c>
      <c r="AL81" s="1">
        <v>0</v>
      </c>
      <c r="AM81" s="1">
        <f t="shared" si="50"/>
        <v>76.716752891426779</v>
      </c>
      <c r="AN81" s="1">
        <v>0.15</v>
      </c>
      <c r="AO81" s="1">
        <f t="shared" si="51"/>
        <v>20.618030193613443</v>
      </c>
      <c r="AP81" s="1">
        <v>0.4</v>
      </c>
      <c r="AQ81" s="1">
        <f t="shared" si="52"/>
        <v>13.401719625848738</v>
      </c>
      <c r="AR81" s="4">
        <v>0.4</v>
      </c>
      <c r="AT81" s="8">
        <v>1</v>
      </c>
      <c r="AU81" s="8">
        <v>0</v>
      </c>
      <c r="AV81" s="6">
        <v>0</v>
      </c>
      <c r="AW81" s="1">
        <f t="shared" si="53"/>
        <v>39.273990538472646</v>
      </c>
    </row>
    <row r="82" spans="1:49" x14ac:dyDescent="0.35">
      <c r="A82" s="6">
        <v>1929</v>
      </c>
      <c r="B82" s="1">
        <v>29.525977881331698</v>
      </c>
      <c r="C82" s="1"/>
      <c r="D82" s="1">
        <v>17.4150477928772</v>
      </c>
      <c r="E82" s="1">
        <f t="shared" si="33"/>
        <v>185.32735308667571</v>
      </c>
      <c r="G82" s="1">
        <f t="shared" si="34"/>
        <v>117.11785965118766</v>
      </c>
      <c r="H82" s="1">
        <f t="shared" si="35"/>
        <v>161.42012453849452</v>
      </c>
      <c r="J82" s="1">
        <f t="shared" si="36"/>
        <v>104.70336652816177</v>
      </c>
      <c r="K82" s="1">
        <v>0.44750206000000142</v>
      </c>
      <c r="L82" s="1">
        <v>0.34719668000000048</v>
      </c>
      <c r="M82" s="1">
        <v>0.38103144719999943</v>
      </c>
      <c r="N82" s="1">
        <v>4.1500000000000004</v>
      </c>
      <c r="O82" s="1">
        <v>5.2</v>
      </c>
      <c r="P82" s="1">
        <v>6</v>
      </c>
      <c r="R82" s="7">
        <f t="shared" si="37"/>
        <v>39.267248831922913</v>
      </c>
      <c r="S82" s="1">
        <f t="shared" si="38"/>
        <v>72.639056042322537</v>
      </c>
      <c r="T82" s="1">
        <v>0</v>
      </c>
      <c r="U82" s="1">
        <f t="shared" si="39"/>
        <v>89.682109679958828</v>
      </c>
      <c r="V82" s="1">
        <v>0.15</v>
      </c>
      <c r="W82" s="1">
        <f t="shared" si="40"/>
        <v>39.113533908983463</v>
      </c>
      <c r="X82" s="1">
        <v>0.4</v>
      </c>
      <c r="Y82" s="1">
        <f t="shared" si="41"/>
        <v>25.423797040839251</v>
      </c>
      <c r="Z82" s="4">
        <v>0.4</v>
      </c>
      <c r="AJ82" s="1">
        <f t="shared" si="48"/>
        <v>25.082871434808606</v>
      </c>
      <c r="AK82" s="1">
        <f t="shared" si="49"/>
        <v>47.116514937672797</v>
      </c>
      <c r="AL82" s="1">
        <v>0</v>
      </c>
      <c r="AM82" s="1">
        <f t="shared" si="50"/>
        <v>76.538672275633076</v>
      </c>
      <c r="AN82" s="1">
        <v>0.15</v>
      </c>
      <c r="AO82" s="1">
        <f t="shared" si="51"/>
        <v>20.609197868884308</v>
      </c>
      <c r="AP82" s="1">
        <v>0.4</v>
      </c>
      <c r="AQ82" s="1">
        <f t="shared" si="52"/>
        <v>13.395978614774801</v>
      </c>
      <c r="AR82" s="4">
        <v>0.4</v>
      </c>
      <c r="AT82" s="8">
        <v>0</v>
      </c>
      <c r="AU82" s="8">
        <v>0</v>
      </c>
      <c r="AV82" s="6">
        <v>1</v>
      </c>
      <c r="AW82" s="1">
        <f t="shared" si="53"/>
        <v>25.082871434808606</v>
      </c>
    </row>
    <row r="83" spans="1:49" x14ac:dyDescent="0.35">
      <c r="A83" s="6">
        <v>1930</v>
      </c>
      <c r="B83" s="1">
        <v>29.628279010930399</v>
      </c>
      <c r="C83" s="1"/>
      <c r="D83" s="1">
        <v>17.469738856127599</v>
      </c>
      <c r="E83" s="1">
        <f t="shared" si="33"/>
        <v>185.9694722958177</v>
      </c>
      <c r="G83" s="1">
        <f t="shared" si="34"/>
        <v>117.48566227487922</v>
      </c>
      <c r="H83" s="1">
        <f t="shared" si="35"/>
        <v>161.97941036965719</v>
      </c>
      <c r="J83" s="1">
        <f t="shared" si="36"/>
        <v>105.03218207374202</v>
      </c>
      <c r="K83" s="1">
        <v>0.44865210120000143</v>
      </c>
      <c r="L83" s="1">
        <v>0.34778741360000048</v>
      </c>
      <c r="M83" s="1">
        <v>0.38220581599999942</v>
      </c>
      <c r="N83" s="1">
        <v>4.1500000000000004</v>
      </c>
      <c r="O83" s="1">
        <v>5.2</v>
      </c>
      <c r="P83" s="1">
        <v>6</v>
      </c>
      <c r="R83" s="7">
        <f t="shared" si="37"/>
        <v>39.274271489488044</v>
      </c>
      <c r="S83" s="1">
        <f t="shared" si="38"/>
        <v>72.890734666345736</v>
      </c>
      <c r="T83" s="1">
        <v>0</v>
      </c>
      <c r="U83" s="1">
        <f t="shared" si="39"/>
        <v>89.575315244902299</v>
      </c>
      <c r="V83" s="1">
        <v>0.15</v>
      </c>
      <c r="W83" s="1">
        <f t="shared" si="40"/>
        <v>39.148445761746508</v>
      </c>
      <c r="X83" s="1">
        <v>0.4</v>
      </c>
      <c r="Y83" s="1">
        <f t="shared" si="41"/>
        <v>25.446489745135231</v>
      </c>
      <c r="Z83" s="4">
        <v>0.4</v>
      </c>
      <c r="AJ83" s="1">
        <f t="shared" si="48"/>
        <v>25.062547242515961</v>
      </c>
      <c r="AK83" s="1">
        <f t="shared" si="49"/>
        <v>47.264481933183909</v>
      </c>
      <c r="AL83" s="1">
        <v>0</v>
      </c>
      <c r="AM83" s="1">
        <f t="shared" si="50"/>
        <v>76.397900884098974</v>
      </c>
      <c r="AN83" s="1">
        <v>0.15</v>
      </c>
      <c r="AO83" s="1">
        <f t="shared" si="51"/>
        <v>20.610397136213816</v>
      </c>
      <c r="AP83" s="1">
        <v>0.4</v>
      </c>
      <c r="AQ83" s="1">
        <f t="shared" si="52"/>
        <v>13.396758138538981</v>
      </c>
      <c r="AR83" s="4">
        <v>0.4</v>
      </c>
      <c r="AT83" s="8">
        <v>1</v>
      </c>
      <c r="AU83" s="8">
        <v>0</v>
      </c>
      <c r="AV83" s="6">
        <v>0</v>
      </c>
      <c r="AW83" s="1">
        <f t="shared" si="53"/>
        <v>39.274271489488044</v>
      </c>
    </row>
    <row r="84" spans="1:49" x14ac:dyDescent="0.35">
      <c r="A84" s="6">
        <v>1931</v>
      </c>
      <c r="B84" s="1">
        <v>29.742236478367602</v>
      </c>
      <c r="C84" s="1"/>
      <c r="D84" s="1">
        <v>17.534379638712501</v>
      </c>
      <c r="E84" s="1">
        <f t="shared" si="33"/>
        <v>186.68475549116107</v>
      </c>
      <c r="G84" s="1">
        <f t="shared" si="34"/>
        <v>117.92037771135469</v>
      </c>
      <c r="H84" s="1">
        <f t="shared" si="35"/>
        <v>162.60242203280129</v>
      </c>
      <c r="J84" s="1">
        <f t="shared" si="36"/>
        <v>105.42081767395109</v>
      </c>
      <c r="K84" s="1">
        <v>0.44980214240000144</v>
      </c>
      <c r="L84" s="1">
        <v>0.34837814720000049</v>
      </c>
      <c r="M84" s="1">
        <v>0.38338018479999941</v>
      </c>
      <c r="N84" s="1">
        <v>4.1500000000000004</v>
      </c>
      <c r="O84" s="1">
        <v>5.2</v>
      </c>
      <c r="P84" s="1">
        <v>6</v>
      </c>
      <c r="R84" s="7">
        <f t="shared" si="37"/>
        <v>39.296465945512772</v>
      </c>
      <c r="S84" s="1">
        <f t="shared" si="38"/>
        <v>73.171089914760586</v>
      </c>
      <c r="T84" s="1">
        <v>0</v>
      </c>
      <c r="U84" s="1">
        <f t="shared" si="39"/>
        <v>89.502857177493965</v>
      </c>
      <c r="V84" s="1">
        <v>0.15</v>
      </c>
      <c r="W84" s="1">
        <f t="shared" si="40"/>
        <v>39.19854146801314</v>
      </c>
      <c r="X84" s="1">
        <v>0.4</v>
      </c>
      <c r="Y84" s="1">
        <f t="shared" si="41"/>
        <v>25.479051954208543</v>
      </c>
      <c r="Z84" s="4">
        <v>0.4</v>
      </c>
      <c r="AJ84" s="1">
        <f t="shared" si="48"/>
        <v>25.056429624695252</v>
      </c>
      <c r="AK84" s="1">
        <f t="shared" si="49"/>
        <v>47.439367953277994</v>
      </c>
      <c r="AL84" s="1">
        <v>0</v>
      </c>
      <c r="AM84" s="1">
        <f t="shared" si="50"/>
        <v>76.300381345517962</v>
      </c>
      <c r="AN84" s="1">
        <v>0.15</v>
      </c>
      <c r="AO84" s="1">
        <f t="shared" si="51"/>
        <v>20.623291549799326</v>
      </c>
      <c r="AP84" s="1">
        <v>0.4</v>
      </c>
      <c r="AQ84" s="1">
        <f t="shared" si="52"/>
        <v>13.405139507369562</v>
      </c>
      <c r="AR84" s="4">
        <v>0.4</v>
      </c>
      <c r="AT84" s="8">
        <v>0</v>
      </c>
      <c r="AU84" s="8">
        <v>0</v>
      </c>
      <c r="AV84" s="6">
        <v>1</v>
      </c>
      <c r="AW84" s="1">
        <f t="shared" si="53"/>
        <v>25.056429624695252</v>
      </c>
    </row>
    <row r="85" spans="1:49" x14ac:dyDescent="0.35">
      <c r="A85" s="6">
        <v>1932</v>
      </c>
      <c r="B85" s="1">
        <v>29.869140441492601</v>
      </c>
      <c r="C85" s="1"/>
      <c r="D85" s="1">
        <v>17.610704695473601</v>
      </c>
      <c r="E85" s="1">
        <f t="shared" si="33"/>
        <v>187.4813006784768</v>
      </c>
      <c r="G85" s="1">
        <f t="shared" si="34"/>
        <v>118.43367100758506</v>
      </c>
      <c r="H85" s="1">
        <f t="shared" si="35"/>
        <v>163.29621289095329</v>
      </c>
      <c r="J85" s="1">
        <f t="shared" si="36"/>
        <v>105.87970188078106</v>
      </c>
      <c r="K85" s="1">
        <v>0.45095218360000144</v>
      </c>
      <c r="L85" s="1">
        <v>0.34896888080000049</v>
      </c>
      <c r="M85" s="1">
        <v>0.3845545535999994</v>
      </c>
      <c r="N85" s="1">
        <v>4.1500000000000004</v>
      </c>
      <c r="O85" s="1">
        <v>5.2</v>
      </c>
      <c r="P85" s="1">
        <v>6</v>
      </c>
      <c r="R85" s="7">
        <f t="shared" si="37"/>
        <v>39.33538225424779</v>
      </c>
      <c r="S85" s="1">
        <f t="shared" si="38"/>
        <v>73.483295800928985</v>
      </c>
      <c r="T85" s="1">
        <v>0</v>
      </c>
      <c r="U85" s="1">
        <f t="shared" si="39"/>
        <v>89.46811783743874</v>
      </c>
      <c r="V85" s="1">
        <v>0.15</v>
      </c>
      <c r="W85" s="1">
        <f t="shared" si="40"/>
        <v>39.265400876715113</v>
      </c>
      <c r="X85" s="1">
        <v>0.4</v>
      </c>
      <c r="Y85" s="1">
        <f t="shared" si="41"/>
        <v>25.522510569864824</v>
      </c>
      <c r="Z85" s="4">
        <v>0.4</v>
      </c>
      <c r="AJ85" s="1">
        <f t="shared" si="48"/>
        <v>25.066820374629483</v>
      </c>
      <c r="AK85" s="1">
        <f t="shared" si="49"/>
        <v>47.645865846351477</v>
      </c>
      <c r="AL85" s="1">
        <v>0</v>
      </c>
      <c r="AM85" s="1">
        <f t="shared" si="50"/>
        <v>76.252981275118529</v>
      </c>
      <c r="AN85" s="1">
        <v>0.15</v>
      </c>
      <c r="AO85" s="1">
        <f t="shared" si="51"/>
        <v>20.649807853578338</v>
      </c>
      <c r="AP85" s="1">
        <v>0.4</v>
      </c>
      <c r="AQ85" s="1">
        <f t="shared" si="52"/>
        <v>13.422375104825919</v>
      </c>
      <c r="AR85" s="4">
        <v>0.4</v>
      </c>
      <c r="AT85" s="8">
        <v>1</v>
      </c>
      <c r="AU85" s="8">
        <v>0</v>
      </c>
      <c r="AV85" s="6">
        <v>0</v>
      </c>
      <c r="AW85" s="1">
        <f t="shared" si="53"/>
        <v>39.33538225424779</v>
      </c>
    </row>
    <row r="86" spans="1:49" x14ac:dyDescent="0.35">
      <c r="A86" s="6">
        <v>1933</v>
      </c>
      <c r="B86" s="1">
        <v>30.010414640853</v>
      </c>
      <c r="C86" s="1"/>
      <c r="D86" s="1">
        <v>17.700720823863499</v>
      </c>
      <c r="E86" s="1">
        <f t="shared" si="33"/>
        <v>188.36804432951286</v>
      </c>
      <c r="G86" s="1">
        <f t="shared" si="34"/>
        <v>119.03903806810058</v>
      </c>
      <c r="H86" s="1">
        <f t="shared" si="35"/>
        <v>164.06856661100571</v>
      </c>
      <c r="J86" s="1">
        <f t="shared" si="36"/>
        <v>106.42090003288193</v>
      </c>
      <c r="K86" s="1">
        <v>0.45210222480000145</v>
      </c>
      <c r="L86" s="1">
        <v>0.3495596144000005</v>
      </c>
      <c r="M86" s="1">
        <v>0.3857289223999994</v>
      </c>
      <c r="N86" s="1">
        <v>4.1500000000000004</v>
      </c>
      <c r="O86" s="1">
        <v>5.2</v>
      </c>
      <c r="P86" s="1">
        <v>6</v>
      </c>
      <c r="R86" s="7">
        <f t="shared" si="37"/>
        <v>39.392725199038914</v>
      </c>
      <c r="S86" s="1">
        <f t="shared" si="38"/>
        <v>73.830854974952572</v>
      </c>
      <c r="T86" s="1">
        <v>0</v>
      </c>
      <c r="U86" s="1">
        <f t="shared" si="39"/>
        <v>89.474811144282882</v>
      </c>
      <c r="V86" s="1">
        <v>0.15</v>
      </c>
      <c r="W86" s="1">
        <f t="shared" si="40"/>
        <v>39.350762920297697</v>
      </c>
      <c r="X86" s="1">
        <v>0.4</v>
      </c>
      <c r="Y86" s="1">
        <f t="shared" si="41"/>
        <v>25.577995898193503</v>
      </c>
      <c r="Z86" s="4">
        <v>0.4</v>
      </c>
      <c r="AJ86" s="1">
        <f t="shared" si="48"/>
        <v>25.096370671417908</v>
      </c>
      <c r="AK86" s="1">
        <f t="shared" si="49"/>
        <v>47.889405014796871</v>
      </c>
      <c r="AL86" s="1">
        <v>0</v>
      </c>
      <c r="AM86" s="1">
        <f t="shared" si="50"/>
        <v>76.263600460731737</v>
      </c>
      <c r="AN86" s="1">
        <v>0.15</v>
      </c>
      <c r="AO86" s="1">
        <f t="shared" si="51"/>
        <v>20.692167579254768</v>
      </c>
      <c r="AP86" s="1">
        <v>0.4</v>
      </c>
      <c r="AQ86" s="1">
        <f t="shared" si="52"/>
        <v>13.449908926515599</v>
      </c>
      <c r="AR86" s="4">
        <v>0.4</v>
      </c>
      <c r="AT86" s="8">
        <v>0</v>
      </c>
      <c r="AU86" s="8">
        <v>0</v>
      </c>
      <c r="AV86" s="6">
        <v>1</v>
      </c>
      <c r="AW86" s="1">
        <f t="shared" si="53"/>
        <v>25.096370671417908</v>
      </c>
    </row>
    <row r="87" spans="1:49" x14ac:dyDescent="0.35">
      <c r="A87" s="6">
        <v>1934</v>
      </c>
      <c r="B87" s="1">
        <v>30.167627987486199</v>
      </c>
      <c r="C87" s="1"/>
      <c r="D87" s="1">
        <v>17.806737759015</v>
      </c>
      <c r="E87" s="1">
        <f t="shared" si="33"/>
        <v>189.35483411573196</v>
      </c>
      <c r="G87" s="1">
        <f t="shared" si="34"/>
        <v>119.75201208226325</v>
      </c>
      <c r="H87" s="1">
        <f t="shared" si="35"/>
        <v>164.92806051480252</v>
      </c>
      <c r="J87" s="1">
        <f t="shared" si="36"/>
        <v>107.05829880154334</v>
      </c>
      <c r="K87" s="1">
        <v>0.45325226600000146</v>
      </c>
      <c r="L87" s="1">
        <v>0.3501503480000005</v>
      </c>
      <c r="M87" s="1">
        <v>0.38690329119999939</v>
      </c>
      <c r="N87" s="1">
        <v>4.1500000000000004</v>
      </c>
      <c r="O87" s="1">
        <v>5.2</v>
      </c>
      <c r="P87" s="1">
        <v>6</v>
      </c>
      <c r="R87" s="7">
        <f t="shared" si="37"/>
        <v>39.470366865057997</v>
      </c>
      <c r="S87" s="1">
        <f t="shared" si="38"/>
        <v>74.21762723166114</v>
      </c>
      <c r="T87" s="1">
        <v>0</v>
      </c>
      <c r="U87" s="1">
        <f t="shared" si="39"/>
        <v>89.527008590327</v>
      </c>
      <c r="V87" s="1">
        <v>0.15</v>
      </c>
      <c r="W87" s="1">
        <f t="shared" si="40"/>
        <v>39.456538752286292</v>
      </c>
      <c r="X87" s="1">
        <v>0.4</v>
      </c>
      <c r="Y87" s="1">
        <f t="shared" si="41"/>
        <v>25.64675018898609</v>
      </c>
      <c r="Z87" s="4">
        <v>0.4</v>
      </c>
      <c r="AJ87" s="1">
        <f t="shared" si="48"/>
        <v>25.148117450831233</v>
      </c>
      <c r="AK87" s="1">
        <f t="shared" si="49"/>
        <v>48.176234460694509</v>
      </c>
      <c r="AL87" s="1">
        <v>0</v>
      </c>
      <c r="AM87" s="1">
        <f t="shared" si="50"/>
        <v>76.341275615980138</v>
      </c>
      <c r="AN87" s="1">
        <v>0.15</v>
      </c>
      <c r="AO87" s="1">
        <f t="shared" si="51"/>
        <v>20.752918346112441</v>
      </c>
      <c r="AP87" s="1">
        <v>0.4</v>
      </c>
      <c r="AQ87" s="1">
        <f t="shared" si="52"/>
        <v>13.489396924973088</v>
      </c>
      <c r="AR87" s="4">
        <v>0.4</v>
      </c>
      <c r="AT87" s="8">
        <v>1</v>
      </c>
      <c r="AU87" s="8">
        <v>0</v>
      </c>
      <c r="AV87" s="6">
        <v>0</v>
      </c>
      <c r="AW87" s="1">
        <f t="shared" si="53"/>
        <v>39.470366865057997</v>
      </c>
    </row>
    <row r="88" spans="1:49" x14ac:dyDescent="0.35">
      <c r="A88" s="6">
        <v>1935</v>
      </c>
      <c r="B88" s="1">
        <v>30.3425065945924</v>
      </c>
      <c r="C88" s="1"/>
      <c r="D88" s="1">
        <v>17.931397327868201</v>
      </c>
      <c r="E88" s="1">
        <f t="shared" si="33"/>
        <v>190.4525044281848</v>
      </c>
      <c r="G88" s="1">
        <f t="shared" si="34"/>
        <v>120.59035958855596</v>
      </c>
      <c r="H88" s="1">
        <f t="shared" si="35"/>
        <v>165.88413135694893</v>
      </c>
      <c r="J88" s="1">
        <f t="shared" si="36"/>
        <v>107.80778147216903</v>
      </c>
      <c r="K88" s="1">
        <v>0.45440230720000147</v>
      </c>
      <c r="L88" s="1">
        <v>0.3507410816000005</v>
      </c>
      <c r="M88" s="1">
        <v>0.38807765999999938</v>
      </c>
      <c r="N88" s="1">
        <v>4.1500000000000004</v>
      </c>
      <c r="O88" s="1">
        <v>5.2</v>
      </c>
      <c r="P88" s="1">
        <v>6</v>
      </c>
      <c r="R88" s="7">
        <f t="shared" si="37"/>
        <v>39.570359535053427</v>
      </c>
      <c r="S88" s="1">
        <f t="shared" si="38"/>
        <v>74.647859110627024</v>
      </c>
      <c r="T88" s="1">
        <v>0</v>
      </c>
      <c r="U88" s="1">
        <f t="shared" si="39"/>
        <v>89.62916573680927</v>
      </c>
      <c r="V88" s="1">
        <v>0.15</v>
      </c>
      <c r="W88" s="1">
        <f t="shared" si="40"/>
        <v>39.584825264442479</v>
      </c>
      <c r="X88" s="1">
        <v>0.4</v>
      </c>
      <c r="Y88" s="1">
        <f t="shared" si="41"/>
        <v>25.730136421887611</v>
      </c>
      <c r="Z88" s="4">
        <v>0.4</v>
      </c>
      <c r="AJ88" s="1">
        <f t="shared" si="48"/>
        <v>25.22551672185104</v>
      </c>
      <c r="AK88" s="1">
        <f t="shared" si="49"/>
        <v>48.51350166247606</v>
      </c>
      <c r="AL88" s="1">
        <v>0</v>
      </c>
      <c r="AM88" s="1">
        <f t="shared" si="50"/>
        <v>76.496275149917992</v>
      </c>
      <c r="AN88" s="1">
        <v>0.15</v>
      </c>
      <c r="AO88" s="1">
        <f t="shared" si="51"/>
        <v>20.834962802065672</v>
      </c>
      <c r="AP88" s="1">
        <v>0.4</v>
      </c>
      <c r="AQ88" s="1">
        <f t="shared" si="52"/>
        <v>13.542725821342687</v>
      </c>
      <c r="AR88" s="4">
        <v>0.4</v>
      </c>
      <c r="AT88" s="8">
        <v>0</v>
      </c>
      <c r="AU88" s="8">
        <v>0</v>
      </c>
      <c r="AV88" s="6">
        <v>1</v>
      </c>
      <c r="AW88" s="1">
        <f t="shared" si="53"/>
        <v>25.22551672185104</v>
      </c>
    </row>
    <row r="89" spans="1:49" x14ac:dyDescent="0.35">
      <c r="A89" s="6">
        <v>1936</v>
      </c>
      <c r="B89" s="1">
        <v>30.536946111026001</v>
      </c>
      <c r="C89" s="1"/>
      <c r="D89" s="1">
        <v>18.0776984590632</v>
      </c>
      <c r="E89" s="1">
        <f t="shared" si="33"/>
        <v>191.67295379182386</v>
      </c>
      <c r="G89" s="1">
        <f t="shared" si="34"/>
        <v>121.57424866849945</v>
      </c>
      <c r="H89" s="1">
        <f t="shared" si="35"/>
        <v>166.94714275267856</v>
      </c>
      <c r="J89" s="1">
        <f t="shared" si="36"/>
        <v>108.68737830963852</v>
      </c>
      <c r="K89" s="1">
        <v>0.45555234840000147</v>
      </c>
      <c r="L89" s="1">
        <v>0.35133181520000051</v>
      </c>
      <c r="M89" s="1">
        <v>0.38925202879999937</v>
      </c>
      <c r="N89" s="1">
        <v>4.1500000000000004</v>
      </c>
      <c r="O89" s="1">
        <v>5.2</v>
      </c>
      <c r="P89" s="1">
        <v>6</v>
      </c>
      <c r="R89" s="7">
        <f t="shared" si="37"/>
        <v>39.694948714849481</v>
      </c>
      <c r="S89" s="1">
        <f t="shared" si="38"/>
        <v>75.126214238705359</v>
      </c>
      <c r="T89" s="1">
        <v>0</v>
      </c>
      <c r="U89" s="1">
        <f t="shared" si="39"/>
        <v>89.786148747820533</v>
      </c>
      <c r="V89" s="1">
        <v>0.15</v>
      </c>
      <c r="W89" s="1">
        <f t="shared" si="40"/>
        <v>39.737918791933943</v>
      </c>
      <c r="X89" s="1">
        <v>0.4</v>
      </c>
      <c r="Y89" s="1">
        <f t="shared" si="41"/>
        <v>25.829647214757063</v>
      </c>
      <c r="Z89" s="4">
        <v>0.4</v>
      </c>
      <c r="AJ89" s="1">
        <f t="shared" si="48"/>
        <v>25.332470258582973</v>
      </c>
      <c r="AK89" s="1">
        <f t="shared" si="49"/>
        <v>48.909320239337333</v>
      </c>
      <c r="AL89" s="1">
        <v>0</v>
      </c>
      <c r="AM89" s="1">
        <f t="shared" si="50"/>
        <v>76.740173200984103</v>
      </c>
      <c r="AN89" s="1">
        <v>0.15</v>
      </c>
      <c r="AO89" s="1">
        <f t="shared" si="51"/>
        <v>20.941582240053574</v>
      </c>
      <c r="AP89" s="1">
        <v>0.4</v>
      </c>
      <c r="AQ89" s="1">
        <f t="shared" si="52"/>
        <v>13.612028456034823</v>
      </c>
      <c r="AR89" s="4">
        <v>0.4</v>
      </c>
      <c r="AT89" s="8">
        <v>1</v>
      </c>
      <c r="AU89" s="8">
        <v>0</v>
      </c>
      <c r="AV89" s="6">
        <v>0</v>
      </c>
      <c r="AW89" s="1">
        <f t="shared" si="53"/>
        <v>39.694948714849481</v>
      </c>
    </row>
    <row r="90" spans="1:49" x14ac:dyDescent="0.35">
      <c r="A90" s="6">
        <v>1937</v>
      </c>
      <c r="B90" s="1">
        <v>30.753024161199502</v>
      </c>
      <c r="C90" s="1"/>
      <c r="D90" s="1">
        <v>18.249014408404602</v>
      </c>
      <c r="E90" s="1">
        <f t="shared" si="33"/>
        <v>193.02922294774245</v>
      </c>
      <c r="G90" s="1">
        <f t="shared" si="34"/>
        <v>122.72636478954637</v>
      </c>
      <c r="H90" s="1">
        <f t="shared" si="35"/>
        <v>168.12845318748367</v>
      </c>
      <c r="J90" s="1">
        <f t="shared" si="36"/>
        <v>109.71737012185446</v>
      </c>
      <c r="K90" s="1">
        <v>0.45670238960000148</v>
      </c>
      <c r="L90" s="1">
        <v>0.35192254880000051</v>
      </c>
      <c r="M90" s="1">
        <v>0.39042639759999936</v>
      </c>
      <c r="N90" s="1">
        <v>4.1500000000000004</v>
      </c>
      <c r="O90" s="1">
        <v>5.2</v>
      </c>
      <c r="P90" s="1">
        <v>6</v>
      </c>
      <c r="R90" s="7">
        <f t="shared" si="37"/>
        <v>39.846586031157798</v>
      </c>
      <c r="S90" s="1">
        <f t="shared" si="38"/>
        <v>75.657803934367649</v>
      </c>
      <c r="T90" s="1">
        <v>0</v>
      </c>
      <c r="U90" s="1">
        <f t="shared" si="39"/>
        <v>90.003260376313591</v>
      </c>
      <c r="V90" s="1">
        <v>0.15</v>
      </c>
      <c r="W90" s="1">
        <f t="shared" si="40"/>
        <v>39.918328749561752</v>
      </c>
      <c r="X90" s="1">
        <v>0.4</v>
      </c>
      <c r="Y90" s="1">
        <f t="shared" si="41"/>
        <v>25.94691368721514</v>
      </c>
      <c r="Z90" s="4">
        <v>0.4</v>
      </c>
      <c r="AJ90" s="1">
        <f t="shared" si="48"/>
        <v>25.473340761184595</v>
      </c>
      <c r="AK90" s="1">
        <f t="shared" si="49"/>
        <v>49.372816554834507</v>
      </c>
      <c r="AL90" s="1">
        <v>0</v>
      </c>
      <c r="AM90" s="1">
        <f t="shared" si="50"/>
        <v>77.085888231356918</v>
      </c>
      <c r="AN90" s="1">
        <v>0.15</v>
      </c>
      <c r="AO90" s="1">
        <f t="shared" si="51"/>
        <v>21.076450797698566</v>
      </c>
      <c r="AP90" s="1">
        <v>0.4</v>
      </c>
      <c r="AQ90" s="1">
        <f t="shared" si="52"/>
        <v>13.699693018504069</v>
      </c>
      <c r="AR90" s="4">
        <v>0.4</v>
      </c>
      <c r="AT90" s="8">
        <v>0</v>
      </c>
      <c r="AU90" s="8">
        <v>0</v>
      </c>
      <c r="AV90" s="6">
        <v>1</v>
      </c>
      <c r="AW90" s="1">
        <f t="shared" si="53"/>
        <v>25.473340761184595</v>
      </c>
    </row>
    <row r="91" spans="1:49" x14ac:dyDescent="0.35">
      <c r="A91" s="6">
        <v>1938</v>
      </c>
      <c r="B91" s="1">
        <v>30.993012631217798</v>
      </c>
      <c r="C91" s="1"/>
      <c r="D91" s="1">
        <v>18.449097316826201</v>
      </c>
      <c r="E91" s="1">
        <f t="shared" si="33"/>
        <v>194.53557197023943</v>
      </c>
      <c r="G91" s="1">
        <f t="shared" si="34"/>
        <v>124.07194145782897</v>
      </c>
      <c r="H91" s="1">
        <f t="shared" si="35"/>
        <v>169.44048318607852</v>
      </c>
      <c r="J91" s="1">
        <f t="shared" si="36"/>
        <v>110.92031566329909</v>
      </c>
      <c r="K91" s="1">
        <v>0.45785243080000149</v>
      </c>
      <c r="L91" s="1">
        <v>0.35251328240000052</v>
      </c>
      <c r="M91" s="1">
        <v>0.39160076639999936</v>
      </c>
      <c r="N91" s="1">
        <v>4.1500000000000004</v>
      </c>
      <c r="O91" s="1">
        <v>5.2</v>
      </c>
      <c r="P91" s="1">
        <v>6</v>
      </c>
      <c r="R91" s="7">
        <f t="shared" si="37"/>
        <v>40.027941667225988</v>
      </c>
      <c r="S91" s="1">
        <f t="shared" si="38"/>
        <v>76.248217433735334</v>
      </c>
      <c r="T91" s="1">
        <v>0</v>
      </c>
      <c r="U91" s="1">
        <f t="shared" si="39"/>
        <v>90.286264649296314</v>
      </c>
      <c r="V91" s="1">
        <v>0.15</v>
      </c>
      <c r="W91" s="1">
        <f t="shared" si="40"/>
        <v>40.12879086338112</v>
      </c>
      <c r="X91" s="1">
        <v>0.4</v>
      </c>
      <c r="Y91" s="1">
        <f t="shared" si="41"/>
        <v>26.083714061197728</v>
      </c>
      <c r="Z91" s="4">
        <v>0.4</v>
      </c>
      <c r="AJ91" s="1">
        <f t="shared" si="48"/>
        <v>25.652949004413035</v>
      </c>
      <c r="AK91" s="1">
        <f t="shared" si="49"/>
        <v>49.914142048484592</v>
      </c>
      <c r="AL91" s="1">
        <v>0</v>
      </c>
      <c r="AM91" s="1">
        <f t="shared" si="50"/>
        <v>77.547666842614333</v>
      </c>
      <c r="AN91" s="1">
        <v>0.15</v>
      </c>
      <c r="AO91" s="1">
        <f t="shared" si="51"/>
        <v>21.243634815183157</v>
      </c>
      <c r="AP91" s="1">
        <v>0.4</v>
      </c>
      <c r="AQ91" s="1">
        <f t="shared" si="52"/>
        <v>13.808362629869052</v>
      </c>
      <c r="AR91" s="4">
        <v>0.4</v>
      </c>
      <c r="AT91" s="8">
        <v>1</v>
      </c>
      <c r="AU91" s="8">
        <v>0</v>
      </c>
      <c r="AV91" s="6">
        <v>0</v>
      </c>
      <c r="AW91" s="1">
        <f t="shared" si="53"/>
        <v>40.027941667225988</v>
      </c>
    </row>
    <row r="92" spans="1:49" x14ac:dyDescent="0.35">
      <c r="A92" s="6">
        <v>1939</v>
      </c>
      <c r="B92" s="1">
        <v>31.259389463477302</v>
      </c>
      <c r="C92" s="1"/>
      <c r="D92" s="1">
        <v>18.682063821097</v>
      </c>
      <c r="E92" s="1">
        <f t="shared" si="33"/>
        <v>196.2075542986378</v>
      </c>
      <c r="G92" s="1">
        <f t="shared" si="34"/>
        <v>125.63866344878295</v>
      </c>
      <c r="H92" s="1">
        <f t="shared" si="35"/>
        <v>170.89677979411351</v>
      </c>
      <c r="J92" s="1">
        <f t="shared" si="36"/>
        <v>112.32096512321198</v>
      </c>
      <c r="K92" s="1">
        <v>0.45900247200000149</v>
      </c>
      <c r="L92" s="1">
        <v>0.35310401600000052</v>
      </c>
      <c r="M92" s="1">
        <v>0.39277513519999935</v>
      </c>
      <c r="N92" s="1">
        <v>4.1500000000000004</v>
      </c>
      <c r="O92" s="1">
        <v>5.2</v>
      </c>
      <c r="P92" s="1">
        <v>6</v>
      </c>
      <c r="R92" s="7">
        <f t="shared" si="37"/>
        <v>40.241915910600909</v>
      </c>
      <c r="S92" s="1">
        <f t="shared" si="38"/>
        <v>76.903550907351089</v>
      </c>
      <c r="T92" s="1">
        <v>0</v>
      </c>
      <c r="U92" s="1">
        <f t="shared" si="39"/>
        <v>90.641409302255013</v>
      </c>
      <c r="V92" s="1">
        <v>0.15</v>
      </c>
      <c r="W92" s="1">
        <f t="shared" si="40"/>
        <v>40.372279568579778</v>
      </c>
      <c r="X92" s="1">
        <v>0.4</v>
      </c>
      <c r="Y92" s="1">
        <f t="shared" si="41"/>
        <v>26.241981719576856</v>
      </c>
      <c r="Z92" s="4">
        <v>0.4</v>
      </c>
      <c r="AJ92" s="1">
        <f t="shared" si="48"/>
        <v>25.876544760276616</v>
      </c>
      <c r="AK92" s="1">
        <f t="shared" si="49"/>
        <v>50.544434305445392</v>
      </c>
      <c r="AL92" s="1">
        <v>0</v>
      </c>
      <c r="AM92" s="1">
        <f t="shared" si="50"/>
        <v>78.140988410298547</v>
      </c>
      <c r="AN92" s="1">
        <v>0.15</v>
      </c>
      <c r="AO92" s="1">
        <f t="shared" si="51"/>
        <v>21.447570452623989</v>
      </c>
      <c r="AP92" s="1">
        <v>0.4</v>
      </c>
      <c r="AQ92" s="1">
        <f t="shared" si="52"/>
        <v>13.940920794205594</v>
      </c>
      <c r="AR92" s="4">
        <v>0.4</v>
      </c>
      <c r="AT92" s="8">
        <v>0</v>
      </c>
      <c r="AU92" s="8">
        <v>0</v>
      </c>
      <c r="AV92" s="6">
        <v>1</v>
      </c>
      <c r="AW92" s="1">
        <f t="shared" si="53"/>
        <v>25.876544760276616</v>
      </c>
    </row>
    <row r="93" spans="1:49" x14ac:dyDescent="0.35">
      <c r="A93" s="6">
        <v>1940</v>
      </c>
      <c r="B93" s="1">
        <v>31.554849530408902</v>
      </c>
      <c r="C93" s="1"/>
      <c r="D93" s="1">
        <v>18.952354013490801</v>
      </c>
      <c r="E93" s="1">
        <f t="shared" si="33"/>
        <v>198.0620849891138</v>
      </c>
      <c r="G93" s="1">
        <f t="shared" si="34"/>
        <v>127.45639080700573</v>
      </c>
      <c r="H93" s="1">
        <f t="shared" si="35"/>
        <v>172.5120760255181</v>
      </c>
      <c r="J93" s="1">
        <f t="shared" si="36"/>
        <v>113.94601338146313</v>
      </c>
      <c r="K93" s="1">
        <v>0.4601525132000015</v>
      </c>
      <c r="L93" s="1">
        <v>0.35369474960000052</v>
      </c>
      <c r="M93" s="1">
        <v>0.39394950399999934</v>
      </c>
      <c r="N93" s="1">
        <v>4.1500000000000004</v>
      </c>
      <c r="O93" s="1">
        <v>5.2</v>
      </c>
      <c r="P93" s="1">
        <v>6</v>
      </c>
      <c r="R93" s="7">
        <f t="shared" si="37"/>
        <v>40.49164928080171</v>
      </c>
      <c r="S93" s="1">
        <f t="shared" si="38"/>
        <v>77.630434211483148</v>
      </c>
      <c r="T93" s="1">
        <v>0</v>
      </c>
      <c r="U93" s="1">
        <f t="shared" si="39"/>
        <v>91.075444784209125</v>
      </c>
      <c r="V93" s="1">
        <v>0.15</v>
      </c>
      <c r="W93" s="1">
        <f t="shared" si="40"/>
        <v>40.652019035106569</v>
      </c>
      <c r="X93" s="1">
        <v>0.4</v>
      </c>
      <c r="Y93" s="1">
        <f t="shared" si="41"/>
        <v>26.42381237281927</v>
      </c>
      <c r="Z93" s="4">
        <v>0.4</v>
      </c>
      <c r="AJ93" s="1">
        <f t="shared" si="48"/>
        <v>26.149741573120213</v>
      </c>
      <c r="AK93" s="1">
        <f t="shared" si="49"/>
        <v>51.275706021658408</v>
      </c>
      <c r="AL93" s="1">
        <v>0</v>
      </c>
      <c r="AM93" s="1">
        <f t="shared" si="50"/>
        <v>78.882361195145322</v>
      </c>
      <c r="AN93" s="1">
        <v>0.15</v>
      </c>
      <c r="AO93" s="1">
        <f t="shared" si="51"/>
        <v>21.693011202800626</v>
      </c>
      <c r="AP93" s="1">
        <v>0.4</v>
      </c>
      <c r="AQ93" s="1">
        <f t="shared" si="52"/>
        <v>14.100457281820407</v>
      </c>
      <c r="AR93" s="4">
        <v>0.4</v>
      </c>
      <c r="AT93" s="8">
        <v>1</v>
      </c>
      <c r="AU93" s="8">
        <v>0</v>
      </c>
      <c r="AV93" s="6">
        <v>0</v>
      </c>
      <c r="AW93" s="1">
        <f t="shared" si="53"/>
        <v>40.49164928080171</v>
      </c>
    </row>
    <row r="94" spans="1:49" x14ac:dyDescent="0.35">
      <c r="A94" s="6">
        <v>1941</v>
      </c>
      <c r="B94" s="1">
        <v>31.8823140517393</v>
      </c>
      <c r="C94" s="1"/>
      <c r="D94" s="1">
        <v>19.264654830563199</v>
      </c>
      <c r="E94" s="1">
        <f t="shared" si="33"/>
        <v>200.11749982454688</v>
      </c>
      <c r="G94" s="1">
        <f t="shared" si="34"/>
        <v>129.55664362846485</v>
      </c>
      <c r="H94" s="1">
        <f t="shared" si="35"/>
        <v>174.30234234718031</v>
      </c>
      <c r="J94" s="1">
        <f t="shared" si="36"/>
        <v>115.82363940384759</v>
      </c>
      <c r="K94" s="1">
        <v>0.46130255440000151</v>
      </c>
      <c r="L94" s="1">
        <v>0.35428548320000053</v>
      </c>
      <c r="M94" s="1">
        <v>0.39512387279999933</v>
      </c>
      <c r="N94" s="1">
        <v>4.1500000000000004</v>
      </c>
      <c r="O94" s="1">
        <v>5.2</v>
      </c>
      <c r="P94" s="1">
        <v>6</v>
      </c>
      <c r="R94" s="7">
        <f t="shared" si="37"/>
        <v>40.78053058249958</v>
      </c>
      <c r="S94" s="1">
        <f t="shared" si="38"/>
        <v>78.436054056231143</v>
      </c>
      <c r="T94" s="1">
        <v>0</v>
      </c>
      <c r="U94" s="1">
        <f t="shared" si="39"/>
        <v>91.595638393965444</v>
      </c>
      <c r="V94" s="1">
        <v>0.15</v>
      </c>
      <c r="W94" s="1">
        <f t="shared" si="40"/>
        <v>40.971492156673882</v>
      </c>
      <c r="X94" s="1">
        <v>0.4</v>
      </c>
      <c r="Y94" s="1">
        <f t="shared" si="41"/>
        <v>26.631469901838024</v>
      </c>
      <c r="Z94" s="4">
        <v>0.4</v>
      </c>
      <c r="AJ94" s="1">
        <f t="shared" si="48"/>
        <v>26.47840410427629</v>
      </c>
      <c r="AK94" s="1">
        <f t="shared" si="49"/>
        <v>52.120637731731421</v>
      </c>
      <c r="AL94" s="1">
        <v>0</v>
      </c>
      <c r="AM94" s="1">
        <f t="shared" si="50"/>
        <v>79.788976745330132</v>
      </c>
      <c r="AN94" s="1">
        <v>0.15</v>
      </c>
      <c r="AO94" s="1">
        <f t="shared" si="51"/>
        <v>21.984935746176927</v>
      </c>
      <c r="AP94" s="1">
        <v>0.4</v>
      </c>
      <c r="AQ94" s="1">
        <f t="shared" si="52"/>
        <v>14.290208235015003</v>
      </c>
      <c r="AR94" s="4">
        <v>0.4</v>
      </c>
      <c r="AT94" s="8">
        <v>0</v>
      </c>
      <c r="AU94" s="8">
        <v>0</v>
      </c>
      <c r="AV94" s="6">
        <v>1</v>
      </c>
      <c r="AW94" s="1">
        <f t="shared" si="53"/>
        <v>26.47840410427629</v>
      </c>
    </row>
    <row r="95" spans="1:49" x14ac:dyDescent="0.35">
      <c r="A95" s="6">
        <v>1942</v>
      </c>
      <c r="B95" s="1">
        <v>32.244937898462197</v>
      </c>
      <c r="C95" s="1"/>
      <c r="D95" s="1">
        <v>19.6237783208854</v>
      </c>
      <c r="E95" s="1">
        <f t="shared" si="33"/>
        <v>202.39360115976308</v>
      </c>
      <c r="G95" s="1">
        <f t="shared" si="34"/>
        <v>131.97178339938199</v>
      </c>
      <c r="H95" s="1">
        <f t="shared" si="35"/>
        <v>176.2848266101536</v>
      </c>
      <c r="J95" s="1">
        <f t="shared" si="36"/>
        <v>117.98277435904751</v>
      </c>
      <c r="K95" s="1">
        <v>0.46245259560000151</v>
      </c>
      <c r="L95" s="1">
        <v>0.35487621680000053</v>
      </c>
      <c r="M95" s="1">
        <v>0.39629824159999932</v>
      </c>
      <c r="N95" s="1">
        <v>4.1500000000000004</v>
      </c>
      <c r="O95" s="1">
        <v>5.2</v>
      </c>
      <c r="P95" s="1">
        <v>6</v>
      </c>
      <c r="R95" s="7">
        <f t="shared" si="37"/>
        <v>41.112202092243507</v>
      </c>
      <c r="S95" s="1">
        <f t="shared" si="38"/>
        <v>79.328171974569116</v>
      </c>
      <c r="T95" s="1">
        <v>0</v>
      </c>
      <c r="U95" s="1">
        <f t="shared" si="39"/>
        <v>92.209781816448299</v>
      </c>
      <c r="V95" s="1">
        <v>0.15</v>
      </c>
      <c r="W95" s="1">
        <f t="shared" si="40"/>
        <v>41.3344466966307</v>
      </c>
      <c r="X95" s="1">
        <v>0.4</v>
      </c>
      <c r="Y95" s="1">
        <f t="shared" si="41"/>
        <v>26.867390352809956</v>
      </c>
      <c r="Z95" s="4">
        <v>0.4</v>
      </c>
      <c r="AJ95" s="1">
        <f t="shared" si="48"/>
        <v>26.868476253723369</v>
      </c>
      <c r="AK95" s="1">
        <f t="shared" si="49"/>
        <v>53.09224846157138</v>
      </c>
      <c r="AL95" s="1">
        <v>0</v>
      </c>
      <c r="AM95" s="1">
        <f t="shared" si="50"/>
        <v>80.878188165194288</v>
      </c>
      <c r="AN95" s="1">
        <v>0.15</v>
      </c>
      <c r="AO95" s="1">
        <f t="shared" si="51"/>
        <v>22.328406104460946</v>
      </c>
      <c r="AP95" s="1">
        <v>0.4</v>
      </c>
      <c r="AQ95" s="1">
        <f t="shared" si="52"/>
        <v>14.513463967899614</v>
      </c>
      <c r="AR95" s="4">
        <v>0.4</v>
      </c>
      <c r="AT95" s="8">
        <v>1</v>
      </c>
      <c r="AU95" s="8">
        <v>0</v>
      </c>
      <c r="AV95" s="6">
        <v>0</v>
      </c>
      <c r="AW95" s="1">
        <f t="shared" si="53"/>
        <v>41.112202092243507</v>
      </c>
    </row>
    <row r="96" spans="1:49" x14ac:dyDescent="0.35">
      <c r="A96" s="6">
        <v>1943</v>
      </c>
      <c r="B96" s="1">
        <v>32.646113991527798</v>
      </c>
      <c r="C96" s="1"/>
      <c r="D96" s="1">
        <v>20.0344857364624</v>
      </c>
      <c r="E96" s="1">
        <f t="shared" si="33"/>
        <v>204.911685531035</v>
      </c>
      <c r="G96" s="1">
        <f t="shared" si="34"/>
        <v>134.73382999421952</v>
      </c>
      <c r="H96" s="1">
        <f t="shared" si="35"/>
        <v>178.47807809753147</v>
      </c>
      <c r="J96" s="1">
        <f t="shared" si="36"/>
        <v>120.45204401483227</v>
      </c>
      <c r="K96" s="1">
        <v>0.46360263680000152</v>
      </c>
      <c r="L96" s="1">
        <v>0.35546695040000054</v>
      </c>
      <c r="M96" s="1">
        <v>0.39747261039999932</v>
      </c>
      <c r="N96" s="1">
        <v>4.1500000000000004</v>
      </c>
      <c r="O96" s="1">
        <v>5.2</v>
      </c>
      <c r="P96" s="1">
        <v>6</v>
      </c>
      <c r="R96" s="7">
        <f t="shared" si="37"/>
        <v>41.490560935492319</v>
      </c>
      <c r="S96" s="1">
        <f t="shared" si="38"/>
        <v>80.315135143889165</v>
      </c>
      <c r="T96" s="1">
        <v>0</v>
      </c>
      <c r="U96" s="1">
        <f t="shared" si="39"/>
        <v>92.926190009611133</v>
      </c>
      <c r="V96" s="1">
        <v>0.15</v>
      </c>
      <c r="W96" s="1">
        <f t="shared" si="40"/>
        <v>41.744897627349467</v>
      </c>
      <c r="X96" s="1">
        <v>0.4</v>
      </c>
      <c r="Y96" s="1">
        <f t="shared" si="41"/>
        <v>27.134183457777155</v>
      </c>
      <c r="Z96" s="4">
        <v>0.4</v>
      </c>
      <c r="AJ96" s="1">
        <f t="shared" si="48"/>
        <v>27.325739311521886</v>
      </c>
      <c r="AK96" s="1">
        <f t="shared" si="49"/>
        <v>54.203419806674525</v>
      </c>
      <c r="AL96" s="1">
        <v>0</v>
      </c>
      <c r="AM96" s="1">
        <f t="shared" si="50"/>
        <v>82.166781279952659</v>
      </c>
      <c r="AN96" s="1">
        <v>0.15</v>
      </c>
      <c r="AO96" s="1">
        <f t="shared" si="51"/>
        <v>22.728366847771191</v>
      </c>
      <c r="AP96" s="1">
        <v>0.4</v>
      </c>
      <c r="AQ96" s="1">
        <f t="shared" si="52"/>
        <v>14.773438451051275</v>
      </c>
      <c r="AR96" s="4">
        <v>0.4</v>
      </c>
      <c r="AT96" s="8">
        <v>0</v>
      </c>
      <c r="AU96" s="8">
        <v>0</v>
      </c>
      <c r="AV96" s="6">
        <v>1</v>
      </c>
      <c r="AW96" s="1">
        <f t="shared" si="53"/>
        <v>27.325739311521886</v>
      </c>
    </row>
    <row r="97" spans="1:49" x14ac:dyDescent="0.35">
      <c r="A97" s="6">
        <v>1944</v>
      </c>
      <c r="B97" s="1">
        <v>33.089473856396403</v>
      </c>
      <c r="C97" s="1"/>
      <c r="D97" s="1">
        <v>20.501250693043801</v>
      </c>
      <c r="E97" s="1">
        <f t="shared" si="33"/>
        <v>207.69454713687927</v>
      </c>
      <c r="G97" s="1">
        <f t="shared" si="34"/>
        <v>137.87286890615127</v>
      </c>
      <c r="H97" s="1">
        <f t="shared" si="35"/>
        <v>180.90195055622181</v>
      </c>
      <c r="J97" s="1">
        <f t="shared" si="36"/>
        <v>123.25834480209923</v>
      </c>
      <c r="K97" s="1">
        <v>0.46475267800000153</v>
      </c>
      <c r="L97" s="1">
        <v>0.35605768400000054</v>
      </c>
      <c r="M97" s="1">
        <v>0.39864697919999931</v>
      </c>
      <c r="N97" s="1">
        <v>4.1500000000000004</v>
      </c>
      <c r="O97" s="1">
        <v>5.2</v>
      </c>
      <c r="P97" s="1">
        <v>6</v>
      </c>
      <c r="R97" s="7">
        <f t="shared" si="37"/>
        <v>41.919755549116374</v>
      </c>
      <c r="S97" s="1">
        <f t="shared" si="38"/>
        <v>81.405877750299808</v>
      </c>
      <c r="T97" s="1">
        <v>0</v>
      </c>
      <c r="U97" s="1">
        <f t="shared" si="39"/>
        <v>93.753689055465955</v>
      </c>
      <c r="V97" s="1">
        <v>0.15</v>
      </c>
      <c r="W97" s="1">
        <f t="shared" si="40"/>
        <v>42.20712453150982</v>
      </c>
      <c r="X97" s="1">
        <v>0.4</v>
      </c>
      <c r="Y97" s="1">
        <f t="shared" si="41"/>
        <v>27.434630945481384</v>
      </c>
      <c r="Z97" s="4">
        <v>0.4</v>
      </c>
      <c r="AJ97" s="1">
        <f t="shared" si="48"/>
        <v>27.855492857397241</v>
      </c>
      <c r="AK97" s="1">
        <f t="shared" si="49"/>
        <v>55.466255160944655</v>
      </c>
      <c r="AL97" s="1">
        <v>0</v>
      </c>
      <c r="AM97" s="1">
        <f t="shared" si="50"/>
        <v>83.670018421897396</v>
      </c>
      <c r="AN97" s="1">
        <v>0.15</v>
      </c>
      <c r="AO97" s="1">
        <f t="shared" si="51"/>
        <v>23.18937893047368</v>
      </c>
      <c r="AP97" s="1">
        <v>0.4</v>
      </c>
      <c r="AQ97" s="1">
        <f t="shared" si="52"/>
        <v>15.073096304807892</v>
      </c>
      <c r="AR97" s="4">
        <v>0.4</v>
      </c>
      <c r="AT97" s="8">
        <v>1</v>
      </c>
      <c r="AU97" s="8">
        <v>0</v>
      </c>
      <c r="AV97" s="6">
        <v>0</v>
      </c>
      <c r="AW97" s="1">
        <f t="shared" si="53"/>
        <v>41.919755549116374</v>
      </c>
    </row>
    <row r="98" spans="1:49" x14ac:dyDescent="0.35">
      <c r="A98" s="6">
        <v>1945</v>
      </c>
      <c r="B98" s="1">
        <v>33.578883240347203</v>
      </c>
      <c r="C98" s="1"/>
      <c r="D98" s="1">
        <v>21.0279594786406</v>
      </c>
      <c r="E98" s="1">
        <f t="shared" si="33"/>
        <v>210.766450328974</v>
      </c>
      <c r="G98" s="1">
        <f t="shared" si="34"/>
        <v>141.41503579321568</v>
      </c>
      <c r="H98" s="1">
        <f t="shared" si="35"/>
        <v>183.57757823653637</v>
      </c>
      <c r="J98" s="1">
        <f t="shared" si="36"/>
        <v>126.42504199913483</v>
      </c>
      <c r="K98" s="1">
        <v>0.46590271920000154</v>
      </c>
      <c r="L98" s="1">
        <v>0.35664841760000054</v>
      </c>
      <c r="M98" s="1">
        <v>0.3998213479999993</v>
      </c>
      <c r="N98" s="1">
        <v>4.1500000000000004</v>
      </c>
      <c r="O98" s="1">
        <v>5.2</v>
      </c>
      <c r="P98" s="1">
        <v>6</v>
      </c>
      <c r="R98" s="7">
        <f t="shared" si="37"/>
        <v>42.404175958395804</v>
      </c>
      <c r="S98" s="1">
        <f t="shared" si="38"/>
        <v>82.60991020644137</v>
      </c>
      <c r="T98" s="1">
        <v>0</v>
      </c>
      <c r="U98" s="1">
        <f t="shared" si="39"/>
        <v>94.70159024646496</v>
      </c>
      <c r="V98" s="1">
        <v>0.15</v>
      </c>
      <c r="W98" s="1">
        <f t="shared" si="40"/>
        <v>42.725662759736458</v>
      </c>
      <c r="X98" s="1">
        <v>0.4</v>
      </c>
      <c r="Y98" s="1">
        <f t="shared" si="41"/>
        <v>27.7716807938287</v>
      </c>
      <c r="Z98" s="4">
        <v>0.4</v>
      </c>
      <c r="AJ98" s="1">
        <f t="shared" si="48"/>
        <v>28.462157905505041</v>
      </c>
      <c r="AK98" s="1">
        <f t="shared" si="49"/>
        <v>56.891268899610679</v>
      </c>
      <c r="AL98" s="1">
        <v>0</v>
      </c>
      <c r="AM98" s="1">
        <f t="shared" si="50"/>
        <v>85.400455102107173</v>
      </c>
      <c r="AN98" s="1">
        <v>0.15</v>
      </c>
      <c r="AO98" s="1">
        <f t="shared" si="51"/>
        <v>23.715287333619639</v>
      </c>
      <c r="AP98" s="1">
        <v>0.4</v>
      </c>
      <c r="AQ98" s="1">
        <f t="shared" si="52"/>
        <v>15.414936766852765</v>
      </c>
      <c r="AR98" s="4">
        <v>0.4</v>
      </c>
      <c r="AT98" s="8">
        <v>0</v>
      </c>
      <c r="AU98" s="8">
        <v>0</v>
      </c>
      <c r="AV98" s="6">
        <v>1</v>
      </c>
      <c r="AW98" s="1">
        <f t="shared" si="53"/>
        <v>28.462157905505041</v>
      </c>
    </row>
    <row r="99" spans="1:49" x14ac:dyDescent="0.35">
      <c r="A99" s="6">
        <v>1946</v>
      </c>
      <c r="B99" s="1">
        <v>34.118431544686104</v>
      </c>
      <c r="C99" s="1"/>
      <c r="D99" s="1">
        <v>21.617554531280799</v>
      </c>
      <c r="E99" s="1">
        <f t="shared" si="33"/>
        <v>214.15306328070812</v>
      </c>
      <c r="G99" s="1">
        <f t="shared" si="34"/>
        <v>145.38011883217189</v>
      </c>
      <c r="H99" s="1">
        <f t="shared" si="35"/>
        <v>186.52731811749675</v>
      </c>
      <c r="J99" s="1">
        <f t="shared" si="36"/>
        <v>129.96982623596168</v>
      </c>
      <c r="K99" s="1">
        <v>0.46705276040000154</v>
      </c>
      <c r="L99" s="1">
        <v>0.35723915120000055</v>
      </c>
      <c r="M99" s="1">
        <v>0.40099571679999929</v>
      </c>
      <c r="N99" s="1">
        <v>4.1500000000000004</v>
      </c>
      <c r="O99" s="1">
        <v>5.2</v>
      </c>
      <c r="P99" s="1">
        <v>6</v>
      </c>
      <c r="R99" s="7">
        <f t="shared" si="37"/>
        <v>42.948436435727707</v>
      </c>
      <c r="S99" s="1">
        <f t="shared" si="38"/>
        <v>83.937293152873536</v>
      </c>
      <c r="T99" s="1">
        <v>0</v>
      </c>
      <c r="U99" s="1">
        <f t="shared" si="39"/>
        <v>95.779647350778518</v>
      </c>
      <c r="V99" s="1">
        <v>0.15</v>
      </c>
      <c r="W99" s="1">
        <f t="shared" si="40"/>
        <v>43.305286868349889</v>
      </c>
      <c r="X99" s="1">
        <v>0.4</v>
      </c>
      <c r="Y99" s="1">
        <f t="shared" si="41"/>
        <v>28.14843646442743</v>
      </c>
      <c r="Z99" s="4">
        <v>0.4</v>
      </c>
      <c r="AJ99" s="1">
        <f t="shared" ref="AJ99:AJ130" si="54">(AK99*AL99)+(AM99*AN99)+(AO99*AP99)+(AQ99*AR99)</f>
        <v>29.148812529964491</v>
      </c>
      <c r="AK99" s="1">
        <f t="shared" si="49"/>
        <v>58.486421806182754</v>
      </c>
      <c r="AL99" s="1">
        <v>0</v>
      </c>
      <c r="AM99" s="1">
        <f t="shared" si="50"/>
        <v>87.366562043401487</v>
      </c>
      <c r="AN99" s="1">
        <v>0.15</v>
      </c>
      <c r="AO99" s="1">
        <f t="shared" si="51"/>
        <v>24.308830641597375</v>
      </c>
      <c r="AP99" s="1">
        <v>0.4</v>
      </c>
      <c r="AQ99" s="1">
        <f t="shared" si="52"/>
        <v>15.800739917038294</v>
      </c>
      <c r="AR99" s="4">
        <v>0.4</v>
      </c>
      <c r="AT99" s="8">
        <v>1</v>
      </c>
      <c r="AU99" s="8">
        <v>0</v>
      </c>
      <c r="AV99" s="6">
        <v>0</v>
      </c>
      <c r="AW99" s="1">
        <f t="shared" si="53"/>
        <v>42.948436435727707</v>
      </c>
    </row>
    <row r="100" spans="1:49" x14ac:dyDescent="0.35">
      <c r="A100" s="6">
        <v>1947</v>
      </c>
      <c r="B100" s="1">
        <v>34.712413678910501</v>
      </c>
      <c r="C100" s="1"/>
      <c r="D100" s="1">
        <v>22.2716382513781</v>
      </c>
      <c r="E100" s="1">
        <f t="shared" si="33"/>
        <v>217.88134409020444</v>
      </c>
      <c r="G100" s="1">
        <f t="shared" si="34"/>
        <v>149.7788943188412</v>
      </c>
      <c r="H100" s="1">
        <f t="shared" si="35"/>
        <v>189.77465070256807</v>
      </c>
      <c r="J100" s="1">
        <f t="shared" si="36"/>
        <v>133.90233152104403</v>
      </c>
      <c r="K100" s="1">
        <v>0.46820280160000155</v>
      </c>
      <c r="L100" s="1">
        <v>0.35782988480000055</v>
      </c>
      <c r="M100" s="1">
        <v>0.40217008559999928</v>
      </c>
      <c r="N100" s="1">
        <v>4.1500000000000004</v>
      </c>
      <c r="O100" s="1">
        <v>5.2</v>
      </c>
      <c r="P100" s="1">
        <v>6</v>
      </c>
      <c r="R100" s="7">
        <f t="shared" si="37"/>
        <v>43.557348963404053</v>
      </c>
      <c r="S100" s="1">
        <f t="shared" si="38"/>
        <v>85.398592816155627</v>
      </c>
      <c r="T100" s="1">
        <v>0</v>
      </c>
      <c r="U100" s="1">
        <f t="shared" si="39"/>
        <v>96.99799371498176</v>
      </c>
      <c r="V100" s="1">
        <v>0.15</v>
      </c>
      <c r="W100" s="1">
        <f t="shared" si="40"/>
        <v>43.950984706298165</v>
      </c>
      <c r="X100" s="1">
        <v>0.4</v>
      </c>
      <c r="Y100" s="1">
        <f t="shared" si="41"/>
        <v>28.568140059093807</v>
      </c>
      <c r="Z100" s="4">
        <v>0.4</v>
      </c>
      <c r="AJ100" s="1">
        <f t="shared" si="54"/>
        <v>29.9166848803455</v>
      </c>
      <c r="AK100" s="1">
        <f t="shared" si="49"/>
        <v>60.256049184469816</v>
      </c>
      <c r="AL100" s="1">
        <v>0</v>
      </c>
      <c r="AM100" s="1">
        <f t="shared" si="50"/>
        <v>89.57122873097623</v>
      </c>
      <c r="AN100" s="1">
        <v>0.15</v>
      </c>
      <c r="AO100" s="1">
        <f t="shared" si="51"/>
        <v>24.971212985907673</v>
      </c>
      <c r="AP100" s="1">
        <v>0.4</v>
      </c>
      <c r="AQ100" s="1">
        <f t="shared" si="52"/>
        <v>16.23128844083999</v>
      </c>
      <c r="AR100" s="4">
        <v>0.4</v>
      </c>
      <c r="AT100" s="8">
        <v>0</v>
      </c>
      <c r="AU100" s="8">
        <v>0</v>
      </c>
      <c r="AV100" s="6">
        <v>1</v>
      </c>
      <c r="AW100" s="1">
        <f t="shared" si="53"/>
        <v>29.9166848803455</v>
      </c>
    </row>
    <row r="101" spans="1:49" x14ac:dyDescent="0.35">
      <c r="A101" s="6">
        <v>1948</v>
      </c>
      <c r="B101" s="1">
        <v>35.3653028225715</v>
      </c>
      <c r="C101" s="1"/>
      <c r="D101" s="1">
        <v>22.990067866152302</v>
      </c>
      <c r="E101" s="1">
        <f t="shared" si="33"/>
        <v>221.97936981318051</v>
      </c>
      <c r="G101" s="1">
        <f t="shared" si="34"/>
        <v>154.61040209264104</v>
      </c>
      <c r="H101" s="1">
        <f t="shared" si="35"/>
        <v>193.34403110728022</v>
      </c>
      <c r="J101" s="1">
        <f t="shared" si="36"/>
        <v>138.22169947082111</v>
      </c>
      <c r="K101" s="1">
        <v>0.46935284280000156</v>
      </c>
      <c r="L101" s="1">
        <v>0.35842061840000056</v>
      </c>
      <c r="M101" s="1">
        <v>0.40334445439999927</v>
      </c>
      <c r="N101" s="1">
        <v>4.1500000000000004</v>
      </c>
      <c r="O101" s="1">
        <v>5.2</v>
      </c>
      <c r="P101" s="1">
        <v>6</v>
      </c>
      <c r="R101" s="7">
        <f t="shared" si="37"/>
        <v>44.235885812075871</v>
      </c>
      <c r="S101" s="1">
        <f t="shared" si="38"/>
        <v>87.004813998276106</v>
      </c>
      <c r="T101" s="1">
        <v>0</v>
      </c>
      <c r="U101" s="1">
        <f t="shared" si="39"/>
        <v>98.367055657896799</v>
      </c>
      <c r="V101" s="1">
        <v>0.15</v>
      </c>
      <c r="W101" s="1">
        <f t="shared" si="40"/>
        <v>44.667920399077808</v>
      </c>
      <c r="X101" s="1">
        <v>0.4</v>
      </c>
      <c r="Y101" s="1">
        <f t="shared" si="41"/>
        <v>29.034148259400578</v>
      </c>
      <c r="Z101" s="4">
        <v>0.4</v>
      </c>
      <c r="AJ101" s="1">
        <f t="shared" si="54"/>
        <v>30.764645888815295</v>
      </c>
      <c r="AK101" s="1">
        <f t="shared" si="49"/>
        <v>62.199764761869503</v>
      </c>
      <c r="AL101" s="1">
        <v>0</v>
      </c>
      <c r="AM101" s="1">
        <f t="shared" si="50"/>
        <v>92.010276019267877</v>
      </c>
      <c r="AN101" s="1">
        <v>0.15</v>
      </c>
      <c r="AO101" s="1">
        <f t="shared" si="51"/>
        <v>25.701673463522901</v>
      </c>
      <c r="AP101" s="1">
        <v>0.4</v>
      </c>
      <c r="AQ101" s="1">
        <f t="shared" si="52"/>
        <v>16.706087751289886</v>
      </c>
      <c r="AR101" s="4">
        <v>0.4</v>
      </c>
      <c r="AT101" s="8">
        <v>1</v>
      </c>
      <c r="AU101" s="8">
        <v>0</v>
      </c>
      <c r="AV101" s="6">
        <v>0</v>
      </c>
      <c r="AW101" s="1">
        <f t="shared" si="53"/>
        <v>44.235885812075871</v>
      </c>
    </row>
    <row r="102" spans="1:49" x14ac:dyDescent="0.35">
      <c r="A102" s="6">
        <v>1949</v>
      </c>
      <c r="B102" s="1">
        <v>36.0817125016248</v>
      </c>
      <c r="C102" s="1"/>
      <c r="D102" s="1">
        <v>23.770585969928</v>
      </c>
      <c r="E102" s="1">
        <f t="shared" si="33"/>
        <v>226.47609842546365</v>
      </c>
      <c r="G102" s="1">
        <f t="shared" si="34"/>
        <v>159.85946088480819</v>
      </c>
      <c r="H102" s="1">
        <f t="shared" si="35"/>
        <v>197.26068172857882</v>
      </c>
      <c r="J102" s="1">
        <f t="shared" si="36"/>
        <v>142.91435803101854</v>
      </c>
      <c r="K102" s="1">
        <v>0.47050288400000156</v>
      </c>
      <c r="L102" s="1">
        <v>0.35901135200000056</v>
      </c>
      <c r="M102" s="1">
        <v>0.40451882319999927</v>
      </c>
      <c r="N102" s="1">
        <v>4.1500000000000004</v>
      </c>
      <c r="O102" s="1">
        <v>5.2</v>
      </c>
      <c r="P102" s="1">
        <v>6</v>
      </c>
      <c r="R102" s="7">
        <f t="shared" si="37"/>
        <v>44.98912949202213</v>
      </c>
      <c r="S102" s="1">
        <f t="shared" si="38"/>
        <v>88.767306777860469</v>
      </c>
      <c r="T102" s="1">
        <v>0</v>
      </c>
      <c r="U102" s="1">
        <f t="shared" si="39"/>
        <v>99.897438532946538</v>
      </c>
      <c r="V102" s="1">
        <v>0.15</v>
      </c>
      <c r="W102" s="1">
        <f t="shared" si="40"/>
        <v>45.461384412242651</v>
      </c>
      <c r="X102" s="1">
        <v>0.4</v>
      </c>
      <c r="Y102" s="1">
        <f t="shared" si="41"/>
        <v>29.549899867957723</v>
      </c>
      <c r="Z102" s="4">
        <v>0.4</v>
      </c>
      <c r="AJ102" s="1">
        <f t="shared" si="54"/>
        <v>31.688761237391908</v>
      </c>
      <c r="AK102" s="1">
        <f t="shared" si="49"/>
        <v>64.311461113958345</v>
      </c>
      <c r="AL102" s="1">
        <v>0</v>
      </c>
      <c r="AM102" s="1">
        <f t="shared" si="50"/>
        <v>94.67115582637112</v>
      </c>
      <c r="AN102" s="1">
        <v>0.15</v>
      </c>
      <c r="AO102" s="1">
        <f t="shared" si="51"/>
        <v>26.497102823388243</v>
      </c>
      <c r="AP102" s="1">
        <v>0.4</v>
      </c>
      <c r="AQ102" s="1">
        <f t="shared" si="52"/>
        <v>17.223116835202358</v>
      </c>
      <c r="AR102" s="4">
        <v>0.4</v>
      </c>
      <c r="AT102" s="8">
        <v>0</v>
      </c>
      <c r="AU102" s="8">
        <v>0</v>
      </c>
      <c r="AV102" s="6">
        <v>1</v>
      </c>
      <c r="AW102" s="1">
        <f t="shared" si="53"/>
        <v>31.688761237391908</v>
      </c>
    </row>
    <row r="103" spans="1:49" x14ac:dyDescent="0.35">
      <c r="A103" s="6">
        <v>1950</v>
      </c>
      <c r="B103" s="1">
        <v>36.866346372875697</v>
      </c>
      <c r="C103" s="1"/>
      <c r="D103" s="1">
        <v>24.6085422165403</v>
      </c>
      <c r="E103" s="1">
        <f t="shared" si="33"/>
        <v>231.40105363221465</v>
      </c>
      <c r="G103" s="1">
        <f t="shared" si="34"/>
        <v>165.49479667324712</v>
      </c>
      <c r="H103" s="1">
        <f t="shared" si="35"/>
        <v>201.55031771365896</v>
      </c>
      <c r="J103" s="1">
        <f t="shared" si="36"/>
        <v>147.95234822588293</v>
      </c>
      <c r="K103" s="1">
        <v>0.47165292520000157</v>
      </c>
      <c r="L103" s="1">
        <v>0.35960208560000056</v>
      </c>
      <c r="M103" s="1">
        <v>0.40569319199999926</v>
      </c>
      <c r="N103" s="1">
        <v>4.1500000000000004</v>
      </c>
      <c r="O103" s="1">
        <v>5.2</v>
      </c>
      <c r="P103" s="1">
        <v>6</v>
      </c>
      <c r="R103" s="7">
        <f t="shared" si="37"/>
        <v>45.822208363418866</v>
      </c>
      <c r="S103" s="1">
        <f t="shared" si="38"/>
        <v>90.697642971146536</v>
      </c>
      <c r="T103" s="1">
        <v>0</v>
      </c>
      <c r="U103" s="1">
        <f t="shared" si="39"/>
        <v>101.59978194715912</v>
      </c>
      <c r="V103" s="1">
        <v>0.15</v>
      </c>
      <c r="W103" s="1">
        <f t="shared" si="40"/>
        <v>46.336728895977267</v>
      </c>
      <c r="X103" s="1">
        <v>0.4</v>
      </c>
      <c r="Y103" s="1">
        <f t="shared" si="41"/>
        <v>30.118873782385226</v>
      </c>
      <c r="Z103" s="4">
        <v>0.4</v>
      </c>
      <c r="AJ103" s="1">
        <f t="shared" si="54"/>
        <v>32.681974767700048</v>
      </c>
      <c r="AK103" s="1">
        <f t="shared" si="49"/>
        <v>66.578556701647315</v>
      </c>
      <c r="AL103" s="1">
        <v>0</v>
      </c>
      <c r="AM103" s="1">
        <f t="shared" si="50"/>
        <v>97.532052040457074</v>
      </c>
      <c r="AN103" s="1">
        <v>0.15</v>
      </c>
      <c r="AO103" s="1">
        <f t="shared" si="51"/>
        <v>27.351768123684067</v>
      </c>
      <c r="AP103" s="1">
        <v>0.4</v>
      </c>
      <c r="AQ103" s="1">
        <f t="shared" si="52"/>
        <v>17.778649280394646</v>
      </c>
      <c r="AR103" s="4">
        <v>0.4</v>
      </c>
      <c r="AT103" s="8">
        <v>1</v>
      </c>
      <c r="AU103" s="8">
        <v>0</v>
      </c>
      <c r="AV103" s="6">
        <v>0</v>
      </c>
      <c r="AW103" s="1">
        <f t="shared" si="53"/>
        <v>45.822208363418866</v>
      </c>
    </row>
    <row r="104" spans="1:49" x14ac:dyDescent="0.35">
      <c r="A104" s="6">
        <v>1951</v>
      </c>
      <c r="B104" s="1">
        <v>37.723934190755003</v>
      </c>
      <c r="C104" s="1"/>
      <c r="D104" s="1">
        <v>25.496765128021899</v>
      </c>
      <c r="E104" s="1">
        <f t="shared" si="33"/>
        <v>236.78392294701686</v>
      </c>
      <c r="G104" s="1">
        <f t="shared" si="34"/>
        <v>171.46818058370749</v>
      </c>
      <c r="H104" s="1">
        <f t="shared" si="35"/>
        <v>206.23879688685167</v>
      </c>
      <c r="J104" s="1">
        <f t="shared" si="36"/>
        <v>153.29255344183451</v>
      </c>
      <c r="K104" s="1">
        <v>0.47280296640000158</v>
      </c>
      <c r="L104" s="1">
        <v>0.36019281920000057</v>
      </c>
      <c r="M104" s="1">
        <v>0.40686756079999925</v>
      </c>
      <c r="N104" s="1">
        <v>4.1500000000000004</v>
      </c>
      <c r="O104" s="1">
        <v>5.2</v>
      </c>
      <c r="P104" s="1">
        <v>6</v>
      </c>
      <c r="R104" s="7">
        <f t="shared" si="37"/>
        <v>46.740216336591615</v>
      </c>
      <c r="S104" s="1">
        <f t="shared" si="38"/>
        <v>92.807458599083262</v>
      </c>
      <c r="T104" s="1">
        <v>0</v>
      </c>
      <c r="U104" s="1">
        <f t="shared" si="39"/>
        <v>103.48458099139202</v>
      </c>
      <c r="V104" s="1">
        <v>0.15</v>
      </c>
      <c r="W104" s="1">
        <f t="shared" si="40"/>
        <v>47.299286648307287</v>
      </c>
      <c r="X104" s="1">
        <v>0.4</v>
      </c>
      <c r="Y104" s="1">
        <f t="shared" si="41"/>
        <v>30.744536321399739</v>
      </c>
      <c r="Z104" s="4">
        <v>0.4</v>
      </c>
      <c r="AJ104" s="1">
        <f t="shared" si="54"/>
        <v>33.733997943799892</v>
      </c>
      <c r="AK104" s="1">
        <f t="shared" si="49"/>
        <v>68.981649048825531</v>
      </c>
      <c r="AL104" s="1">
        <v>0</v>
      </c>
      <c r="AM104" s="1">
        <f t="shared" si="50"/>
        <v>100.56160210934264</v>
      </c>
      <c r="AN104" s="1">
        <v>0.15</v>
      </c>
      <c r="AO104" s="1">
        <f t="shared" si="51"/>
        <v>28.25720852636136</v>
      </c>
      <c r="AP104" s="1">
        <v>0.4</v>
      </c>
      <c r="AQ104" s="1">
        <f t="shared" si="52"/>
        <v>18.367185542134884</v>
      </c>
      <c r="AR104" s="4">
        <v>0.4</v>
      </c>
      <c r="AT104" s="8">
        <v>0</v>
      </c>
      <c r="AU104" s="8">
        <v>0</v>
      </c>
      <c r="AV104" s="6">
        <v>1</v>
      </c>
      <c r="AW104" s="1">
        <f t="shared" si="53"/>
        <v>33.733997943799892</v>
      </c>
    </row>
    <row r="105" spans="1:49" x14ac:dyDescent="0.35">
      <c r="A105" s="6">
        <v>1952</v>
      </c>
      <c r="B105" s="1">
        <v>38.659152636874097</v>
      </c>
      <c r="C105" s="1"/>
      <c r="D105" s="1">
        <v>26.425635066913401</v>
      </c>
      <c r="E105" s="1">
        <f t="shared" si="33"/>
        <v>242.65406075832615</v>
      </c>
      <c r="G105" s="1">
        <f t="shared" si="34"/>
        <v>177.71491963554038</v>
      </c>
      <c r="H105" s="1">
        <f t="shared" si="35"/>
        <v>211.35168692050206</v>
      </c>
      <c r="J105" s="1">
        <f t="shared" si="36"/>
        <v>158.87713815417311</v>
      </c>
      <c r="K105" s="1">
        <v>0.47395300760000159</v>
      </c>
      <c r="L105" s="1">
        <v>0.36078355280000057</v>
      </c>
      <c r="M105" s="1">
        <v>0.40804192959999924</v>
      </c>
      <c r="N105" s="1">
        <v>4.1500000000000004</v>
      </c>
      <c r="O105" s="1">
        <v>5.2</v>
      </c>
      <c r="P105" s="1">
        <v>6</v>
      </c>
      <c r="R105" s="7">
        <f t="shared" si="37"/>
        <v>47.74811538931435</v>
      </c>
      <c r="S105" s="1">
        <f t="shared" si="38"/>
        <v>95.10825911422593</v>
      </c>
      <c r="T105" s="1">
        <v>0</v>
      </c>
      <c r="U105" s="1">
        <f t="shared" si="39"/>
        <v>105.56197103334537</v>
      </c>
      <c r="V105" s="1">
        <v>0.15</v>
      </c>
      <c r="W105" s="1">
        <f t="shared" si="40"/>
        <v>48.354272324715971</v>
      </c>
      <c r="X105" s="1">
        <v>0.4</v>
      </c>
      <c r="Y105" s="1">
        <f t="shared" si="41"/>
        <v>31.430277011065382</v>
      </c>
      <c r="Z105" s="4">
        <v>0.4</v>
      </c>
      <c r="AJ105" s="1">
        <f t="shared" si="54"/>
        <v>34.831467274704934</v>
      </c>
      <c r="AK105" s="1">
        <f t="shared" ref="AK105:AK136" si="55">J105*0.45</f>
        <v>71.494712169377905</v>
      </c>
      <c r="AL105" s="1">
        <v>0</v>
      </c>
      <c r="AM105" s="1">
        <f t="shared" ref="AM105:AM136" si="56">J105*(1-M105)/M105*0.45</f>
        <v>103.71941898489754</v>
      </c>
      <c r="AN105" s="1">
        <v>0.15</v>
      </c>
      <c r="AO105" s="1">
        <f t="shared" ref="AO105:AO136" si="57">J105/(M105*P105)*0.45</f>
        <v>29.202355192379247</v>
      </c>
      <c r="AP105" s="1">
        <v>0.4</v>
      </c>
      <c r="AQ105" s="1">
        <f t="shared" si="52"/>
        <v>18.981530875046513</v>
      </c>
      <c r="AR105" s="4">
        <v>0.4</v>
      </c>
      <c r="AT105" s="8">
        <v>1</v>
      </c>
      <c r="AU105" s="8">
        <v>0</v>
      </c>
      <c r="AV105" s="6">
        <v>0</v>
      </c>
      <c r="AW105" s="1">
        <f t="shared" si="53"/>
        <v>47.74811538931435</v>
      </c>
    </row>
    <row r="106" spans="1:49" x14ac:dyDescent="0.35">
      <c r="A106" s="6">
        <v>1953</v>
      </c>
      <c r="B106" s="1">
        <v>39.676530058226099</v>
      </c>
      <c r="C106" s="1"/>
      <c r="D106" s="1">
        <v>27.383388067992701</v>
      </c>
      <c r="E106" s="1">
        <f t="shared" si="33"/>
        <v>249.03989039442186</v>
      </c>
      <c r="G106" s="1">
        <f t="shared" si="34"/>
        <v>184.15590003909617</v>
      </c>
      <c r="H106" s="1">
        <f t="shared" si="35"/>
        <v>216.91374453354143</v>
      </c>
      <c r="J106" s="1">
        <f t="shared" si="36"/>
        <v>164.63537463495197</v>
      </c>
      <c r="K106" s="1">
        <v>0.47510304880000159</v>
      </c>
      <c r="L106" s="1">
        <v>0.36137428640000058</v>
      </c>
      <c r="M106" s="1">
        <v>0.40921629839999923</v>
      </c>
      <c r="N106" s="1">
        <v>4.1500000000000004</v>
      </c>
      <c r="O106" s="1">
        <v>5.2</v>
      </c>
      <c r="P106" s="1">
        <v>6</v>
      </c>
      <c r="R106" s="7">
        <f t="shared" si="37"/>
        <v>48.850620112209533</v>
      </c>
      <c r="S106" s="1">
        <f t="shared" si="38"/>
        <v>97.611185040093645</v>
      </c>
      <c r="T106" s="1">
        <v>0</v>
      </c>
      <c r="U106" s="1">
        <f t="shared" si="39"/>
        <v>107.84147472842712</v>
      </c>
      <c r="V106" s="1">
        <v>0.15</v>
      </c>
      <c r="W106" s="1">
        <f t="shared" si="40"/>
        <v>49.506665004462832</v>
      </c>
      <c r="X106" s="1">
        <v>0.4</v>
      </c>
      <c r="Y106" s="1">
        <f t="shared" si="41"/>
        <v>32.179332252900842</v>
      </c>
      <c r="Z106" s="4">
        <v>0.4</v>
      </c>
      <c r="AJ106" s="1">
        <f t="shared" si="54"/>
        <v>35.958401668605404</v>
      </c>
      <c r="AK106" s="1">
        <f t="shared" si="55"/>
        <v>74.085918585728393</v>
      </c>
      <c r="AL106" s="1">
        <v>0</v>
      </c>
      <c r="AM106" s="1">
        <f t="shared" si="56"/>
        <v>106.95750240067417</v>
      </c>
      <c r="AN106" s="1">
        <v>0.15</v>
      </c>
      <c r="AO106" s="1">
        <f t="shared" si="57"/>
        <v>30.173903497733757</v>
      </c>
      <c r="AP106" s="1">
        <v>0.4</v>
      </c>
      <c r="AQ106" s="1">
        <f t="shared" si="52"/>
        <v>19.613037273526942</v>
      </c>
      <c r="AR106" s="4">
        <v>0.4</v>
      </c>
      <c r="AT106" s="8">
        <v>0</v>
      </c>
      <c r="AU106" s="8">
        <v>0</v>
      </c>
      <c r="AV106" s="6">
        <v>1</v>
      </c>
      <c r="AW106" s="1">
        <f t="shared" si="53"/>
        <v>35.958401668605404</v>
      </c>
    </row>
    <row r="107" spans="1:49" x14ac:dyDescent="0.35">
      <c r="A107" s="6">
        <v>1954</v>
      </c>
      <c r="B107" s="1">
        <v>40.780334716689602</v>
      </c>
      <c r="C107" s="1">
        <v>15.0837218457549</v>
      </c>
      <c r="D107" s="1">
        <v>28.356647112530201</v>
      </c>
      <c r="E107" s="1">
        <f t="shared" si="33"/>
        <v>255.96820269283086</v>
      </c>
      <c r="F107" s="1">
        <f t="shared" ref="F107:F112" si="58">C107*60*453.592/4046.86</f>
        <v>101.43947000083506</v>
      </c>
      <c r="G107" s="1">
        <f t="shared" si="34"/>
        <v>190.70116006583078</v>
      </c>
      <c r="H107" s="1">
        <f t="shared" si="35"/>
        <v>222.94830454545564</v>
      </c>
      <c r="I107" s="1">
        <f t="shared" ref="I107:I112" si="59">F107*(100-8)/100</f>
        <v>93.32431240076825</v>
      </c>
      <c r="J107" s="1">
        <f t="shared" si="36"/>
        <v>170.48683709885273</v>
      </c>
      <c r="K107" s="1">
        <v>0.4762530900000016</v>
      </c>
      <c r="L107" s="1">
        <v>0.36196502000000058</v>
      </c>
      <c r="M107" s="1">
        <v>0.41039066719999923</v>
      </c>
      <c r="N107" s="1">
        <v>4.1500000000000004</v>
      </c>
      <c r="O107" s="1">
        <v>5.2</v>
      </c>
      <c r="P107" s="1">
        <v>6</v>
      </c>
      <c r="R107" s="7">
        <f t="shared" si="37"/>
        <v>50.052064198727273</v>
      </c>
      <c r="S107" s="1">
        <f t="shared" si="38"/>
        <v>100.32673704545505</v>
      </c>
      <c r="T107" s="1">
        <v>0</v>
      </c>
      <c r="U107" s="1">
        <f t="shared" si="39"/>
        <v>110.33171148126149</v>
      </c>
      <c r="V107" s="1">
        <v>0.15</v>
      </c>
      <c r="W107" s="1">
        <f t="shared" si="40"/>
        <v>50.761071934148561</v>
      </c>
      <c r="X107" s="1">
        <v>0.4</v>
      </c>
      <c r="Y107" s="1">
        <f t="shared" si="41"/>
        <v>32.994696757196564</v>
      </c>
      <c r="Z107" s="4">
        <v>0.4</v>
      </c>
      <c r="AA107" s="1">
        <f t="shared" ref="AA107:AA112" si="60">(AB107*AC107)+(AD107*AE107)+(AF107*AG107)+(AH107*AI107)</f>
        <v>25.829804943514919</v>
      </c>
      <c r="AB107" s="1">
        <f t="shared" ref="AB107:AB112" si="61">I107*0.45</f>
        <v>41.99594058034571</v>
      </c>
      <c r="AC107" s="1">
        <v>0</v>
      </c>
      <c r="AD107" s="1">
        <f t="shared" ref="AD107:AD112" si="62">I107*(1-L107)/L107*0.45</f>
        <v>74.026156196700981</v>
      </c>
      <c r="AE107" s="1">
        <v>0.15</v>
      </c>
      <c r="AF107" s="1">
        <f t="shared" ref="AF107:AF112" si="63">I107/(L107*O107)*0.45</f>
        <v>22.311941687893597</v>
      </c>
      <c r="AG107" s="1">
        <v>0.4</v>
      </c>
      <c r="AH107" s="1">
        <f t="shared" ref="AH107:AH112" si="64">AF107*0.65</f>
        <v>14.502762097130839</v>
      </c>
      <c r="AI107" s="4">
        <v>0.4</v>
      </c>
      <c r="AJ107" s="1">
        <f t="shared" si="54"/>
        <v>37.096947364068214</v>
      </c>
      <c r="AK107" s="1">
        <f t="shared" si="55"/>
        <v>76.719076694483732</v>
      </c>
      <c r="AL107" s="1">
        <v>0</v>
      </c>
      <c r="AM107" s="1">
        <f t="shared" si="56"/>
        <v>110.22249587567308</v>
      </c>
      <c r="AN107" s="1">
        <v>0.15</v>
      </c>
      <c r="AO107" s="1">
        <f t="shared" si="57"/>
        <v>31.156928761692807</v>
      </c>
      <c r="AP107" s="1">
        <v>0.4</v>
      </c>
      <c r="AQ107" s="1">
        <f t="shared" si="52"/>
        <v>20.252003695100324</v>
      </c>
      <c r="AR107" s="4">
        <v>0.4</v>
      </c>
      <c r="AT107" s="8">
        <v>0</v>
      </c>
      <c r="AU107" s="8">
        <v>1</v>
      </c>
      <c r="AV107" s="6">
        <v>0</v>
      </c>
      <c r="AW107" s="1">
        <f t="shared" si="53"/>
        <v>25.829804943514919</v>
      </c>
    </row>
    <row r="108" spans="1:49" x14ac:dyDescent="0.35">
      <c r="A108" s="6">
        <v>1955</v>
      </c>
      <c r="B108" s="1">
        <v>41.974446926634798</v>
      </c>
      <c r="C108" s="1">
        <v>15.5321700065698</v>
      </c>
      <c r="D108" s="1">
        <v>29.3311386263385</v>
      </c>
      <c r="E108" s="1">
        <f t="shared" si="33"/>
        <v>263.46335343930434</v>
      </c>
      <c r="F108" s="1">
        <f t="shared" si="58"/>
        <v>104.45532671187055</v>
      </c>
      <c r="G108" s="1">
        <f t="shared" si="34"/>
        <v>197.25470856611989</v>
      </c>
      <c r="H108" s="1">
        <f t="shared" si="35"/>
        <v>229.47658084563406</v>
      </c>
      <c r="I108" s="1">
        <f t="shared" si="59"/>
        <v>96.098900574920918</v>
      </c>
      <c r="J108" s="1">
        <f t="shared" si="36"/>
        <v>176.3457094581112</v>
      </c>
      <c r="K108" s="1">
        <v>0.47740313120000161</v>
      </c>
      <c r="L108" s="1">
        <v>0.36255575360000059</v>
      </c>
      <c r="M108" s="1">
        <v>0.41156503599999922</v>
      </c>
      <c r="N108" s="1">
        <v>4.1500000000000004</v>
      </c>
      <c r="O108" s="1">
        <v>5.2</v>
      </c>
      <c r="P108" s="1">
        <v>6</v>
      </c>
      <c r="R108" s="7">
        <f t="shared" si="37"/>
        <v>51.356249747790301</v>
      </c>
      <c r="S108" s="1">
        <f t="shared" si="38"/>
        <v>103.26446138053532</v>
      </c>
      <c r="T108" s="1">
        <v>0</v>
      </c>
      <c r="U108" s="1">
        <f t="shared" si="39"/>
        <v>113.0400716898062</v>
      </c>
      <c r="V108" s="1">
        <v>0.15</v>
      </c>
      <c r="W108" s="1">
        <f t="shared" si="40"/>
        <v>52.121574233817228</v>
      </c>
      <c r="X108" s="1">
        <v>0.4</v>
      </c>
      <c r="Y108" s="1">
        <f t="shared" si="41"/>
        <v>33.879023251981202</v>
      </c>
      <c r="Z108" s="4">
        <v>0.4</v>
      </c>
      <c r="AA108" s="1">
        <f t="shared" si="60"/>
        <v>26.543834242683218</v>
      </c>
      <c r="AB108" s="1">
        <f t="shared" si="61"/>
        <v>43.244505258714412</v>
      </c>
      <c r="AC108" s="1">
        <v>0</v>
      </c>
      <c r="AD108" s="1">
        <f t="shared" si="62"/>
        <v>76.032336521667531</v>
      </c>
      <c r="AE108" s="1">
        <v>0.15</v>
      </c>
      <c r="AF108" s="1">
        <f t="shared" si="63"/>
        <v>22.937854188534988</v>
      </c>
      <c r="AG108" s="1">
        <v>0.4</v>
      </c>
      <c r="AH108" s="1">
        <f t="shared" si="64"/>
        <v>14.909605222547743</v>
      </c>
      <c r="AI108" s="4">
        <v>0.4</v>
      </c>
      <c r="AJ108" s="1">
        <f t="shared" si="54"/>
        <v>38.228347825306685</v>
      </c>
      <c r="AK108" s="1">
        <f t="shared" si="55"/>
        <v>79.355569256150048</v>
      </c>
      <c r="AL108" s="1">
        <v>0</v>
      </c>
      <c r="AM108" s="1">
        <f t="shared" si="56"/>
        <v>113.45859695050071</v>
      </c>
      <c r="AN108" s="1">
        <v>0.15</v>
      </c>
      <c r="AO108" s="1">
        <f t="shared" si="57"/>
        <v>32.135694367775116</v>
      </c>
      <c r="AP108" s="1">
        <v>0.4</v>
      </c>
      <c r="AQ108" s="1">
        <f t="shared" si="52"/>
        <v>20.888201339053825</v>
      </c>
      <c r="AR108" s="4">
        <v>0.4</v>
      </c>
      <c r="AT108" s="8">
        <v>1</v>
      </c>
      <c r="AU108" s="8">
        <v>0</v>
      </c>
      <c r="AV108" s="6">
        <v>0</v>
      </c>
      <c r="AW108" s="1">
        <f t="shared" si="53"/>
        <v>51.356249747790301</v>
      </c>
    </row>
    <row r="109" spans="1:49" x14ac:dyDescent="0.35">
      <c r="A109" s="6">
        <v>1956</v>
      </c>
      <c r="B109" s="1">
        <v>43.262216462293097</v>
      </c>
      <c r="C109" s="1">
        <v>15.9882024086832</v>
      </c>
      <c r="D109" s="1">
        <v>30.292516858317502</v>
      </c>
      <c r="E109" s="1">
        <f t="shared" si="33"/>
        <v>271.54636834869729</v>
      </c>
      <c r="F109" s="1">
        <f t="shared" si="58"/>
        <v>107.52218816998013</v>
      </c>
      <c r="G109" s="1">
        <f t="shared" si="34"/>
        <v>203.72006899370797</v>
      </c>
      <c r="H109" s="1">
        <f t="shared" si="35"/>
        <v>236.51688683171531</v>
      </c>
      <c r="I109" s="1">
        <f t="shared" si="59"/>
        <v>98.92041311638171</v>
      </c>
      <c r="J109" s="1">
        <f t="shared" si="36"/>
        <v>182.12574168037492</v>
      </c>
      <c r="K109" s="1">
        <v>0.47855317240000161</v>
      </c>
      <c r="L109" s="1">
        <v>0.36314648720000059</v>
      </c>
      <c r="M109" s="1">
        <v>0.41273940479999921</v>
      </c>
      <c r="N109" s="1">
        <v>4.1500000000000004</v>
      </c>
      <c r="O109" s="1">
        <v>5.2</v>
      </c>
      <c r="P109" s="1">
        <v>6</v>
      </c>
      <c r="R109" s="7">
        <f t="shared" si="37"/>
        <v>52.766281453443582</v>
      </c>
      <c r="S109" s="1">
        <f t="shared" si="38"/>
        <v>106.43259907427189</v>
      </c>
      <c r="T109" s="1">
        <v>0</v>
      </c>
      <c r="U109" s="1">
        <f t="shared" si="39"/>
        <v>115.97236073510442</v>
      </c>
      <c r="V109" s="1">
        <v>0.15</v>
      </c>
      <c r="W109" s="1">
        <f t="shared" si="40"/>
        <v>53.591556580572608</v>
      </c>
      <c r="X109" s="1">
        <v>0.4</v>
      </c>
      <c r="Y109" s="1">
        <f t="shared" si="41"/>
        <v>34.8345117773722</v>
      </c>
      <c r="Z109" s="4">
        <v>0.4</v>
      </c>
      <c r="AA109" s="1">
        <f t="shared" si="60"/>
        <v>27.267866108270905</v>
      </c>
      <c r="AB109" s="1">
        <f t="shared" si="61"/>
        <v>44.514185902371771</v>
      </c>
      <c r="AC109" s="1">
        <v>0</v>
      </c>
      <c r="AD109" s="1">
        <f t="shared" si="62"/>
        <v>78.064959074613427</v>
      </c>
      <c r="AE109" s="1">
        <v>0.15</v>
      </c>
      <c r="AF109" s="1">
        <f t="shared" si="63"/>
        <v>23.572912495574077</v>
      </c>
      <c r="AG109" s="1">
        <v>0.4</v>
      </c>
      <c r="AH109" s="1">
        <f t="shared" si="64"/>
        <v>15.322393122123151</v>
      </c>
      <c r="AI109" s="4">
        <v>0.4</v>
      </c>
      <c r="AJ109" s="1">
        <f t="shared" si="54"/>
        <v>39.334032195511725</v>
      </c>
      <c r="AK109" s="1">
        <f t="shared" si="55"/>
        <v>81.956583756168712</v>
      </c>
      <c r="AL109" s="1">
        <v>0</v>
      </c>
      <c r="AM109" s="1">
        <f t="shared" si="56"/>
        <v>116.61079993205061</v>
      </c>
      <c r="AN109" s="1">
        <v>0.15</v>
      </c>
      <c r="AO109" s="1">
        <f t="shared" si="57"/>
        <v>33.094563948036559</v>
      </c>
      <c r="AP109" s="1">
        <v>0.4</v>
      </c>
      <c r="AQ109" s="1">
        <f t="shared" si="52"/>
        <v>21.511466566223763</v>
      </c>
      <c r="AR109" s="4">
        <v>0.4</v>
      </c>
      <c r="AT109" s="8">
        <f t="shared" ref="AT109" si="65">IF(MOD(A109,4)=2,1,0)</f>
        <v>0</v>
      </c>
      <c r="AU109" s="8">
        <v>1</v>
      </c>
      <c r="AV109" s="6">
        <v>0</v>
      </c>
      <c r="AW109" s="1">
        <f t="shared" si="53"/>
        <v>27.267866108270905</v>
      </c>
    </row>
    <row r="110" spans="1:49" x14ac:dyDescent="0.35">
      <c r="A110" s="6">
        <v>1957</v>
      </c>
      <c r="B110" s="1">
        <v>44.646307845228201</v>
      </c>
      <c r="C110" s="1">
        <v>16.451709111362199</v>
      </c>
      <c r="D110" s="1">
        <v>31.227197092317901</v>
      </c>
      <c r="E110" s="1">
        <f t="shared" si="33"/>
        <v>280.23397197220413</v>
      </c>
      <c r="F110" s="1">
        <f t="shared" si="58"/>
        <v>110.63931501323498</v>
      </c>
      <c r="G110" s="1">
        <f t="shared" si="34"/>
        <v>210.0058828350671</v>
      </c>
      <c r="H110" s="1">
        <f t="shared" si="35"/>
        <v>244.08378958778979</v>
      </c>
      <c r="I110" s="1">
        <f t="shared" si="59"/>
        <v>101.78816981217618</v>
      </c>
      <c r="J110" s="1">
        <f t="shared" si="36"/>
        <v>187.74525925455001</v>
      </c>
      <c r="K110" s="1">
        <v>0.47970321360000162</v>
      </c>
      <c r="L110" s="1">
        <v>0.36373722080000059</v>
      </c>
      <c r="M110" s="1">
        <v>0.4139137735999992</v>
      </c>
      <c r="N110" s="1">
        <v>4.1500000000000004</v>
      </c>
      <c r="O110" s="1">
        <v>5.2</v>
      </c>
      <c r="P110" s="1">
        <v>6</v>
      </c>
      <c r="R110" s="7">
        <f t="shared" si="37"/>
        <v>54.284389200203677</v>
      </c>
      <c r="S110" s="1">
        <f t="shared" si="38"/>
        <v>109.83770531450541</v>
      </c>
      <c r="T110" s="1">
        <v>0</v>
      </c>
      <c r="U110" s="1">
        <f t="shared" si="39"/>
        <v>119.13242079787264</v>
      </c>
      <c r="V110" s="1">
        <v>0.15</v>
      </c>
      <c r="W110" s="1">
        <f t="shared" si="40"/>
        <v>55.173524364428452</v>
      </c>
      <c r="X110" s="1">
        <v>0.4</v>
      </c>
      <c r="Y110" s="1">
        <f t="shared" si="41"/>
        <v>35.862790836878496</v>
      </c>
      <c r="Z110" s="4">
        <v>0.4</v>
      </c>
      <c r="AA110" s="1">
        <f t="shared" si="60"/>
        <v>28.001649248838536</v>
      </c>
      <c r="AB110" s="1">
        <f t="shared" si="61"/>
        <v>45.804676415479278</v>
      </c>
      <c r="AC110" s="1">
        <v>0</v>
      </c>
      <c r="AD110" s="1">
        <f t="shared" si="62"/>
        <v>80.12325670815558</v>
      </c>
      <c r="AE110" s="1">
        <v>0.15</v>
      </c>
      <c r="AF110" s="1">
        <f t="shared" si="63"/>
        <v>24.21691021608363</v>
      </c>
      <c r="AG110" s="1">
        <v>0.4</v>
      </c>
      <c r="AH110" s="1">
        <f t="shared" si="64"/>
        <v>15.740991640454359</v>
      </c>
      <c r="AI110" s="4">
        <v>0.4</v>
      </c>
      <c r="AJ110" s="1">
        <f t="shared" si="54"/>
        <v>40.396690952898062</v>
      </c>
      <c r="AK110" s="1">
        <f t="shared" si="55"/>
        <v>84.485366664547499</v>
      </c>
      <c r="AL110" s="1">
        <v>0</v>
      </c>
      <c r="AM110" s="1">
        <f t="shared" si="56"/>
        <v>119.62807930691477</v>
      </c>
      <c r="AN110" s="1">
        <v>0.15</v>
      </c>
      <c r="AO110" s="1">
        <f t="shared" si="57"/>
        <v>34.018907661910376</v>
      </c>
      <c r="AP110" s="1">
        <v>0.4</v>
      </c>
      <c r="AQ110" s="1">
        <f t="shared" si="52"/>
        <v>22.112289980241744</v>
      </c>
      <c r="AR110" s="4">
        <v>0.4</v>
      </c>
      <c r="AT110" s="8">
        <v>1</v>
      </c>
      <c r="AU110" s="8">
        <v>0</v>
      </c>
      <c r="AV110" s="6">
        <v>0</v>
      </c>
      <c r="AW110" s="1">
        <f t="shared" si="53"/>
        <v>54.284389200203677</v>
      </c>
    </row>
    <row r="111" spans="1:49" x14ac:dyDescent="0.35">
      <c r="A111" s="6">
        <v>1958</v>
      </c>
      <c r="B111" s="1">
        <v>46.128537539240199</v>
      </c>
      <c r="C111" s="1">
        <v>16.922568790820002</v>
      </c>
      <c r="D111" s="1">
        <v>32.123096830459801</v>
      </c>
      <c r="E111" s="1">
        <f t="shared" si="33"/>
        <v>289.53756580952791</v>
      </c>
      <c r="F111" s="1">
        <f t="shared" si="58"/>
        <v>113.80589132758176</v>
      </c>
      <c r="G111" s="1">
        <f t="shared" si="34"/>
        <v>216.03089413800211</v>
      </c>
      <c r="H111" s="1">
        <f t="shared" si="35"/>
        <v>252.18721982009879</v>
      </c>
      <c r="I111" s="1">
        <f t="shared" si="59"/>
        <v>104.70142002137521</v>
      </c>
      <c r="J111" s="1">
        <f t="shared" si="36"/>
        <v>193.1316193593739</v>
      </c>
      <c r="K111" s="1">
        <v>0.48085325480000163</v>
      </c>
      <c r="L111" s="1">
        <v>0.3643279544000006</v>
      </c>
      <c r="M111" s="1">
        <v>0.41508814239999919</v>
      </c>
      <c r="N111" s="1">
        <v>4.1500000000000004</v>
      </c>
      <c r="O111" s="1">
        <v>5.2</v>
      </c>
      <c r="P111" s="1">
        <v>6</v>
      </c>
      <c r="R111" s="7">
        <f t="shared" si="37"/>
        <v>55.911744214564912</v>
      </c>
      <c r="S111" s="1">
        <f t="shared" si="38"/>
        <v>113.48424891904446</v>
      </c>
      <c r="T111" s="1">
        <v>0</v>
      </c>
      <c r="U111" s="1">
        <f t="shared" si="39"/>
        <v>122.52174206929828</v>
      </c>
      <c r="V111" s="1">
        <v>0.15</v>
      </c>
      <c r="W111" s="1">
        <f t="shared" si="40"/>
        <v>56.868913491166921</v>
      </c>
      <c r="X111" s="1">
        <v>0.4</v>
      </c>
      <c r="Y111" s="1">
        <f t="shared" si="41"/>
        <v>36.964793769258499</v>
      </c>
      <c r="Z111" s="4">
        <v>0.4</v>
      </c>
      <c r="AA111" s="1">
        <f t="shared" si="60"/>
        <v>28.74491496512816</v>
      </c>
      <c r="AB111" s="1">
        <f t="shared" si="61"/>
        <v>47.115639009618846</v>
      </c>
      <c r="AC111" s="1">
        <v>0</v>
      </c>
      <c r="AD111" s="1">
        <f t="shared" si="62"/>
        <v>82.206413939109723</v>
      </c>
      <c r="AE111" s="1">
        <v>0.15</v>
      </c>
      <c r="AF111" s="1">
        <f t="shared" si="63"/>
        <v>24.869625567063185</v>
      </c>
      <c r="AG111" s="1">
        <v>0.4</v>
      </c>
      <c r="AH111" s="1">
        <f t="shared" si="64"/>
        <v>16.165256618591069</v>
      </c>
      <c r="AI111" s="4">
        <v>0.4</v>
      </c>
      <c r="AJ111" s="1">
        <f t="shared" si="54"/>
        <v>41.40120895812467</v>
      </c>
      <c r="AK111" s="1">
        <f t="shared" si="55"/>
        <v>86.909228711718256</v>
      </c>
      <c r="AL111" s="1">
        <v>0</v>
      </c>
      <c r="AM111" s="1">
        <f t="shared" si="56"/>
        <v>122.46612999936791</v>
      </c>
      <c r="AN111" s="1">
        <v>0.15</v>
      </c>
      <c r="AO111" s="1">
        <f t="shared" si="57"/>
        <v>34.895893118514365</v>
      </c>
      <c r="AP111" s="1">
        <v>0.4</v>
      </c>
      <c r="AQ111" s="1">
        <f t="shared" si="52"/>
        <v>22.682330527034338</v>
      </c>
      <c r="AR111" s="4">
        <v>0.4</v>
      </c>
      <c r="AT111" s="8">
        <v>0</v>
      </c>
      <c r="AU111" s="8">
        <v>1</v>
      </c>
      <c r="AV111" s="6">
        <v>0</v>
      </c>
      <c r="AW111" s="1">
        <f t="shared" si="53"/>
        <v>28.74491496512816</v>
      </c>
    </row>
    <row r="112" spans="1:49" x14ac:dyDescent="0.35">
      <c r="A112" s="6">
        <v>1959</v>
      </c>
      <c r="B112" s="1">
        <v>47.709708613713303</v>
      </c>
      <c r="C112" s="1">
        <v>17.400648587174398</v>
      </c>
      <c r="D112" s="1">
        <v>32.9702027148303</v>
      </c>
      <c r="E112" s="1">
        <f t="shared" si="33"/>
        <v>299.46219053108848</v>
      </c>
      <c r="F112" s="1">
        <f t="shared" si="58"/>
        <v>117.0210236176237</v>
      </c>
      <c r="G112" s="1">
        <f t="shared" si="34"/>
        <v>221.7277621142116</v>
      </c>
      <c r="H112" s="1">
        <f t="shared" si="35"/>
        <v>260.83156795257804</v>
      </c>
      <c r="I112" s="1">
        <f t="shared" si="59"/>
        <v>107.6593417282138</v>
      </c>
      <c r="J112" s="1">
        <f t="shared" ref="J112:J136" si="66">G112*(100-10.6)/100</f>
        <v>198.22461933010518</v>
      </c>
      <c r="K112" s="1">
        <v>0.48200329600000164</v>
      </c>
      <c r="L112" s="1">
        <v>0.3649186880000006</v>
      </c>
      <c r="M112" s="1">
        <v>0.41626251119999919</v>
      </c>
      <c r="N112" s="1">
        <v>4.1500000000000004</v>
      </c>
      <c r="O112" s="1">
        <v>5.2</v>
      </c>
      <c r="P112" s="1">
        <v>6</v>
      </c>
      <c r="R112" s="7">
        <f t="shared" si="37"/>
        <v>57.648275649606717</v>
      </c>
      <c r="S112" s="1">
        <f t="shared" si="38"/>
        <v>117.37420557866012</v>
      </c>
      <c r="T112" s="1">
        <v>0</v>
      </c>
      <c r="U112" s="1">
        <f t="shared" si="39"/>
        <v>126.13907856838382</v>
      </c>
      <c r="V112" s="1">
        <v>0.15</v>
      </c>
      <c r="W112" s="1">
        <f t="shared" si="40"/>
        <v>58.677899794468409</v>
      </c>
      <c r="X112" s="1">
        <v>0.4</v>
      </c>
      <c r="Y112" s="1">
        <f t="shared" si="41"/>
        <v>38.140634866404469</v>
      </c>
      <c r="Z112" s="4">
        <v>0.4</v>
      </c>
      <c r="AA112" s="1">
        <f t="shared" si="60"/>
        <v>29.497377070006994</v>
      </c>
      <c r="AB112" s="1">
        <f t="shared" si="61"/>
        <v>48.446703777696214</v>
      </c>
      <c r="AC112" s="1">
        <v>0</v>
      </c>
      <c r="AD112" s="1">
        <f t="shared" si="62"/>
        <v>84.313566854692255</v>
      </c>
      <c r="AE112" s="1">
        <v>0.15</v>
      </c>
      <c r="AF112" s="1">
        <f t="shared" si="63"/>
        <v>25.530821275459321</v>
      </c>
      <c r="AG112" s="1">
        <v>0.4</v>
      </c>
      <c r="AH112" s="1">
        <f t="shared" si="64"/>
        <v>16.59503382904856</v>
      </c>
      <c r="AI112" s="4">
        <v>0.4</v>
      </c>
      <c r="AJ112" s="1">
        <f t="shared" si="54"/>
        <v>42.335353855669126</v>
      </c>
      <c r="AK112" s="1">
        <f t="shared" si="55"/>
        <v>89.201078698547335</v>
      </c>
      <c r="AL112" s="1">
        <v>0</v>
      </c>
      <c r="AM112" s="1">
        <f t="shared" si="56"/>
        <v>125.089366149342</v>
      </c>
      <c r="AN112" s="1">
        <v>0.15</v>
      </c>
      <c r="AO112" s="1">
        <f t="shared" si="57"/>
        <v>35.715074141314886</v>
      </c>
      <c r="AP112" s="1">
        <v>0.4</v>
      </c>
      <c r="AQ112" s="1">
        <f t="shared" si="52"/>
        <v>23.214798191854676</v>
      </c>
      <c r="AR112" s="4">
        <v>0.4</v>
      </c>
      <c r="AT112" s="8">
        <v>1</v>
      </c>
      <c r="AU112" s="8">
        <v>0</v>
      </c>
      <c r="AV112" s="6">
        <v>0</v>
      </c>
      <c r="AW112" s="1">
        <f t="shared" si="53"/>
        <v>57.648275649606717</v>
      </c>
    </row>
    <row r="113" spans="1:49" x14ac:dyDescent="0.35">
      <c r="A113" s="6">
        <v>1960</v>
      </c>
      <c r="B113" s="1">
        <v>49.389449973999099</v>
      </c>
      <c r="C113" s="1">
        <v>17.885803968024899</v>
      </c>
      <c r="D113" s="1">
        <v>33.760914434305398</v>
      </c>
      <c r="E113" s="1">
        <f t="shared" si="33"/>
        <v>310.00551686639699</v>
      </c>
      <c r="F113" s="1">
        <f>C113*60*453.592/4046.86</f>
        <v>120.2837398891637</v>
      </c>
      <c r="G113" s="1">
        <f t="shared" si="34"/>
        <v>227.04537394551014</v>
      </c>
      <c r="H113" s="1">
        <f t="shared" ref="H113:H136" si="67">E113*(100-12.9)/100</f>
        <v>270.01480519063176</v>
      </c>
      <c r="I113" s="1">
        <f t="shared" ref="I113:I136" si="68">F113*(100-8)/100</f>
        <v>110.6610406980306</v>
      </c>
      <c r="J113" s="1">
        <f t="shared" si="66"/>
        <v>202.97856430728606</v>
      </c>
      <c r="K113" s="1">
        <v>0.48315333720000164</v>
      </c>
      <c r="L113" s="1">
        <v>0.36550942160000061</v>
      </c>
      <c r="M113" s="1">
        <v>0.41743687999999918</v>
      </c>
      <c r="N113" s="1">
        <v>4.1500000000000004</v>
      </c>
      <c r="O113" s="1">
        <v>5.2</v>
      </c>
      <c r="P113" s="1">
        <v>6</v>
      </c>
      <c r="R113" s="7">
        <f t="shared" ref="R113:R116" si="69">(S113*T113)+(U113*V113)+(W113*X113)+(Y113*Z113)</f>
        <v>59.492496161722549</v>
      </c>
      <c r="S113" s="1">
        <f t="shared" ref="S113:S116" si="70">H113*0.45</f>
        <v>121.5066623357843</v>
      </c>
      <c r="T113" s="1">
        <v>0</v>
      </c>
      <c r="U113" s="1">
        <f t="shared" ref="U113:U116" si="71">H113*(1-K113)/K113*0.45</f>
        <v>129.98008727448806</v>
      </c>
      <c r="V113" s="1">
        <v>0.15</v>
      </c>
      <c r="W113" s="1">
        <f t="shared" ref="W113:W116" si="72">H113/(K113*N113)*0.45</f>
        <v>60.599216773559597</v>
      </c>
      <c r="X113" s="1">
        <v>0.4</v>
      </c>
      <c r="Y113" s="1">
        <f t="shared" ref="Y113:Y159" si="73">W113*0.65</f>
        <v>39.389490902813741</v>
      </c>
      <c r="Z113" s="4">
        <v>0.4</v>
      </c>
      <c r="AA113" s="1">
        <f t="shared" ref="AA113:AA116" si="74">(AB113*AC113)+(AD113*AE113)+(AF113*AG113)+(AH113*AI113)</f>
        <v>30.258731837922024</v>
      </c>
      <c r="AB113" s="1">
        <f t="shared" ref="AB113:AB116" si="75">I113*0.45</f>
        <v>49.797468314113772</v>
      </c>
      <c r="AC113" s="1">
        <v>0</v>
      </c>
      <c r="AD113" s="1">
        <f t="shared" ref="AD113:AD116" si="76">I113*(1-L113)/L113*0.45</f>
        <v>86.443803104082946</v>
      </c>
      <c r="AE113" s="1">
        <v>0.15</v>
      </c>
      <c r="AF113" s="1">
        <f t="shared" ref="AF113:AF116" si="77">I113/(L113*O113)*0.45</f>
        <v>26.200244503499366</v>
      </c>
      <c r="AG113" s="1">
        <v>0.4</v>
      </c>
      <c r="AH113" s="1">
        <f t="shared" ref="AH113:AH114" si="78">AF113*0.65</f>
        <v>17.030158927274588</v>
      </c>
      <c r="AI113" s="4">
        <v>0.4</v>
      </c>
      <c r="AJ113" s="1">
        <f t="shared" si="54"/>
        <v>43.190163669867644</v>
      </c>
      <c r="AK113" s="1">
        <f t="shared" si="55"/>
        <v>91.340353938278724</v>
      </c>
      <c r="AL113" s="1">
        <v>0</v>
      </c>
      <c r="AM113" s="1">
        <f t="shared" si="56"/>
        <v>127.47201821791145</v>
      </c>
      <c r="AN113" s="1">
        <v>0.15</v>
      </c>
      <c r="AO113" s="1">
        <f t="shared" si="57"/>
        <v>36.46872869269837</v>
      </c>
      <c r="AP113" s="1">
        <v>0.4</v>
      </c>
      <c r="AQ113" s="1">
        <f t="shared" si="52"/>
        <v>23.704673650253941</v>
      </c>
      <c r="AR113" s="4">
        <v>0.4</v>
      </c>
      <c r="AT113" s="8">
        <f t="shared" ref="AT113" si="79">IF(MOD(A113,4)=2,1,0)</f>
        <v>0</v>
      </c>
      <c r="AU113" s="8">
        <v>1</v>
      </c>
      <c r="AV113" s="6">
        <v>0</v>
      </c>
      <c r="AW113" s="1">
        <f t="shared" si="53"/>
        <v>30.258731837922024</v>
      </c>
    </row>
    <row r="114" spans="1:49" x14ac:dyDescent="0.35">
      <c r="A114" s="6">
        <v>1961</v>
      </c>
      <c r="B114" s="1">
        <v>51.1660686449476</v>
      </c>
      <c r="C114" s="1">
        <v>18.3778786094203</v>
      </c>
      <c r="D114" s="1">
        <v>34.490155755694097</v>
      </c>
      <c r="E114" s="1">
        <f t="shared" si="33"/>
        <v>321.15691842385155</v>
      </c>
      <c r="F114" s="1">
        <f t="shared" ref="F114:G171" si="80">C114*60*453.592/4046.86</f>
        <v>123.59298884870007</v>
      </c>
      <c r="G114" s="1">
        <f t="shared" si="34"/>
        <v>231.9495914788769</v>
      </c>
      <c r="H114" s="1">
        <f t="shared" si="67"/>
        <v>279.7276759471747</v>
      </c>
      <c r="I114" s="1">
        <f t="shared" si="68"/>
        <v>113.70554974080407</v>
      </c>
      <c r="J114" s="1">
        <f t="shared" si="66"/>
        <v>207.36293478211596</v>
      </c>
      <c r="K114" s="1">
        <v>0.48430337840000165</v>
      </c>
      <c r="L114" s="1">
        <v>0.36610015520000061</v>
      </c>
      <c r="M114" s="1">
        <v>0.41861124879999917</v>
      </c>
      <c r="N114" s="1">
        <v>4.1500000000000004</v>
      </c>
      <c r="O114" s="1">
        <v>5.2</v>
      </c>
      <c r="P114" s="1">
        <v>6</v>
      </c>
      <c r="R114" s="7">
        <f t="shared" si="69"/>
        <v>61.441346492296219</v>
      </c>
      <c r="S114" s="1">
        <f t="shared" si="70"/>
        <v>125.87745417622862</v>
      </c>
      <c r="T114" s="1">
        <v>0</v>
      </c>
      <c r="U114" s="1">
        <f t="shared" si="71"/>
        <v>134.0370122313594</v>
      </c>
      <c r="V114" s="1">
        <v>0.15</v>
      </c>
      <c r="W114" s="1">
        <f t="shared" si="72"/>
        <v>62.629991905442886</v>
      </c>
      <c r="X114" s="1">
        <v>0.4</v>
      </c>
      <c r="Y114" s="1">
        <f t="shared" si="73"/>
        <v>40.709494738537877</v>
      </c>
      <c r="Z114" s="4">
        <v>0.4</v>
      </c>
      <c r="AA114" s="1">
        <f t="shared" si="74"/>
        <v>31.028657984757306</v>
      </c>
      <c r="AB114" s="1">
        <f t="shared" si="75"/>
        <v>51.167497383361834</v>
      </c>
      <c r="AC114" s="1">
        <v>0</v>
      </c>
      <c r="AD114" s="1">
        <f t="shared" si="76"/>
        <v>88.596161977582753</v>
      </c>
      <c r="AE114" s="1">
        <v>0.15</v>
      </c>
      <c r="AF114" s="1">
        <f t="shared" si="77"/>
        <v>26.877626800181652</v>
      </c>
      <c r="AG114" s="1">
        <v>0.4</v>
      </c>
      <c r="AH114" s="1">
        <f t="shared" si="78"/>
        <v>17.470457420118073</v>
      </c>
      <c r="AI114" s="4">
        <v>0.4</v>
      </c>
      <c r="AJ114" s="1">
        <f t="shared" si="54"/>
        <v>43.960028711821217</v>
      </c>
      <c r="AK114" s="1">
        <f t="shared" si="55"/>
        <v>93.313320651952182</v>
      </c>
      <c r="AL114" s="1">
        <v>0</v>
      </c>
      <c r="AM114" s="1">
        <f t="shared" si="56"/>
        <v>129.59832092348645</v>
      </c>
      <c r="AN114" s="1">
        <v>0.15</v>
      </c>
      <c r="AO114" s="1">
        <f t="shared" si="57"/>
        <v>37.151940262573106</v>
      </c>
      <c r="AP114" s="1">
        <v>0.4</v>
      </c>
      <c r="AQ114" s="1">
        <f t="shared" si="52"/>
        <v>24.148761170672518</v>
      </c>
      <c r="AR114" s="4">
        <v>0.4</v>
      </c>
      <c r="AT114" s="8">
        <v>1</v>
      </c>
      <c r="AU114" s="8">
        <v>0</v>
      </c>
      <c r="AV114" s="6">
        <v>0</v>
      </c>
      <c r="AW114" s="1">
        <f t="shared" si="53"/>
        <v>61.441346492296219</v>
      </c>
    </row>
    <row r="115" spans="1:49" x14ac:dyDescent="0.35">
      <c r="A115" s="6">
        <v>1962</v>
      </c>
      <c r="B115" s="1">
        <v>53.036424643244899</v>
      </c>
      <c r="C115" s="1">
        <v>18.8767042949681</v>
      </c>
      <c r="D115" s="1">
        <v>35.155277446834802</v>
      </c>
      <c r="E115" s="1">
        <f t="shared" si="33"/>
        <v>332.89668629495691</v>
      </c>
      <c r="F115" s="1">
        <f t="shared" si="80"/>
        <v>126.94763922492753</v>
      </c>
      <c r="G115" s="1">
        <f t="shared" si="34"/>
        <v>236.42259837500714</v>
      </c>
      <c r="H115" s="1">
        <f t="shared" si="67"/>
        <v>289.9530137629074</v>
      </c>
      <c r="I115" s="1">
        <f t="shared" si="68"/>
        <v>116.79182808693332</v>
      </c>
      <c r="J115" s="1">
        <f t="shared" si="66"/>
        <v>211.36180294725639</v>
      </c>
      <c r="K115" s="1">
        <v>0.48545341960000166</v>
      </c>
      <c r="L115" s="1">
        <v>0.36669088880000061</v>
      </c>
      <c r="M115" s="1">
        <v>0.41978561759999916</v>
      </c>
      <c r="N115" s="1">
        <v>4.1500000000000004</v>
      </c>
      <c r="O115" s="1">
        <v>5.2</v>
      </c>
      <c r="P115" s="1">
        <v>6</v>
      </c>
      <c r="R115" s="7">
        <f t="shared" si="69"/>
        <v>63.490070074453982</v>
      </c>
      <c r="S115" s="1">
        <f t="shared" si="70"/>
        <v>130.47885619330833</v>
      </c>
      <c r="T115" s="1">
        <v>0</v>
      </c>
      <c r="U115" s="1">
        <f t="shared" si="71"/>
        <v>138.29843720966903</v>
      </c>
      <c r="V115" s="1">
        <v>0.15</v>
      </c>
      <c r="W115" s="1">
        <f t="shared" si="72"/>
        <v>64.765612868187318</v>
      </c>
      <c r="X115" s="1">
        <v>0.4</v>
      </c>
      <c r="Y115" s="1">
        <f t="shared" si="73"/>
        <v>42.097648364321756</v>
      </c>
      <c r="Z115" s="4">
        <v>0.4</v>
      </c>
      <c r="AA115" s="1">
        <f t="shared" si="74"/>
        <v>31.806816678934833</v>
      </c>
      <c r="AB115" s="1">
        <f t="shared" si="75"/>
        <v>52.556322639119998</v>
      </c>
      <c r="AC115" s="1">
        <v>0</v>
      </c>
      <c r="AD115" s="1">
        <f t="shared" si="76"/>
        <v>90.769634575445806</v>
      </c>
      <c r="AE115" s="1">
        <v>0.15</v>
      </c>
      <c r="AF115" s="1">
        <f t="shared" si="77"/>
        <v>27.562684079724189</v>
      </c>
      <c r="AG115" s="1">
        <v>0.4</v>
      </c>
      <c r="AH115" s="1">
        <f t="shared" ref="AH115:AH161" si="81">AF115*0.65</f>
        <v>17.915744651820724</v>
      </c>
      <c r="AI115" s="4">
        <v>0.4</v>
      </c>
      <c r="AJ115" s="1">
        <f t="shared" si="54"/>
        <v>44.642507085713845</v>
      </c>
      <c r="AK115" s="1">
        <f t="shared" si="55"/>
        <v>95.112811326265373</v>
      </c>
      <c r="AL115" s="1">
        <v>0</v>
      </c>
      <c r="AM115" s="1">
        <f t="shared" si="56"/>
        <v>131.46191476855631</v>
      </c>
      <c r="AN115" s="1">
        <v>0.15</v>
      </c>
      <c r="AO115" s="1">
        <f t="shared" si="57"/>
        <v>37.762454349136952</v>
      </c>
      <c r="AP115" s="1">
        <v>0.4</v>
      </c>
      <c r="AQ115" s="1">
        <f t="shared" si="52"/>
        <v>24.545595326939019</v>
      </c>
      <c r="AR115" s="4">
        <v>0.4</v>
      </c>
      <c r="AT115" s="8">
        <v>0</v>
      </c>
      <c r="AU115" s="8">
        <v>1</v>
      </c>
      <c r="AV115" s="6">
        <v>0</v>
      </c>
      <c r="AW115" s="1">
        <f t="shared" si="53"/>
        <v>31.806816678934833</v>
      </c>
    </row>
    <row r="116" spans="1:49" x14ac:dyDescent="0.35">
      <c r="A116" s="6">
        <v>1963</v>
      </c>
      <c r="B116" s="1">
        <v>54.995838480392997</v>
      </c>
      <c r="C116" s="1">
        <v>19.382100833814</v>
      </c>
      <c r="D116" s="1">
        <v>35.755800455966799</v>
      </c>
      <c r="E116" s="1">
        <f t="shared" si="33"/>
        <v>345.19544847311533</v>
      </c>
      <c r="F116" s="1">
        <f t="shared" si="80"/>
        <v>130.34647921714159</v>
      </c>
      <c r="G116" s="1">
        <f t="shared" si="34"/>
        <v>240.46117296505773</v>
      </c>
      <c r="H116" s="1">
        <f t="shared" si="67"/>
        <v>300.66523562008342</v>
      </c>
      <c r="I116" s="1">
        <f t="shared" si="68"/>
        <v>119.91876087977028</v>
      </c>
      <c r="J116" s="1">
        <f t="shared" si="66"/>
        <v>214.97228863076162</v>
      </c>
      <c r="K116" s="1">
        <v>0.48660346080000166</v>
      </c>
      <c r="L116" s="1">
        <v>0.36728162240000062</v>
      </c>
      <c r="M116" s="1">
        <v>0.42095998639999915</v>
      </c>
      <c r="N116" s="1">
        <v>4.1500000000000004</v>
      </c>
      <c r="O116" s="1">
        <v>5.2</v>
      </c>
      <c r="P116" s="1">
        <v>6</v>
      </c>
      <c r="R116" s="7">
        <f t="shared" si="69"/>
        <v>65.632129014198398</v>
      </c>
      <c r="S116" s="1">
        <f t="shared" si="70"/>
        <v>135.29935602903754</v>
      </c>
      <c r="T116" s="1">
        <v>0</v>
      </c>
      <c r="U116" s="1">
        <f t="shared" si="71"/>
        <v>142.74913093938289</v>
      </c>
      <c r="V116" s="1">
        <v>0.15</v>
      </c>
      <c r="W116" s="1">
        <f t="shared" si="72"/>
        <v>66.999635414077204</v>
      </c>
      <c r="X116" s="1">
        <v>0.4</v>
      </c>
      <c r="Y116" s="1">
        <f t="shared" si="73"/>
        <v>43.549763019150184</v>
      </c>
      <c r="Z116" s="4">
        <v>0.4</v>
      </c>
      <c r="AA116" s="1">
        <f t="shared" si="74"/>
        <v>32.592851584546935</v>
      </c>
      <c r="AB116" s="1">
        <f t="shared" si="75"/>
        <v>53.963442395896628</v>
      </c>
      <c r="AC116" s="1">
        <v>0</v>
      </c>
      <c r="AD116" s="1">
        <f t="shared" si="76"/>
        <v>92.963164068300202</v>
      </c>
      <c r="AE116" s="1">
        <v>0.15</v>
      </c>
      <c r="AF116" s="1">
        <f t="shared" si="77"/>
        <v>28.255116627730157</v>
      </c>
      <c r="AG116" s="1">
        <v>0.4</v>
      </c>
      <c r="AH116" s="1">
        <f t="shared" si="81"/>
        <v>18.365825808024603</v>
      </c>
      <c r="AI116" s="4">
        <v>0.4</v>
      </c>
      <c r="AJ116" s="1">
        <f t="shared" si="54"/>
        <v>45.237941836265605</v>
      </c>
      <c r="AK116" s="1">
        <f t="shared" si="55"/>
        <v>96.73752988384274</v>
      </c>
      <c r="AL116" s="1">
        <v>0</v>
      </c>
      <c r="AM116" s="1">
        <f t="shared" si="56"/>
        <v>133.06466749631883</v>
      </c>
      <c r="AN116" s="1">
        <v>0.15</v>
      </c>
      <c r="AO116" s="1">
        <f t="shared" si="57"/>
        <v>38.300366230026931</v>
      </c>
      <c r="AP116" s="1">
        <v>0.4</v>
      </c>
      <c r="AQ116" s="1">
        <f t="shared" si="52"/>
        <v>24.895238049517506</v>
      </c>
      <c r="AR116" s="4">
        <v>0.4</v>
      </c>
      <c r="AT116" s="8">
        <v>1</v>
      </c>
      <c r="AU116" s="8">
        <v>0</v>
      </c>
      <c r="AV116" s="6">
        <v>0</v>
      </c>
      <c r="AW116" s="1">
        <f t="shared" si="53"/>
        <v>65.632129014198398</v>
      </c>
    </row>
    <row r="117" spans="1:49" x14ac:dyDescent="0.35">
      <c r="A117" s="6">
        <v>1964</v>
      </c>
      <c r="B117" s="1">
        <v>57.038041104063701</v>
      </c>
      <c r="C117" s="1">
        <v>19.893875998187301</v>
      </c>
      <c r="D117" s="1">
        <v>36.293057859837297</v>
      </c>
      <c r="E117" s="1">
        <f t="shared" si="33"/>
        <v>358.01385564772926</v>
      </c>
      <c r="F117" s="1">
        <f t="shared" si="80"/>
        <v>133.78821607522534</v>
      </c>
      <c r="G117" s="1">
        <f t="shared" si="34"/>
        <v>244.07428031747062</v>
      </c>
      <c r="H117" s="1">
        <f>E117*(100-12.9)/100</f>
        <v>311.83006826917216</v>
      </c>
      <c r="I117" s="1">
        <f t="shared" si="68"/>
        <v>123.08515878920731</v>
      </c>
      <c r="J117" s="1">
        <f t="shared" si="66"/>
        <v>218.20240660381876</v>
      </c>
      <c r="K117" s="1">
        <v>0.48775350200000167</v>
      </c>
      <c r="L117" s="1">
        <v>0.36787235600000062</v>
      </c>
      <c r="M117" s="1">
        <v>0.42213435519999915</v>
      </c>
      <c r="N117" s="1">
        <v>4.1500000000000004</v>
      </c>
      <c r="O117" s="1">
        <v>5.2</v>
      </c>
      <c r="P117" s="1">
        <v>6</v>
      </c>
      <c r="R117" s="7">
        <f t="shared" ref="R117:R130" si="82">(S117*T117)+(U117*V117)+(W117*X117)+(Y117*Z117)</f>
        <v>67.85917223273654</v>
      </c>
      <c r="S117" s="1">
        <f t="shared" ref="S117:S148" si="83">H117*0.45</f>
        <v>140.32353072112747</v>
      </c>
      <c r="T117" s="1">
        <v>0</v>
      </c>
      <c r="U117" s="1">
        <f t="shared" ref="U117:U148" si="84">H117*(1-K117)/K117*0.45</f>
        <v>147.37000739954192</v>
      </c>
      <c r="V117" s="1">
        <v>0.15</v>
      </c>
      <c r="W117" s="1">
        <f t="shared" ref="W117:W148" si="85">H117/(K117*N117)*0.45</f>
        <v>69.323744125462497</v>
      </c>
      <c r="X117" s="1">
        <v>0.4</v>
      </c>
      <c r="Y117" s="1">
        <f t="shared" si="73"/>
        <v>45.060433681550627</v>
      </c>
      <c r="Z117" s="4">
        <v>0.4</v>
      </c>
      <c r="AA117" s="1">
        <f t="shared" ref="AA117:AA130" si="86">(AB117*AC117)+(AD117*AE117)+(AF117*AG117)+(AH117*AI117)</f>
        <v>33.386388937238863</v>
      </c>
      <c r="AB117" s="1">
        <f t="shared" ref="AB117:AB148" si="87">I117*0.45</f>
        <v>55.388321455143291</v>
      </c>
      <c r="AC117" s="1">
        <v>0</v>
      </c>
      <c r="AD117" s="1">
        <f t="shared" ref="AD117:AD148" si="88">I117*(1-L117)/L117*0.45</f>
        <v>95.175646050866334</v>
      </c>
      <c r="AE117" s="1">
        <v>0.15</v>
      </c>
      <c r="AF117" s="1">
        <f t="shared" ref="AF117:AF148" si="89">I117/(L117*O117)*0.45</f>
        <v>28.954609135771076</v>
      </c>
      <c r="AG117" s="1">
        <v>0.4</v>
      </c>
      <c r="AH117" s="1">
        <f t="shared" si="81"/>
        <v>18.820495938251199</v>
      </c>
      <c r="AI117" s="4">
        <v>0.4</v>
      </c>
      <c r="AJ117" s="1">
        <f t="shared" si="54"/>
        <v>45.748958620055092</v>
      </c>
      <c r="AK117" s="1">
        <f t="shared" si="55"/>
        <v>98.191082971718444</v>
      </c>
      <c r="AL117" s="1">
        <v>0</v>
      </c>
      <c r="AM117" s="1">
        <f t="shared" si="56"/>
        <v>134.41515189679254</v>
      </c>
      <c r="AN117" s="1">
        <v>0.15</v>
      </c>
      <c r="AO117" s="1">
        <f t="shared" si="57"/>
        <v>38.767705811418494</v>
      </c>
      <c r="AP117" s="1">
        <v>0.4</v>
      </c>
      <c r="AQ117" s="1">
        <f t="shared" si="52"/>
        <v>25.199008777422023</v>
      </c>
      <c r="AR117" s="4">
        <v>0.4</v>
      </c>
      <c r="AT117" s="8">
        <f t="shared" ref="AT117" si="90">IF(MOD(A117,4)=2,1,0)</f>
        <v>0</v>
      </c>
      <c r="AU117" s="8">
        <v>1</v>
      </c>
      <c r="AV117" s="6">
        <v>0</v>
      </c>
      <c r="AW117" s="1">
        <f t="shared" si="53"/>
        <v>33.386388937238863</v>
      </c>
    </row>
    <row r="118" spans="1:49" x14ac:dyDescent="0.35">
      <c r="A118" s="6">
        <v>1965</v>
      </c>
      <c r="B118" s="1">
        <v>59.155174956692903</v>
      </c>
      <c r="C118" s="1">
        <v>20.411825481181101</v>
      </c>
      <c r="D118" s="1">
        <v>36.769792295934501</v>
      </c>
      <c r="E118" s="1">
        <f t="shared" si="33"/>
        <v>371.30258784873945</v>
      </c>
      <c r="F118" s="1">
        <f t="shared" si="80"/>
        <v>137.27147581571734</v>
      </c>
      <c r="G118" s="1">
        <f t="shared" si="34"/>
        <v>247.28036493129272</v>
      </c>
      <c r="H118" s="1">
        <f t="shared" si="67"/>
        <v>323.40455401625206</v>
      </c>
      <c r="I118" s="1">
        <f t="shared" si="68"/>
        <v>126.28975775045996</v>
      </c>
      <c r="J118" s="1">
        <f t="shared" si="66"/>
        <v>221.0686462485757</v>
      </c>
      <c r="K118" s="1">
        <v>0.48890354320000168</v>
      </c>
      <c r="L118" s="1">
        <v>0.36846308960000063</v>
      </c>
      <c r="M118" s="1">
        <v>0.42330872399999914</v>
      </c>
      <c r="N118" s="1">
        <v>4.1500000000000004</v>
      </c>
      <c r="O118" s="1">
        <v>5.2</v>
      </c>
      <c r="P118" s="1">
        <v>6</v>
      </c>
      <c r="R118" s="7">
        <f t="shared" si="82"/>
        <v>70.161064946823998</v>
      </c>
      <c r="S118" s="1">
        <f t="shared" si="83"/>
        <v>145.53204930731343</v>
      </c>
      <c r="T118" s="1">
        <v>0</v>
      </c>
      <c r="U118" s="1">
        <f t="shared" si="84"/>
        <v>152.13821987250893</v>
      </c>
      <c r="V118" s="1">
        <v>0.15</v>
      </c>
      <c r="W118" s="1">
        <f t="shared" si="85"/>
        <v>71.727775705981301</v>
      </c>
      <c r="X118" s="1">
        <v>0.4</v>
      </c>
      <c r="Y118" s="1">
        <f t="shared" si="73"/>
        <v>46.623054208887851</v>
      </c>
      <c r="Z118" s="4">
        <v>0.4</v>
      </c>
      <c r="AA118" s="1">
        <f t="shared" si="86"/>
        <v>34.187037653503175</v>
      </c>
      <c r="AB118" s="1">
        <f t="shared" si="87"/>
        <v>56.830390987706984</v>
      </c>
      <c r="AC118" s="1">
        <v>0</v>
      </c>
      <c r="AD118" s="1">
        <f t="shared" si="88"/>
        <v>97.405928990506879</v>
      </c>
      <c r="AE118" s="1">
        <v>0.15</v>
      </c>
      <c r="AF118" s="1">
        <f t="shared" si="89"/>
        <v>29.660830765041126</v>
      </c>
      <c r="AG118" s="1">
        <v>0.4</v>
      </c>
      <c r="AH118" s="1">
        <f t="shared" si="81"/>
        <v>19.279539997276732</v>
      </c>
      <c r="AI118" s="4">
        <v>0.4</v>
      </c>
      <c r="AJ118" s="1">
        <f t="shared" si="54"/>
        <v>46.179918248721719</v>
      </c>
      <c r="AK118" s="1">
        <f t="shared" si="55"/>
        <v>99.480890811859069</v>
      </c>
      <c r="AL118" s="1">
        <v>0</v>
      </c>
      <c r="AM118" s="1">
        <f t="shared" si="56"/>
        <v>135.52700099775853</v>
      </c>
      <c r="AN118" s="1">
        <v>0.15</v>
      </c>
      <c r="AO118" s="1">
        <f t="shared" si="57"/>
        <v>39.167981968269601</v>
      </c>
      <c r="AP118" s="1">
        <v>0.4</v>
      </c>
      <c r="AQ118" s="1">
        <f t="shared" si="52"/>
        <v>25.45918827937524</v>
      </c>
      <c r="AR118" s="4">
        <v>0.4</v>
      </c>
      <c r="AT118" s="8">
        <v>1</v>
      </c>
      <c r="AU118" s="8">
        <v>0</v>
      </c>
      <c r="AV118" s="6">
        <v>0</v>
      </c>
      <c r="AW118" s="1">
        <f t="shared" si="53"/>
        <v>70.161064946823998</v>
      </c>
    </row>
    <row r="119" spans="1:49" x14ac:dyDescent="0.35">
      <c r="A119" s="6">
        <v>1966</v>
      </c>
      <c r="B119" s="1">
        <v>61.337852731603597</v>
      </c>
      <c r="C119" s="1">
        <v>20.935732875401701</v>
      </c>
      <c r="D119" s="1">
        <v>37.189755681571</v>
      </c>
      <c r="E119" s="1">
        <f t="shared" si="33"/>
        <v>385.00272324446064</v>
      </c>
      <c r="F119" s="1">
        <f t="shared" si="80"/>
        <v>140.79480307822669</v>
      </c>
      <c r="G119" s="1">
        <f t="shared" si="34"/>
        <v>250.1046588087824</v>
      </c>
      <c r="H119" s="1">
        <f t="shared" si="67"/>
        <v>335.33737194592521</v>
      </c>
      <c r="I119" s="1">
        <f t="shared" si="68"/>
        <v>129.53121883196857</v>
      </c>
      <c r="J119" s="1">
        <f t="shared" si="66"/>
        <v>223.59356497505149</v>
      </c>
      <c r="K119" s="1">
        <v>0.49005358440000168</v>
      </c>
      <c r="L119" s="1">
        <v>0.36905382320000063</v>
      </c>
      <c r="M119" s="1">
        <v>0.42448309279999913</v>
      </c>
      <c r="N119" s="1">
        <v>4.1500000000000004</v>
      </c>
      <c r="O119" s="1">
        <v>5.2</v>
      </c>
      <c r="P119" s="1">
        <v>6</v>
      </c>
      <c r="R119" s="7">
        <f t="shared" si="82"/>
        <v>72.525985950167367</v>
      </c>
      <c r="S119" s="1">
        <f t="shared" si="83"/>
        <v>150.90181737566635</v>
      </c>
      <c r="T119" s="1">
        <v>0</v>
      </c>
      <c r="U119" s="1">
        <f t="shared" si="84"/>
        <v>157.02740134522793</v>
      </c>
      <c r="V119" s="1">
        <v>0.15</v>
      </c>
      <c r="W119" s="1">
        <f t="shared" si="85"/>
        <v>74.199811739974521</v>
      </c>
      <c r="X119" s="1">
        <v>0.4</v>
      </c>
      <c r="Y119" s="1">
        <f t="shared" si="73"/>
        <v>48.229877630983438</v>
      </c>
      <c r="Z119" s="4">
        <v>0.4</v>
      </c>
      <c r="AA119" s="1">
        <f t="shared" si="86"/>
        <v>34.994389473976739</v>
      </c>
      <c r="AB119" s="1">
        <f t="shared" si="87"/>
        <v>58.289048474385858</v>
      </c>
      <c r="AC119" s="1">
        <v>0</v>
      </c>
      <c r="AD119" s="1">
        <f t="shared" si="88"/>
        <v>99.652814771933578</v>
      </c>
      <c r="AE119" s="1">
        <v>0.15</v>
      </c>
      <c r="AF119" s="1">
        <f t="shared" si="89"/>
        <v>30.373435239676819</v>
      </c>
      <c r="AG119" s="1">
        <v>0.4</v>
      </c>
      <c r="AH119" s="1">
        <f t="shared" si="81"/>
        <v>19.742732905789932</v>
      </c>
      <c r="AI119" s="4">
        <v>0.4</v>
      </c>
      <c r="AJ119" s="1">
        <f t="shared" si="54"/>
        <v>46.53638389317473</v>
      </c>
      <c r="AK119" s="1">
        <f t="shared" si="55"/>
        <v>100.61710423877318</v>
      </c>
      <c r="AL119" s="1">
        <v>0</v>
      </c>
      <c r="AM119" s="1">
        <f t="shared" si="56"/>
        <v>136.41731702657569</v>
      </c>
      <c r="AN119" s="1">
        <v>0.15</v>
      </c>
      <c r="AO119" s="1">
        <f t="shared" si="57"/>
        <v>39.505736877558149</v>
      </c>
      <c r="AP119" s="1">
        <v>0.4</v>
      </c>
      <c r="AQ119" s="1">
        <f t="shared" si="52"/>
        <v>25.678728970412799</v>
      </c>
      <c r="AR119" s="4">
        <v>0.4</v>
      </c>
      <c r="AT119" s="8">
        <v>0</v>
      </c>
      <c r="AU119" s="8">
        <v>1</v>
      </c>
      <c r="AV119" s="6">
        <v>0</v>
      </c>
      <c r="AW119" s="1">
        <f t="shared" si="53"/>
        <v>34.994389473976739</v>
      </c>
    </row>
    <row r="120" spans="1:49" x14ac:dyDescent="0.35">
      <c r="A120" s="6">
        <v>1967</v>
      </c>
      <c r="B120" s="1">
        <v>63.575277376743301</v>
      </c>
      <c r="C120" s="1">
        <v>21.465369673082701</v>
      </c>
      <c r="D120" s="1">
        <v>37.557344361559799</v>
      </c>
      <c r="E120" s="1">
        <f t="shared" si="33"/>
        <v>399.04649137573762</v>
      </c>
      <c r="F120" s="1">
        <f t="shared" si="80"/>
        <v>144.35666112620049</v>
      </c>
      <c r="G120" s="1">
        <f t="shared" si="34"/>
        <v>252.57672778868502</v>
      </c>
      <c r="H120" s="1">
        <f t="shared" si="67"/>
        <v>347.56949398826742</v>
      </c>
      <c r="I120" s="1">
        <f t="shared" si="68"/>
        <v>132.80812823610447</v>
      </c>
      <c r="J120" s="1">
        <f t="shared" si="66"/>
        <v>225.80359464308444</v>
      </c>
      <c r="K120" s="1">
        <v>0.49120362560000169</v>
      </c>
      <c r="L120" s="1">
        <v>0.36964455680000063</v>
      </c>
      <c r="M120" s="1">
        <v>0.42565746159999912</v>
      </c>
      <c r="N120" s="1">
        <v>4.1500000000000004</v>
      </c>
      <c r="O120" s="1">
        <v>5.2</v>
      </c>
      <c r="P120" s="1">
        <v>6</v>
      </c>
      <c r="R120" s="7">
        <f t="shared" si="82"/>
        <v>74.940595420482879</v>
      </c>
      <c r="S120" s="1">
        <f t="shared" si="83"/>
        <v>156.40627229472034</v>
      </c>
      <c r="T120" s="1">
        <v>0</v>
      </c>
      <c r="U120" s="1">
        <f t="shared" si="84"/>
        <v>162.00805557932824</v>
      </c>
      <c r="V120" s="1">
        <v>0.15</v>
      </c>
      <c r="W120" s="1">
        <f t="shared" si="85"/>
        <v>76.726344066035807</v>
      </c>
      <c r="X120" s="1">
        <v>0.4</v>
      </c>
      <c r="Y120" s="1">
        <f t="shared" si="73"/>
        <v>49.872123642923277</v>
      </c>
      <c r="Z120" s="4">
        <v>0.4</v>
      </c>
      <c r="AA120" s="1">
        <f t="shared" si="86"/>
        <v>35.808019141256196</v>
      </c>
      <c r="AB120" s="1">
        <f t="shared" si="87"/>
        <v>59.76365770624701</v>
      </c>
      <c r="AC120" s="1">
        <v>0</v>
      </c>
      <c r="AD120" s="1">
        <f t="shared" si="88"/>
        <v>101.91505933917306</v>
      </c>
      <c r="AE120" s="1">
        <v>0.15</v>
      </c>
      <c r="AF120" s="1">
        <f t="shared" si="89"/>
        <v>31.092060970273092</v>
      </c>
      <c r="AG120" s="1">
        <v>0.4</v>
      </c>
      <c r="AH120" s="1">
        <f t="shared" si="81"/>
        <v>20.209839630677511</v>
      </c>
      <c r="AI120" s="4">
        <v>0.4</v>
      </c>
      <c r="AJ120" s="1">
        <f t="shared" si="54"/>
        <v>46.824643967231729</v>
      </c>
      <c r="AK120" s="1">
        <f t="shared" si="55"/>
        <v>101.611617589388</v>
      </c>
      <c r="AL120" s="1">
        <v>0</v>
      </c>
      <c r="AM120" s="1">
        <f t="shared" si="56"/>
        <v>137.10525397076557</v>
      </c>
      <c r="AN120" s="1">
        <v>0.15</v>
      </c>
      <c r="AO120" s="1">
        <f t="shared" si="57"/>
        <v>39.786145260025599</v>
      </c>
      <c r="AP120" s="1">
        <v>0.4</v>
      </c>
      <c r="AQ120" s="1">
        <f t="shared" si="52"/>
        <v>25.860994419016642</v>
      </c>
      <c r="AR120" s="4">
        <v>0.4</v>
      </c>
      <c r="AT120" s="8">
        <v>1</v>
      </c>
      <c r="AU120" s="8">
        <v>0</v>
      </c>
      <c r="AV120" s="6">
        <v>0</v>
      </c>
      <c r="AW120" s="1">
        <f t="shared" si="53"/>
        <v>74.940595420482879</v>
      </c>
    </row>
    <row r="121" spans="1:49" x14ac:dyDescent="0.35">
      <c r="A121" s="6">
        <v>1968</v>
      </c>
      <c r="B121" s="1">
        <v>65.8554231062881</v>
      </c>
      <c r="C121" s="1">
        <v>22.0004952882243</v>
      </c>
      <c r="D121" s="1">
        <v>37.877289030014502</v>
      </c>
      <c r="E121" s="1">
        <f t="shared" si="33"/>
        <v>413.35840932158175</v>
      </c>
      <c r="F121" s="1">
        <f t="shared" si="80"/>
        <v>147.95543199581257</v>
      </c>
      <c r="G121" s="1">
        <f t="shared" si="34"/>
        <v>254.72838624072497</v>
      </c>
      <c r="H121" s="1">
        <f t="shared" si="67"/>
        <v>360.03517451909772</v>
      </c>
      <c r="I121" s="1">
        <f t="shared" si="68"/>
        <v>136.11899743614757</v>
      </c>
      <c r="J121" s="1">
        <f t="shared" si="66"/>
        <v>227.72717729920814</v>
      </c>
      <c r="K121" s="1">
        <v>0.4923536668000017</v>
      </c>
      <c r="L121" s="1">
        <v>0.37023529040000064</v>
      </c>
      <c r="M121" s="1">
        <v>0.42683183039999911</v>
      </c>
      <c r="N121" s="1">
        <v>4.1500000000000004</v>
      </c>
      <c r="O121" s="1">
        <v>5.2</v>
      </c>
      <c r="P121" s="1">
        <v>6</v>
      </c>
      <c r="R121" s="7">
        <f t="shared" si="82"/>
        <v>77.390271447775319</v>
      </c>
      <c r="S121" s="1">
        <f t="shared" si="83"/>
        <v>162.01582853359398</v>
      </c>
      <c r="T121" s="1">
        <v>0</v>
      </c>
      <c r="U121" s="1">
        <f t="shared" si="84"/>
        <v>167.0480933146944</v>
      </c>
      <c r="V121" s="1">
        <v>0.15</v>
      </c>
      <c r="W121" s="1">
        <f t="shared" si="85"/>
        <v>79.29251128874418</v>
      </c>
      <c r="X121" s="1">
        <v>0.4</v>
      </c>
      <c r="Y121" s="1">
        <f t="shared" si="73"/>
        <v>51.540132337683715</v>
      </c>
      <c r="Z121" s="4">
        <v>0.4</v>
      </c>
      <c r="AA121" s="1">
        <f t="shared" si="86"/>
        <v>36.627484612679289</v>
      </c>
      <c r="AB121" s="1">
        <f t="shared" si="87"/>
        <v>61.253548846266405</v>
      </c>
      <c r="AC121" s="1">
        <v>0</v>
      </c>
      <c r="AD121" s="1">
        <f t="shared" si="88"/>
        <v>104.191373435692</v>
      </c>
      <c r="AE121" s="1">
        <v>0.15</v>
      </c>
      <c r="AF121" s="1">
        <f t="shared" si="89"/>
        <v>31.81633120806892</v>
      </c>
      <c r="AG121" s="1">
        <v>0.4</v>
      </c>
      <c r="AH121" s="1">
        <f t="shared" si="81"/>
        <v>20.680615285244798</v>
      </c>
      <c r="AI121" s="4">
        <v>0.4</v>
      </c>
      <c r="AJ121" s="1">
        <f t="shared" si="54"/>
        <v>47.051313372509625</v>
      </c>
      <c r="AK121" s="1">
        <f t="shared" si="55"/>
        <v>102.47722978464367</v>
      </c>
      <c r="AL121" s="1">
        <v>0</v>
      </c>
      <c r="AM121" s="1">
        <f t="shared" si="56"/>
        <v>137.6108388315339</v>
      </c>
      <c r="AN121" s="1">
        <v>0.15</v>
      </c>
      <c r="AO121" s="1">
        <f t="shared" si="57"/>
        <v>40.014678102696266</v>
      </c>
      <c r="AP121" s="1">
        <v>0.4</v>
      </c>
      <c r="AQ121" s="1">
        <f t="shared" si="52"/>
        <v>26.009540766752572</v>
      </c>
      <c r="AR121" s="4">
        <v>0.4</v>
      </c>
      <c r="AT121" s="8">
        <f t="shared" ref="AT121" si="91">IF(MOD(A121,4)=2,1,0)</f>
        <v>0</v>
      </c>
      <c r="AU121" s="8">
        <v>1</v>
      </c>
      <c r="AV121" s="6">
        <v>0</v>
      </c>
      <c r="AW121" s="1">
        <f t="shared" si="53"/>
        <v>36.627484612679289</v>
      </c>
    </row>
    <row r="122" spans="1:49" x14ac:dyDescent="0.35">
      <c r="A122" s="6">
        <v>1969</v>
      </c>
      <c r="B122" s="1">
        <v>68.1652729371243</v>
      </c>
      <c r="C122" s="1">
        <v>22.540857101274401</v>
      </c>
      <c r="D122" s="1">
        <v>38.154407129754098</v>
      </c>
      <c r="E122" s="1">
        <f t="shared" si="33"/>
        <v>427.85677265766066</v>
      </c>
      <c r="F122" s="1">
        <f t="shared" si="80"/>
        <v>151.58941679644846</v>
      </c>
      <c r="G122" s="1">
        <f t="shared" si="34"/>
        <v>256.5920319279553</v>
      </c>
      <c r="H122" s="1">
        <f t="shared" si="67"/>
        <v>372.66324898482242</v>
      </c>
      <c r="I122" s="1">
        <f t="shared" si="68"/>
        <v>139.4622634527326</v>
      </c>
      <c r="J122" s="1">
        <f t="shared" si="66"/>
        <v>229.39327654359207</v>
      </c>
      <c r="K122" s="1">
        <v>0.49350370800000171</v>
      </c>
      <c r="L122" s="1">
        <v>0.37082602400000064</v>
      </c>
      <c r="M122" s="1">
        <v>0.4280061991999991</v>
      </c>
      <c r="N122" s="1">
        <v>4.1500000000000004</v>
      </c>
      <c r="O122" s="1">
        <v>5.2</v>
      </c>
      <c r="P122" s="1">
        <v>6</v>
      </c>
      <c r="R122" s="7">
        <f t="shared" si="82"/>
        <v>79.859408543498631</v>
      </c>
      <c r="S122" s="1">
        <f t="shared" si="83"/>
        <v>167.69846204317008</v>
      </c>
      <c r="T122" s="1">
        <v>0</v>
      </c>
      <c r="U122" s="1">
        <f t="shared" si="84"/>
        <v>172.11349747136614</v>
      </c>
      <c r="V122" s="1">
        <v>0.15</v>
      </c>
      <c r="W122" s="1">
        <f t="shared" si="85"/>
        <v>81.882399883020781</v>
      </c>
      <c r="X122" s="1">
        <v>0.4</v>
      </c>
      <c r="Y122" s="1">
        <f t="shared" si="73"/>
        <v>53.223559923963506</v>
      </c>
      <c r="Z122" s="4">
        <v>0.4</v>
      </c>
      <c r="AA122" s="1">
        <f t="shared" si="86"/>
        <v>37.452327308437965</v>
      </c>
      <c r="AB122" s="1">
        <f t="shared" si="87"/>
        <v>62.75801855372967</v>
      </c>
      <c r="AC122" s="1">
        <v>0</v>
      </c>
      <c r="AD122" s="1">
        <f t="shared" si="88"/>
        <v>106.48042344334432</v>
      </c>
      <c r="AE122" s="1">
        <v>0.15</v>
      </c>
      <c r="AF122" s="1">
        <f t="shared" si="89"/>
        <v>32.545854230206537</v>
      </c>
      <c r="AG122" s="1">
        <v>0.4</v>
      </c>
      <c r="AH122" s="1">
        <f t="shared" si="81"/>
        <v>21.154805249634251</v>
      </c>
      <c r="AI122" s="4">
        <v>0.4</v>
      </c>
      <c r="AJ122" s="1">
        <f t="shared" si="54"/>
        <v>47.223020707025682</v>
      </c>
      <c r="AK122" s="1">
        <f t="shared" si="55"/>
        <v>103.22697444461643</v>
      </c>
      <c r="AL122" s="1">
        <v>0</v>
      </c>
      <c r="AM122" s="1">
        <f t="shared" si="56"/>
        <v>137.95405199276107</v>
      </c>
      <c r="AN122" s="1">
        <v>0.15</v>
      </c>
      <c r="AO122" s="1">
        <f t="shared" si="57"/>
        <v>40.196837739562909</v>
      </c>
      <c r="AP122" s="1">
        <v>0.4</v>
      </c>
      <c r="AQ122" s="1">
        <f t="shared" si="52"/>
        <v>26.12794453071589</v>
      </c>
      <c r="AR122" s="4">
        <v>0.4</v>
      </c>
      <c r="AT122" s="8">
        <v>1</v>
      </c>
      <c r="AU122" s="8">
        <v>0</v>
      </c>
      <c r="AV122" s="6">
        <v>0</v>
      </c>
      <c r="AW122" s="1">
        <f t="shared" si="53"/>
        <v>79.859408543498631</v>
      </c>
    </row>
    <row r="123" spans="1:49" x14ac:dyDescent="0.35">
      <c r="A123" s="6">
        <v>1970</v>
      </c>
      <c r="B123" s="1">
        <v>70.4911039854303</v>
      </c>
      <c r="C123" s="1">
        <v>23.086190526822399</v>
      </c>
      <c r="D123" s="1">
        <v>38.393416932452098</v>
      </c>
      <c r="E123" s="1">
        <f t="shared" si="33"/>
        <v>442.45544619327592</v>
      </c>
      <c r="F123" s="1">
        <f t="shared" si="80"/>
        <v>155.25683616595225</v>
      </c>
      <c r="G123" s="1">
        <f t="shared" si="34"/>
        <v>258.19939567800435</v>
      </c>
      <c r="H123" s="1">
        <f t="shared" si="67"/>
        <v>385.37869363434328</v>
      </c>
      <c r="I123" s="1">
        <f t="shared" si="68"/>
        <v>142.83628927267608</v>
      </c>
      <c r="J123" s="1">
        <f t="shared" si="66"/>
        <v>230.83025973613593</v>
      </c>
      <c r="K123" s="1">
        <v>0.49465374920000171</v>
      </c>
      <c r="L123" s="1">
        <v>0.37141675760000065</v>
      </c>
      <c r="M123" s="1">
        <v>0.4291805679999991</v>
      </c>
      <c r="N123" s="1">
        <v>4.1500000000000004</v>
      </c>
      <c r="O123" s="1">
        <v>5.2</v>
      </c>
      <c r="P123" s="1">
        <v>6</v>
      </c>
      <c r="R123" s="7">
        <f t="shared" si="82"/>
        <v>82.331766545379367</v>
      </c>
      <c r="S123" s="1">
        <f t="shared" si="83"/>
        <v>173.42041213545448</v>
      </c>
      <c r="T123" s="1">
        <v>0</v>
      </c>
      <c r="U123" s="1">
        <f t="shared" si="84"/>
        <v>177.16909095822567</v>
      </c>
      <c r="V123" s="1">
        <v>0.15</v>
      </c>
      <c r="W123" s="1">
        <f t="shared" si="85"/>
        <v>84.479398335826531</v>
      </c>
      <c r="X123" s="1">
        <v>0.4</v>
      </c>
      <c r="Y123" s="1">
        <f t="shared" si="73"/>
        <v>54.91160891828725</v>
      </c>
      <c r="Z123" s="4">
        <v>0.4</v>
      </c>
      <c r="AA123" s="1">
        <f t="shared" si="86"/>
        <v>38.28207239530569</v>
      </c>
      <c r="AB123" s="1">
        <f t="shared" si="87"/>
        <v>64.276330172704235</v>
      </c>
      <c r="AC123" s="1">
        <v>0</v>
      </c>
      <c r="AD123" s="1">
        <f t="shared" si="88"/>
        <v>108.78083232055889</v>
      </c>
      <c r="AE123" s="1">
        <v>0.15</v>
      </c>
      <c r="AF123" s="1">
        <f t="shared" si="89"/>
        <v>33.280223556396756</v>
      </c>
      <c r="AG123" s="1">
        <v>0.4</v>
      </c>
      <c r="AH123" s="1">
        <f t="shared" si="81"/>
        <v>21.632145311657894</v>
      </c>
      <c r="AI123" s="4">
        <v>0.4</v>
      </c>
      <c r="AJ123" s="1">
        <f t="shared" si="54"/>
        <v>47.346178322618869</v>
      </c>
      <c r="AK123" s="1">
        <f t="shared" si="55"/>
        <v>103.87361688126117</v>
      </c>
      <c r="AL123" s="1">
        <v>0</v>
      </c>
      <c r="AM123" s="1">
        <f t="shared" si="56"/>
        <v>138.1541556372313</v>
      </c>
      <c r="AN123" s="1">
        <v>0.15</v>
      </c>
      <c r="AO123" s="1">
        <f t="shared" si="57"/>
        <v>40.337962086415416</v>
      </c>
      <c r="AP123" s="1">
        <v>0.4</v>
      </c>
      <c r="AQ123" s="1">
        <f t="shared" si="52"/>
        <v>26.219675356170022</v>
      </c>
      <c r="AR123" s="4">
        <v>0.4</v>
      </c>
      <c r="AT123" s="8">
        <v>0</v>
      </c>
      <c r="AU123" s="8">
        <v>1</v>
      </c>
      <c r="AV123" s="6">
        <v>0</v>
      </c>
      <c r="AW123" s="1">
        <f t="shared" si="53"/>
        <v>38.28207239530569</v>
      </c>
    </row>
    <row r="124" spans="1:49" x14ac:dyDescent="0.35">
      <c r="A124" s="6">
        <v>1971</v>
      </c>
      <c r="B124" s="1">
        <v>72.818807910604093</v>
      </c>
      <c r="C124" s="1">
        <v>23.636219104734401</v>
      </c>
      <c r="D124" s="1">
        <v>38.598807170715098</v>
      </c>
      <c r="E124" s="1">
        <f t="shared" si="33"/>
        <v>457.06587531964459</v>
      </c>
      <c r="F124" s="1">
        <f t="shared" si="80"/>
        <v>158.95583088351987</v>
      </c>
      <c r="G124" s="1">
        <f t="shared" si="34"/>
        <v>259.58066464635306</v>
      </c>
      <c r="H124" s="1">
        <f t="shared" si="67"/>
        <v>398.10437740341041</v>
      </c>
      <c r="I124" s="1">
        <f t="shared" si="68"/>
        <v>146.23936441283828</v>
      </c>
      <c r="J124" s="1">
        <f t="shared" si="66"/>
        <v>232.06511419383966</v>
      </c>
      <c r="K124" s="1">
        <v>0.49580379040000172</v>
      </c>
      <c r="L124" s="1">
        <v>0.37200749120000065</v>
      </c>
      <c r="M124" s="1">
        <v>0.43035493679999909</v>
      </c>
      <c r="N124" s="1">
        <v>4.1500000000000004</v>
      </c>
      <c r="O124" s="1">
        <v>5.2</v>
      </c>
      <c r="P124" s="1">
        <v>6</v>
      </c>
      <c r="R124" s="7">
        <f t="shared" si="82"/>
        <v>84.790854127064947</v>
      </c>
      <c r="S124" s="1">
        <f t="shared" si="83"/>
        <v>179.14696983153468</v>
      </c>
      <c r="T124" s="1">
        <v>0</v>
      </c>
      <c r="U124" s="1">
        <f t="shared" si="84"/>
        <v>182.17937195984922</v>
      </c>
      <c r="V124" s="1">
        <v>0.15</v>
      </c>
      <c r="W124" s="1">
        <f t="shared" si="85"/>
        <v>87.066588383465998</v>
      </c>
      <c r="X124" s="1">
        <v>0.4</v>
      </c>
      <c r="Y124" s="1">
        <f t="shared" si="73"/>
        <v>56.593282449252904</v>
      </c>
      <c r="Z124" s="4">
        <v>0.4</v>
      </c>
      <c r="AA124" s="1">
        <f t="shared" si="86"/>
        <v>39.116229106186289</v>
      </c>
      <c r="AB124" s="1">
        <f t="shared" si="87"/>
        <v>65.807713985777227</v>
      </c>
      <c r="AC124" s="1">
        <v>0</v>
      </c>
      <c r="AD124" s="1">
        <f t="shared" si="88"/>
        <v>111.09118063996925</v>
      </c>
      <c r="AE124" s="1">
        <v>0.15</v>
      </c>
      <c r="AF124" s="1">
        <f t="shared" si="89"/>
        <v>34.019018197258937</v>
      </c>
      <c r="AG124" s="1">
        <v>0.4</v>
      </c>
      <c r="AH124" s="1">
        <f t="shared" si="81"/>
        <v>22.112361828218312</v>
      </c>
      <c r="AI124" s="4">
        <v>0.4</v>
      </c>
      <c r="AJ124" s="1">
        <f t="shared" si="54"/>
        <v>47.426825639923763</v>
      </c>
      <c r="AK124" s="1">
        <f t="shared" si="55"/>
        <v>104.42930138722785</v>
      </c>
      <c r="AL124" s="1">
        <v>0</v>
      </c>
      <c r="AM124" s="1">
        <f t="shared" si="56"/>
        <v>138.22924033587961</v>
      </c>
      <c r="AN124" s="1">
        <v>0.15</v>
      </c>
      <c r="AO124" s="1">
        <f t="shared" si="57"/>
        <v>40.443090287184575</v>
      </c>
      <c r="AP124" s="1">
        <v>0.4</v>
      </c>
      <c r="AQ124" s="1">
        <f t="shared" si="52"/>
        <v>26.288008686669976</v>
      </c>
      <c r="AR124" s="4">
        <v>0.4</v>
      </c>
      <c r="AT124" s="8">
        <v>1</v>
      </c>
      <c r="AU124" s="8">
        <v>0</v>
      </c>
      <c r="AV124" s="6">
        <v>0</v>
      </c>
      <c r="AW124" s="1">
        <f t="shared" si="53"/>
        <v>84.790854127064947</v>
      </c>
    </row>
    <row r="125" spans="1:49" x14ac:dyDescent="0.35">
      <c r="A125" s="6">
        <v>1972</v>
      </c>
      <c r="B125" s="1">
        <v>75.134230939684699</v>
      </c>
      <c r="C125" s="1">
        <v>24.190654615103199</v>
      </c>
      <c r="D125" s="1">
        <v>38.774753411163502</v>
      </c>
      <c r="E125" s="1">
        <f t="shared" si="33"/>
        <v>471.59922026016068</v>
      </c>
      <c r="F125" s="1">
        <f t="shared" si="80"/>
        <v>162.68446264274854</v>
      </c>
      <c r="G125" s="1">
        <f t="shared" si="34"/>
        <v>260.76391991731577</v>
      </c>
      <c r="H125" s="1">
        <f t="shared" si="67"/>
        <v>410.76292084659997</v>
      </c>
      <c r="I125" s="1">
        <f t="shared" si="68"/>
        <v>149.66970563132864</v>
      </c>
      <c r="J125" s="1">
        <f t="shared" si="66"/>
        <v>233.12294440608031</v>
      </c>
      <c r="K125" s="1">
        <v>0.49695383160000173</v>
      </c>
      <c r="L125" s="1">
        <v>0.37259822480000065</v>
      </c>
      <c r="M125" s="1">
        <v>0.43152930559999908</v>
      </c>
      <c r="N125" s="1">
        <v>4.1500000000000004</v>
      </c>
      <c r="O125" s="1">
        <v>5.2</v>
      </c>
      <c r="P125" s="1">
        <v>6</v>
      </c>
      <c r="R125" s="7">
        <f t="shared" si="82"/>
        <v>87.220328070978681</v>
      </c>
      <c r="S125" s="1">
        <f t="shared" si="83"/>
        <v>184.84331438096999</v>
      </c>
      <c r="T125" s="1">
        <v>0</v>
      </c>
      <c r="U125" s="1">
        <f t="shared" si="84"/>
        <v>187.10937544103027</v>
      </c>
      <c r="V125" s="1">
        <v>0.15</v>
      </c>
      <c r="W125" s="1">
        <f t="shared" si="85"/>
        <v>89.627154173975967</v>
      </c>
      <c r="X125" s="1">
        <v>0.4</v>
      </c>
      <c r="Y125" s="1">
        <f t="shared" si="73"/>
        <v>58.257650213084382</v>
      </c>
      <c r="Z125" s="4">
        <v>0.4</v>
      </c>
      <c r="AA125" s="1">
        <f t="shared" si="86"/>
        <v>39.954291095594073</v>
      </c>
      <c r="AB125" s="1">
        <f t="shared" si="87"/>
        <v>67.351367534097889</v>
      </c>
      <c r="AC125" s="1">
        <v>0</v>
      </c>
      <c r="AD125" s="1">
        <f t="shared" si="88"/>
        <v>113.41000772540596</v>
      </c>
      <c r="AE125" s="1">
        <v>0.15</v>
      </c>
      <c r="AF125" s="1">
        <f t="shared" si="89"/>
        <v>34.76180293451997</v>
      </c>
      <c r="AG125" s="1">
        <v>0.4</v>
      </c>
      <c r="AH125" s="1">
        <f t="shared" si="81"/>
        <v>22.595171907437983</v>
      </c>
      <c r="AI125" s="4">
        <v>0.4</v>
      </c>
      <c r="AJ125" s="1">
        <f t="shared" si="54"/>
        <v>47.470533108980312</v>
      </c>
      <c r="AK125" s="1">
        <f t="shared" si="55"/>
        <v>104.90532498273615</v>
      </c>
      <c r="AL125" s="1">
        <v>0</v>
      </c>
      <c r="AM125" s="1">
        <f t="shared" si="56"/>
        <v>138.19595138799747</v>
      </c>
      <c r="AN125" s="1">
        <v>0.15</v>
      </c>
      <c r="AO125" s="1">
        <f t="shared" si="57"/>
        <v>40.516879395122267</v>
      </c>
      <c r="AP125" s="1">
        <v>0.4</v>
      </c>
      <c r="AQ125" s="1">
        <f t="shared" si="52"/>
        <v>26.335971606829474</v>
      </c>
      <c r="AR125" s="4">
        <v>0.4</v>
      </c>
      <c r="AT125" s="8">
        <f t="shared" ref="AT125" si="92">IF(MOD(A125,4)=2,1,0)</f>
        <v>0</v>
      </c>
      <c r="AU125" s="8">
        <v>1</v>
      </c>
      <c r="AV125" s="6">
        <v>0</v>
      </c>
      <c r="AW125" s="1">
        <f t="shared" si="53"/>
        <v>39.954291095594073</v>
      </c>
    </row>
    <row r="126" spans="1:49" x14ac:dyDescent="0.35">
      <c r="A126" s="6">
        <v>1973</v>
      </c>
      <c r="B126" s="1">
        <v>77.423516217486096</v>
      </c>
      <c r="C126" s="1">
        <v>24.749197217341798</v>
      </c>
      <c r="D126" s="1">
        <v>38.925071605902701</v>
      </c>
      <c r="E126" s="1">
        <f t="shared" si="33"/>
        <v>485.96850491858612</v>
      </c>
      <c r="F126" s="1">
        <f t="shared" si="80"/>
        <v>166.44071498705418</v>
      </c>
      <c r="G126" s="1">
        <f t="shared" si="34"/>
        <v>261.77482413324827</v>
      </c>
      <c r="H126" s="1">
        <f t="shared" si="67"/>
        <v>423.27856778408852</v>
      </c>
      <c r="I126" s="1">
        <f t="shared" si="68"/>
        <v>153.12545778808985</v>
      </c>
      <c r="J126" s="1">
        <f t="shared" si="66"/>
        <v>234.02669277512396</v>
      </c>
      <c r="K126" s="1">
        <v>0.49810387280000173</v>
      </c>
      <c r="L126" s="1">
        <v>0.37318895840000066</v>
      </c>
      <c r="M126" s="1">
        <v>0.43270367439999907</v>
      </c>
      <c r="N126" s="1">
        <v>4.1500000000000004</v>
      </c>
      <c r="O126" s="1">
        <v>5.2</v>
      </c>
      <c r="P126" s="1">
        <v>6</v>
      </c>
      <c r="R126" s="7">
        <f t="shared" si="82"/>
        <v>89.604387963399148</v>
      </c>
      <c r="S126" s="1">
        <f t="shared" si="83"/>
        <v>190.47535550283985</v>
      </c>
      <c r="T126" s="1">
        <v>0</v>
      </c>
      <c r="U126" s="1">
        <f t="shared" si="84"/>
        <v>191.92551689374832</v>
      </c>
      <c r="V126" s="1">
        <v>0.15</v>
      </c>
      <c r="W126" s="1">
        <f t="shared" si="85"/>
        <v>92.144788529298339</v>
      </c>
      <c r="X126" s="1">
        <v>0.4</v>
      </c>
      <c r="Y126" s="1">
        <f t="shared" si="73"/>
        <v>59.894112544043921</v>
      </c>
      <c r="Z126" s="4">
        <v>0.4</v>
      </c>
      <c r="AA126" s="1">
        <f t="shared" si="86"/>
        <v>40.795736831099518</v>
      </c>
      <c r="AB126" s="1">
        <f t="shared" si="87"/>
        <v>68.906456004640432</v>
      </c>
      <c r="AC126" s="1">
        <v>0</v>
      </c>
      <c r="AD126" s="1">
        <f t="shared" si="88"/>
        <v>115.73581288795472</v>
      </c>
      <c r="AE126" s="1">
        <v>0.15</v>
      </c>
      <c r="AF126" s="1">
        <f t="shared" si="89"/>
        <v>35.508128633191376</v>
      </c>
      <c r="AG126" s="1">
        <v>0.4</v>
      </c>
      <c r="AH126" s="1">
        <f t="shared" si="81"/>
        <v>23.080283611574394</v>
      </c>
      <c r="AI126" s="4">
        <v>0.4</v>
      </c>
      <c r="AJ126" s="1">
        <f t="shared" si="54"/>
        <v>47.482353638097351</v>
      </c>
      <c r="AK126" s="1">
        <f t="shared" si="55"/>
        <v>105.31201174880579</v>
      </c>
      <c r="AL126" s="1">
        <v>0</v>
      </c>
      <c r="AM126" s="1">
        <f t="shared" si="56"/>
        <v>138.06935517587968</v>
      </c>
      <c r="AN126" s="1">
        <v>0.15</v>
      </c>
      <c r="AO126" s="1">
        <f t="shared" si="57"/>
        <v>40.56356115411424</v>
      </c>
      <c r="AP126" s="1">
        <v>0.4</v>
      </c>
      <c r="AQ126" s="1">
        <f t="shared" si="52"/>
        <v>26.366314750174258</v>
      </c>
      <c r="AR126" s="4">
        <v>0.4</v>
      </c>
      <c r="AT126" s="8">
        <v>1</v>
      </c>
      <c r="AU126" s="8">
        <v>0</v>
      </c>
      <c r="AV126" s="6">
        <v>0</v>
      </c>
      <c r="AW126" s="1">
        <f t="shared" si="53"/>
        <v>89.604387963399148</v>
      </c>
    </row>
    <row r="127" spans="1:49" x14ac:dyDescent="0.35">
      <c r="A127" s="6">
        <v>1974</v>
      </c>
      <c r="B127" s="1">
        <v>79.673431025228794</v>
      </c>
      <c r="C127" s="1">
        <v>25.311535613689198</v>
      </c>
      <c r="D127" s="1">
        <v>39.053199740780698</v>
      </c>
      <c r="E127" s="1">
        <f t="shared" ref="E127:E169" si="93">B127*56*453.592/4046.86</f>
        <v>500.09067075049603</v>
      </c>
      <c r="F127" s="1">
        <f t="shared" si="80"/>
        <v>170.22249440926313</v>
      </c>
      <c r="G127" s="1">
        <f t="shared" si="80"/>
        <v>262.63649807732708</v>
      </c>
      <c r="H127" s="1">
        <f t="shared" si="67"/>
        <v>435.578974223682</v>
      </c>
      <c r="I127" s="1">
        <f t="shared" si="68"/>
        <v>156.60469485652209</v>
      </c>
      <c r="J127" s="1">
        <f t="shared" si="66"/>
        <v>234.79702928113042</v>
      </c>
      <c r="K127" s="1">
        <v>0.49925391400000174</v>
      </c>
      <c r="L127" s="1">
        <v>0.37377969200000066</v>
      </c>
      <c r="M127" s="1">
        <v>0.43387804319999906</v>
      </c>
      <c r="N127" s="1">
        <v>4.1500000000000004</v>
      </c>
      <c r="O127" s="1">
        <v>5.2</v>
      </c>
      <c r="P127" s="1">
        <v>6</v>
      </c>
      <c r="R127" s="7">
        <f t="shared" si="82"/>
        <v>91.928146229399275</v>
      </c>
      <c r="S127" s="1">
        <f t="shared" si="83"/>
        <v>196.01053840065691</v>
      </c>
      <c r="T127" s="1">
        <v>0</v>
      </c>
      <c r="U127" s="1">
        <f t="shared" si="84"/>
        <v>196.59637544450169</v>
      </c>
      <c r="V127" s="1">
        <v>0.15</v>
      </c>
      <c r="W127" s="1">
        <f t="shared" si="85"/>
        <v>94.604075625339405</v>
      </c>
      <c r="X127" s="1">
        <v>0.4</v>
      </c>
      <c r="Y127" s="1">
        <f t="shared" si="73"/>
        <v>61.492649156470613</v>
      </c>
      <c r="Z127" s="4">
        <v>0.4</v>
      </c>
      <c r="AA127" s="1">
        <f t="shared" si="86"/>
        <v>41.64003002067254</v>
      </c>
      <c r="AB127" s="1">
        <f t="shared" si="87"/>
        <v>70.472112685434936</v>
      </c>
      <c r="AC127" s="1">
        <v>0</v>
      </c>
      <c r="AD127" s="1">
        <f t="shared" si="88"/>
        <v>118.06705676049314</v>
      </c>
      <c r="AE127" s="1">
        <v>0.15</v>
      </c>
      <c r="AF127" s="1">
        <f t="shared" si="89"/>
        <v>36.257532585755406</v>
      </c>
      <c r="AG127" s="1">
        <v>0.4</v>
      </c>
      <c r="AH127" s="1">
        <f t="shared" si="81"/>
        <v>23.567396180741014</v>
      </c>
      <c r="AI127" s="4">
        <v>0.4</v>
      </c>
      <c r="AJ127" s="1">
        <f t="shared" si="54"/>
        <v>47.466809267590051</v>
      </c>
      <c r="AK127" s="1">
        <f t="shared" si="55"/>
        <v>105.6586631765087</v>
      </c>
      <c r="AL127" s="1">
        <v>0</v>
      </c>
      <c r="AM127" s="1">
        <f t="shared" si="56"/>
        <v>137.86290891605418</v>
      </c>
      <c r="AN127" s="1">
        <v>0.15</v>
      </c>
      <c r="AO127" s="1">
        <f t="shared" si="57"/>
        <v>40.58692868209382</v>
      </c>
      <c r="AP127" s="1">
        <v>0.4</v>
      </c>
      <c r="AQ127" s="1">
        <f t="shared" si="52"/>
        <v>26.381503643360983</v>
      </c>
      <c r="AR127" s="4">
        <v>0.4</v>
      </c>
      <c r="AT127" s="8">
        <v>0</v>
      </c>
      <c r="AU127" s="8">
        <v>1</v>
      </c>
      <c r="AV127" s="6">
        <v>0</v>
      </c>
      <c r="AW127" s="1">
        <f t="shared" si="53"/>
        <v>41.64003002067254</v>
      </c>
    </row>
    <row r="128" spans="1:49" x14ac:dyDescent="0.35">
      <c r="A128" s="6">
        <v>1975</v>
      </c>
      <c r="B128" s="1">
        <v>81.871662720143405</v>
      </c>
      <c r="C128" s="1">
        <v>25.8773472373462</v>
      </c>
      <c r="D128" s="1">
        <v>39.162199646087203</v>
      </c>
      <c r="E128" s="1">
        <f t="shared" si="93"/>
        <v>513.88843430390375</v>
      </c>
      <c r="F128" s="1">
        <f t="shared" si="80"/>
        <v>174.02763161684373</v>
      </c>
      <c r="G128" s="1">
        <f t="shared" si="80"/>
        <v>263.36953285067409</v>
      </c>
      <c r="H128" s="1">
        <f t="shared" si="67"/>
        <v>447.59682627870018</v>
      </c>
      <c r="I128" s="1">
        <f t="shared" si="68"/>
        <v>160.10542108749624</v>
      </c>
      <c r="J128" s="1">
        <f t="shared" si="66"/>
        <v>235.45236236850266</v>
      </c>
      <c r="K128" s="1">
        <v>0.50040395520000169</v>
      </c>
      <c r="L128" s="1">
        <v>0.37437042560000067</v>
      </c>
      <c r="M128" s="1">
        <v>0.43505241199999906</v>
      </c>
      <c r="N128" s="1">
        <v>4.1500000000000004</v>
      </c>
      <c r="O128" s="1">
        <v>5.2</v>
      </c>
      <c r="P128" s="1">
        <v>6</v>
      </c>
      <c r="R128" s="7">
        <f t="shared" si="82"/>
        <v>94.177955419506219</v>
      </c>
      <c r="S128" s="1">
        <f t="shared" si="83"/>
        <v>201.41857182541509</v>
      </c>
      <c r="T128" s="1">
        <v>0</v>
      </c>
      <c r="U128" s="1">
        <f t="shared" si="84"/>
        <v>201.09337823483577</v>
      </c>
      <c r="V128" s="1">
        <v>0.15</v>
      </c>
      <c r="W128" s="1">
        <f t="shared" si="85"/>
        <v>96.990831339819479</v>
      </c>
      <c r="X128" s="1">
        <v>0.4</v>
      </c>
      <c r="Y128" s="1">
        <f t="shared" si="73"/>
        <v>63.044040370882662</v>
      </c>
      <c r="Z128" s="4">
        <v>0.4</v>
      </c>
      <c r="AA128" s="1">
        <f t="shared" si="86"/>
        <v>42.486620075772301</v>
      </c>
      <c r="AB128" s="1">
        <f t="shared" si="87"/>
        <v>72.047439489373303</v>
      </c>
      <c r="AC128" s="1">
        <v>0</v>
      </c>
      <c r="AD128" s="1">
        <f t="shared" si="88"/>
        <v>120.40216272988164</v>
      </c>
      <c r="AE128" s="1">
        <v>0.15</v>
      </c>
      <c r="AF128" s="1">
        <f t="shared" si="89"/>
        <v>37.009538888318261</v>
      </c>
      <c r="AG128" s="1">
        <v>0.4</v>
      </c>
      <c r="AH128" s="1">
        <f t="shared" si="81"/>
        <v>24.05620027740687</v>
      </c>
      <c r="AI128" s="4">
        <v>0.4</v>
      </c>
      <c r="AJ128" s="1">
        <f t="shared" si="54"/>
        <v>47.427902597969286</v>
      </c>
      <c r="AK128" s="1">
        <f t="shared" si="55"/>
        <v>105.9535630658262</v>
      </c>
      <c r="AL128" s="1">
        <v>0</v>
      </c>
      <c r="AM128" s="1">
        <f t="shared" si="56"/>
        <v>137.5885025412631</v>
      </c>
      <c r="AN128" s="1">
        <v>0.15</v>
      </c>
      <c r="AO128" s="1">
        <f t="shared" si="57"/>
        <v>40.590344267848209</v>
      </c>
      <c r="AP128" s="1">
        <v>0.4</v>
      </c>
      <c r="AQ128" s="1">
        <f t="shared" si="52"/>
        <v>26.383723774101338</v>
      </c>
      <c r="AR128" s="4">
        <v>0.4</v>
      </c>
      <c r="AT128" s="8">
        <v>1</v>
      </c>
      <c r="AU128" s="8">
        <v>0</v>
      </c>
      <c r="AV128" s="6">
        <v>0</v>
      </c>
      <c r="AW128" s="1">
        <f t="shared" si="53"/>
        <v>94.177955419506219</v>
      </c>
    </row>
    <row r="129" spans="1:49" x14ac:dyDescent="0.35">
      <c r="A129" s="6">
        <v>1976</v>
      </c>
      <c r="B129" s="1">
        <v>84.007069899300305</v>
      </c>
      <c r="C129" s="1">
        <v>26.4462984653983</v>
      </c>
      <c r="D129" s="1">
        <v>39.254772444091898</v>
      </c>
      <c r="E129" s="1">
        <f t="shared" si="93"/>
        <v>527.29186371328672</v>
      </c>
      <c r="F129" s="1">
        <f t="shared" si="80"/>
        <v>177.85388296383289</v>
      </c>
      <c r="G129" s="1">
        <f t="shared" si="80"/>
        <v>263.99209375852683</v>
      </c>
      <c r="H129" s="1">
        <f t="shared" si="67"/>
        <v>459.27121329427268</v>
      </c>
      <c r="I129" s="1">
        <f t="shared" si="68"/>
        <v>163.62557232672626</v>
      </c>
      <c r="J129" s="1">
        <f t="shared" si="66"/>
        <v>236.008931820123</v>
      </c>
      <c r="K129" s="1">
        <v>0.50155399640000164</v>
      </c>
      <c r="L129" s="1">
        <v>0.37496115920000067</v>
      </c>
      <c r="M129" s="1">
        <v>0.43622678079999905</v>
      </c>
      <c r="N129" s="1">
        <v>4.1500000000000004</v>
      </c>
      <c r="O129" s="1">
        <v>5.2</v>
      </c>
      <c r="P129" s="1">
        <v>6</v>
      </c>
      <c r="R129" s="7">
        <f t="shared" si="82"/>
        <v>96.34167814104228</v>
      </c>
      <c r="S129" s="1">
        <f t="shared" si="83"/>
        <v>206.6720459824227</v>
      </c>
      <c r="T129" s="1">
        <v>0</v>
      </c>
      <c r="U129" s="1">
        <f t="shared" si="84"/>
        <v>205.39135589623899</v>
      </c>
      <c r="V129" s="1">
        <v>0.15</v>
      </c>
      <c r="W129" s="1">
        <f t="shared" si="85"/>
        <v>99.292385994858222</v>
      </c>
      <c r="X129" s="1">
        <v>0.4</v>
      </c>
      <c r="Y129" s="1">
        <f t="shared" si="73"/>
        <v>64.540050896657846</v>
      </c>
      <c r="Z129" s="4">
        <v>0.4</v>
      </c>
      <c r="AA129" s="1">
        <f t="shared" si="86"/>
        <v>43.334942609932817</v>
      </c>
      <c r="AB129" s="1">
        <f t="shared" si="87"/>
        <v>73.631507547026814</v>
      </c>
      <c r="AC129" s="1">
        <v>0</v>
      </c>
      <c r="AD129" s="1">
        <f t="shared" si="88"/>
        <v>122.73951846570344</v>
      </c>
      <c r="AE129" s="1">
        <v>0.15</v>
      </c>
      <c r="AF129" s="1">
        <f t="shared" si="89"/>
        <v>37.76365884860197</v>
      </c>
      <c r="AG129" s="1">
        <v>0.4</v>
      </c>
      <c r="AH129" s="1">
        <f t="shared" si="81"/>
        <v>24.546378251591282</v>
      </c>
      <c r="AI129" s="4">
        <v>0.4</v>
      </c>
      <c r="AJ129" s="1">
        <f t="shared" si="54"/>
        <v>47.369144477382292</v>
      </c>
      <c r="AK129" s="1">
        <f t="shared" si="55"/>
        <v>106.20401931905535</v>
      </c>
      <c r="AL129" s="1">
        <v>0</v>
      </c>
      <c r="AM129" s="1">
        <f t="shared" si="56"/>
        <v>137.25654750879306</v>
      </c>
      <c r="AN129" s="1">
        <v>0.15</v>
      </c>
      <c r="AO129" s="1">
        <f t="shared" si="57"/>
        <v>40.576761137974742</v>
      </c>
      <c r="AP129" s="1">
        <v>0.4</v>
      </c>
      <c r="AQ129" s="1">
        <f t="shared" si="52"/>
        <v>26.374894739683583</v>
      </c>
      <c r="AR129" s="4">
        <v>0.4</v>
      </c>
      <c r="AT129" s="8">
        <f t="shared" ref="AT129" si="94">IF(MOD(A129,4)=2,1,0)</f>
        <v>0</v>
      </c>
      <c r="AU129" s="8">
        <v>1</v>
      </c>
      <c r="AV129" s="6">
        <v>0</v>
      </c>
      <c r="AW129" s="1">
        <f t="shared" si="53"/>
        <v>43.334942609932817</v>
      </c>
    </row>
    <row r="130" spans="1:49" x14ac:dyDescent="0.35">
      <c r="A130" s="6">
        <v>1977</v>
      </c>
      <c r="B130" s="1">
        <v>86.069878945366995</v>
      </c>
      <c r="C130" s="1">
        <v>27.0180448566256</v>
      </c>
      <c r="D130" s="1">
        <v>39.333282520653398</v>
      </c>
      <c r="E130" s="1">
        <f t="shared" si="93"/>
        <v>540.23961236931018</v>
      </c>
      <c r="F130" s="1">
        <f t="shared" si="80"/>
        <v>181.69893205013051</v>
      </c>
      <c r="G130" s="1">
        <f t="shared" si="80"/>
        <v>264.52008152159772</v>
      </c>
      <c r="H130" s="1">
        <f t="shared" si="67"/>
        <v>470.54870237366913</v>
      </c>
      <c r="I130" s="1">
        <f t="shared" si="68"/>
        <v>167.16301748612008</v>
      </c>
      <c r="J130" s="1">
        <f t="shared" si="66"/>
        <v>236.48095288030837</v>
      </c>
      <c r="K130" s="1">
        <v>0.5027040376000016</v>
      </c>
      <c r="L130" s="1">
        <v>0.37555189280000068</v>
      </c>
      <c r="M130" s="1">
        <v>0.43740114959999904</v>
      </c>
      <c r="N130" s="1">
        <v>4.1500000000000004</v>
      </c>
      <c r="O130" s="1">
        <v>5.2</v>
      </c>
      <c r="P130" s="1">
        <v>6</v>
      </c>
      <c r="R130" s="7">
        <f t="shared" si="82"/>
        <v>98.408889563945124</v>
      </c>
      <c r="S130" s="1">
        <f t="shared" si="83"/>
        <v>211.74691606815111</v>
      </c>
      <c r="T130" s="1">
        <v>0</v>
      </c>
      <c r="U130" s="1">
        <f t="shared" si="84"/>
        <v>209.46894899445812</v>
      </c>
      <c r="V130" s="1">
        <v>0.15</v>
      </c>
      <c r="W130" s="1">
        <f t="shared" si="85"/>
        <v>101.49779881026727</v>
      </c>
      <c r="X130" s="1">
        <v>0.4</v>
      </c>
      <c r="Y130" s="1">
        <f t="shared" si="73"/>
        <v>65.973569226673732</v>
      </c>
      <c r="Z130" s="4">
        <v>0.4</v>
      </c>
      <c r="AA130" s="1">
        <f t="shared" si="86"/>
        <v>44.184419972503271</v>
      </c>
      <c r="AB130" s="1">
        <f t="shared" si="87"/>
        <v>75.223357868754036</v>
      </c>
      <c r="AC130" s="1">
        <v>0</v>
      </c>
      <c r="AD130" s="1">
        <f t="shared" si="88"/>
        <v>125.077477544194</v>
      </c>
      <c r="AE130" s="1">
        <v>0.15</v>
      </c>
      <c r="AF130" s="1">
        <f t="shared" si="89"/>
        <v>38.51939142556693</v>
      </c>
      <c r="AG130" s="1">
        <v>0.4</v>
      </c>
      <c r="AH130" s="1">
        <f t="shared" si="81"/>
        <v>25.037604426618504</v>
      </c>
      <c r="AI130" s="4">
        <v>0.4</v>
      </c>
      <c r="AJ130" s="1">
        <f t="shared" si="54"/>
        <v>47.293591391220467</v>
      </c>
      <c r="AK130" s="1">
        <f t="shared" si="55"/>
        <v>106.41642879613876</v>
      </c>
      <c r="AL130" s="1">
        <v>0</v>
      </c>
      <c r="AM130" s="1">
        <f t="shared" si="56"/>
        <v>136.87609316786617</v>
      </c>
      <c r="AN130" s="1">
        <v>0.15</v>
      </c>
      <c r="AO130" s="1">
        <f t="shared" si="57"/>
        <v>40.548753660667479</v>
      </c>
      <c r="AP130" s="1">
        <v>0.4</v>
      </c>
      <c r="AQ130" s="1">
        <f t="shared" si="52"/>
        <v>26.356689879433862</v>
      </c>
      <c r="AR130" s="4">
        <v>0.4</v>
      </c>
      <c r="AT130" s="8">
        <v>1</v>
      </c>
      <c r="AU130" s="8">
        <v>0</v>
      </c>
      <c r="AV130" s="6">
        <v>0</v>
      </c>
      <c r="AW130" s="1">
        <f t="shared" si="53"/>
        <v>98.408889563945124</v>
      </c>
    </row>
    <row r="131" spans="1:49" x14ac:dyDescent="0.35">
      <c r="A131" s="6">
        <v>1978</v>
      </c>
      <c r="B131" s="1">
        <v>88.051820325999103</v>
      </c>
      <c r="C131" s="1">
        <v>27.592231414236899</v>
      </c>
      <c r="D131" s="1">
        <v>39.399786182586404</v>
      </c>
      <c r="E131" s="1">
        <f t="shared" si="93"/>
        <v>552.67977443682082</v>
      </c>
      <c r="F131" s="1">
        <f t="shared" si="80"/>
        <v>185.5603914884114</v>
      </c>
      <c r="G131" s="1">
        <f t="shared" si="80"/>
        <v>264.96732499960564</v>
      </c>
      <c r="H131" s="1">
        <f t="shared" si="67"/>
        <v>481.3840835344709</v>
      </c>
      <c r="I131" s="1">
        <f t="shared" si="68"/>
        <v>170.71556016933849</v>
      </c>
      <c r="J131" s="1">
        <f t="shared" si="66"/>
        <v>236.88078854964743</v>
      </c>
      <c r="K131" s="1">
        <v>0.50385407880000155</v>
      </c>
      <c r="L131" s="1">
        <v>0.37614262640000068</v>
      </c>
      <c r="M131" s="1">
        <v>0.43857551839999903</v>
      </c>
      <c r="N131" s="1">
        <v>4.1500000000000004</v>
      </c>
      <c r="O131" s="1">
        <v>5.2</v>
      </c>
      <c r="P131" s="1">
        <v>6</v>
      </c>
      <c r="R131" s="7">
        <f t="shared" ref="R131:R161" si="95">(S131*T131)+(U131*V131)+(W131*X131)+(Y131*Z131)</f>
        <v>100.37100748464616</v>
      </c>
      <c r="S131" s="1">
        <f t="shared" si="83"/>
        <v>216.62283759051192</v>
      </c>
      <c r="T131" s="1">
        <v>0</v>
      </c>
      <c r="U131" s="1">
        <f t="shared" si="84"/>
        <v>213.30885633648631</v>
      </c>
      <c r="V131" s="1">
        <v>0.15</v>
      </c>
      <c r="W131" s="1">
        <f t="shared" si="85"/>
        <v>103.59799853662606</v>
      </c>
      <c r="X131" s="1">
        <v>0.4</v>
      </c>
      <c r="Y131" s="1">
        <f t="shared" si="73"/>
        <v>67.338699048806944</v>
      </c>
      <c r="Z131" s="4">
        <v>0.4</v>
      </c>
      <c r="AA131" s="1">
        <f t="shared" ref="AA131:AA161" si="96">(AB131*AC131)+(AD131*AE131)+(AF131*AG131)+(AH131*AI131)</f>
        <v>45.034461817102795</v>
      </c>
      <c r="AB131" s="1">
        <f t="shared" si="87"/>
        <v>76.822002076202324</v>
      </c>
      <c r="AC131" s="1">
        <v>0</v>
      </c>
      <c r="AD131" s="1">
        <f t="shared" si="88"/>
        <v>127.41436116572291</v>
      </c>
      <c r="AE131" s="1">
        <v>0.15</v>
      </c>
      <c r="AF131" s="1">
        <f t="shared" si="89"/>
        <v>39.276223700370238</v>
      </c>
      <c r="AG131" s="1">
        <v>0.4</v>
      </c>
      <c r="AH131" s="1">
        <f t="shared" si="81"/>
        <v>25.529545405240654</v>
      </c>
      <c r="AI131" s="4">
        <v>0.4</v>
      </c>
      <c r="AJ131" s="1">
        <f t="shared" ref="AJ131:AJ159" si="97">(AK131*AL131)+(AM131*AN131)+(AO131*AP131)+(AQ131*AR131)</f>
        <v>47.203887708613031</v>
      </c>
      <c r="AK131" s="1">
        <f t="shared" si="55"/>
        <v>106.59635484734135</v>
      </c>
      <c r="AL131" s="1">
        <v>0</v>
      </c>
      <c r="AM131" s="1">
        <f t="shared" si="56"/>
        <v>136.45495644386722</v>
      </c>
      <c r="AN131" s="1">
        <v>0.15</v>
      </c>
      <c r="AO131" s="1">
        <f t="shared" si="57"/>
        <v>40.508551881868101</v>
      </c>
      <c r="AP131" s="1">
        <v>0.4</v>
      </c>
      <c r="AQ131" s="1">
        <f t="shared" si="52"/>
        <v>26.330558723214267</v>
      </c>
      <c r="AR131" s="4">
        <v>0.4</v>
      </c>
      <c r="AT131" s="8">
        <v>0</v>
      </c>
      <c r="AU131" s="8">
        <v>1</v>
      </c>
      <c r="AV131" s="6">
        <v>0</v>
      </c>
      <c r="AW131" s="1">
        <f t="shared" si="53"/>
        <v>45.034461817102795</v>
      </c>
    </row>
    <row r="132" spans="1:49" x14ac:dyDescent="0.35">
      <c r="A132" s="6">
        <v>1979</v>
      </c>
      <c r="B132" s="1">
        <v>89.946203315734394</v>
      </c>
      <c r="C132" s="1">
        <v>28.168492873502998</v>
      </c>
      <c r="D132" s="1">
        <v>39.456062235908902</v>
      </c>
      <c r="E132" s="1">
        <f t="shared" si="93"/>
        <v>564.57035386592895</v>
      </c>
      <c r="F132" s="1">
        <f t="shared" si="80"/>
        <v>189.43580483848672</v>
      </c>
      <c r="G132" s="1">
        <f t="shared" si="80"/>
        <v>265.34578683290835</v>
      </c>
      <c r="H132" s="1">
        <f t="shared" si="67"/>
        <v>491.74077821722409</v>
      </c>
      <c r="I132" s="1">
        <f t="shared" si="68"/>
        <v>174.28094045140776</v>
      </c>
      <c r="J132" s="1">
        <f t="shared" si="66"/>
        <v>237.21913342862007</v>
      </c>
      <c r="K132" s="1">
        <v>0.5050041200000015</v>
      </c>
      <c r="L132" s="1">
        <v>0.37673336000000068</v>
      </c>
      <c r="M132" s="1">
        <v>0.43974988719999902</v>
      </c>
      <c r="N132" s="1">
        <v>4.1500000000000004</v>
      </c>
      <c r="O132" s="1">
        <v>5.2</v>
      </c>
      <c r="P132" s="1">
        <v>6</v>
      </c>
      <c r="R132" s="7">
        <f t="shared" si="95"/>
        <v>102.22134994442304</v>
      </c>
      <c r="S132" s="1">
        <f t="shared" si="83"/>
        <v>221.28335019775085</v>
      </c>
      <c r="T132" s="1">
        <v>0</v>
      </c>
      <c r="U132" s="1">
        <f t="shared" si="84"/>
        <v>216.89792681391035</v>
      </c>
      <c r="V132" s="1">
        <v>0.15</v>
      </c>
      <c r="W132" s="1">
        <f t="shared" si="85"/>
        <v>105.58584988232799</v>
      </c>
      <c r="X132" s="1">
        <v>0.4</v>
      </c>
      <c r="Y132" s="1">
        <f t="shared" si="73"/>
        <v>68.630802423513202</v>
      </c>
      <c r="Z132" s="4">
        <v>0.4</v>
      </c>
      <c r="AA132" s="1">
        <f t="shared" si="96"/>
        <v>45.884465704253834</v>
      </c>
      <c r="AB132" s="1">
        <f t="shared" si="87"/>
        <v>78.426423203133496</v>
      </c>
      <c r="AC132" s="1">
        <v>0</v>
      </c>
      <c r="AD132" s="1">
        <f t="shared" si="88"/>
        <v>129.74845996392492</v>
      </c>
      <c r="AE132" s="1">
        <v>0.15</v>
      </c>
      <c r="AF132" s="1">
        <f t="shared" si="89"/>
        <v>40.033631378280454</v>
      </c>
      <c r="AG132" s="1">
        <v>0.4</v>
      </c>
      <c r="AH132" s="1">
        <f t="shared" si="81"/>
        <v>26.021860395882296</v>
      </c>
      <c r="AI132" s="4">
        <v>0.4</v>
      </c>
      <c r="AJ132" s="1">
        <f t="shared" si="97"/>
        <v>47.102309358776992</v>
      </c>
      <c r="AK132" s="1">
        <f t="shared" si="55"/>
        <v>106.74861004287904</v>
      </c>
      <c r="AL132" s="1">
        <v>0</v>
      </c>
      <c r="AM132" s="1">
        <f t="shared" si="56"/>
        <v>135.99985482330882</v>
      </c>
      <c r="AN132" s="1">
        <v>0.15</v>
      </c>
      <c r="AO132" s="1">
        <f t="shared" si="57"/>
        <v>40.458077477697977</v>
      </c>
      <c r="AP132" s="1">
        <v>0.4</v>
      </c>
      <c r="AQ132" s="1">
        <f t="shared" si="52"/>
        <v>26.297750360503684</v>
      </c>
      <c r="AR132" s="4">
        <v>0.4</v>
      </c>
      <c r="AT132" s="8">
        <v>1</v>
      </c>
      <c r="AU132" s="8">
        <v>0</v>
      </c>
      <c r="AV132" s="6">
        <v>0</v>
      </c>
      <c r="AW132" s="1">
        <f t="shared" si="53"/>
        <v>102.22134994442304</v>
      </c>
    </row>
    <row r="133" spans="1:49" x14ac:dyDescent="0.35">
      <c r="A133" s="6">
        <v>1980</v>
      </c>
      <c r="B133" s="1">
        <v>91.747931753641694</v>
      </c>
      <c r="C133" s="1">
        <v>28.746454014201198</v>
      </c>
      <c r="D133" s="1">
        <v>39.503642579966503</v>
      </c>
      <c r="E133" s="1">
        <f t="shared" si="93"/>
        <v>575.87936329892284</v>
      </c>
      <c r="F133" s="1">
        <f t="shared" si="80"/>
        <v>193.32264870852288</v>
      </c>
      <c r="G133" s="1">
        <f t="shared" si="80"/>
        <v>265.66576919091091</v>
      </c>
      <c r="H133" s="1">
        <f t="shared" si="67"/>
        <v>501.59092543336175</v>
      </c>
      <c r="I133" s="1">
        <f t="shared" si="68"/>
        <v>177.85683681184105</v>
      </c>
      <c r="J133" s="1">
        <f t="shared" si="66"/>
        <v>237.50519765667434</v>
      </c>
      <c r="K133" s="1">
        <v>0.50615416120000145</v>
      </c>
      <c r="L133" s="1">
        <v>0.37732409360000069</v>
      </c>
      <c r="M133" s="1">
        <v>0.44092425599999902</v>
      </c>
      <c r="N133" s="1">
        <v>4.1500000000000004</v>
      </c>
      <c r="O133" s="1">
        <v>5.2</v>
      </c>
      <c r="P133" s="1">
        <v>6</v>
      </c>
      <c r="R133" s="7">
        <f t="shared" si="95"/>
        <v>103.95512487682387</v>
      </c>
      <c r="S133" s="1">
        <f t="shared" si="83"/>
        <v>225.71591644501279</v>
      </c>
      <c r="T133" s="1">
        <v>0</v>
      </c>
      <c r="U133" s="1">
        <f t="shared" si="84"/>
        <v>220.22710595330264</v>
      </c>
      <c r="V133" s="1">
        <v>0.15</v>
      </c>
      <c r="W133" s="1">
        <f t="shared" si="85"/>
        <v>107.45614997549768</v>
      </c>
      <c r="X133" s="1">
        <v>0.4</v>
      </c>
      <c r="Y133" s="1">
        <f t="shared" si="73"/>
        <v>69.846497484073495</v>
      </c>
      <c r="Z133" s="4">
        <v>0.4</v>
      </c>
      <c r="AA133" s="1">
        <f t="shared" si="96"/>
        <v>46.733817737562397</v>
      </c>
      <c r="AB133" s="1">
        <f t="shared" si="87"/>
        <v>80.035576565328469</v>
      </c>
      <c r="AC133" s="1">
        <v>0</v>
      </c>
      <c r="AD133" s="1">
        <f t="shared" si="88"/>
        <v>132.07803590431089</v>
      </c>
      <c r="AE133" s="1">
        <v>0.15</v>
      </c>
      <c r="AF133" s="1">
        <f t="shared" si="89"/>
        <v>40.791079321084489</v>
      </c>
      <c r="AG133" s="1">
        <v>0.4</v>
      </c>
      <c r="AH133" s="1">
        <f t="shared" si="81"/>
        <v>26.514201558704919</v>
      </c>
      <c r="AI133" s="4">
        <v>0.4</v>
      </c>
      <c r="AJ133" s="1">
        <f t="shared" si="97"/>
        <v>46.990806629971544</v>
      </c>
      <c r="AK133" s="1">
        <f t="shared" si="55"/>
        <v>106.87733894550345</v>
      </c>
      <c r="AL133" s="1">
        <v>0</v>
      </c>
      <c r="AM133" s="1">
        <f t="shared" si="56"/>
        <v>135.51653594602371</v>
      </c>
      <c r="AN133" s="1">
        <v>0.15</v>
      </c>
      <c r="AO133" s="1">
        <f t="shared" si="57"/>
        <v>40.398979148587863</v>
      </c>
      <c r="AP133" s="1">
        <v>0.4</v>
      </c>
      <c r="AQ133" s="1">
        <f t="shared" si="52"/>
        <v>26.259336446582111</v>
      </c>
      <c r="AR133" s="4">
        <v>0.4</v>
      </c>
      <c r="AT133" s="8">
        <f t="shared" ref="AT133" si="98">IF(MOD(A133,4)=2,1,0)</f>
        <v>0</v>
      </c>
      <c r="AU133" s="8">
        <v>1</v>
      </c>
      <c r="AV133" s="6">
        <v>0</v>
      </c>
      <c r="AW133" s="1">
        <f t="shared" si="53"/>
        <v>46.733817737562397</v>
      </c>
    </row>
    <row r="134" spans="1:49" x14ac:dyDescent="0.35">
      <c r="A134" s="6">
        <v>1981</v>
      </c>
      <c r="B134" s="1">
        <v>93.453466703089106</v>
      </c>
      <c r="C134" s="1">
        <v>29.325729997717499</v>
      </c>
      <c r="D134" s="1">
        <v>39.543841574024597</v>
      </c>
      <c r="E134" s="1">
        <f t="shared" si="93"/>
        <v>586.58458969475214</v>
      </c>
      <c r="F134" s="1">
        <f t="shared" si="80"/>
        <v>197.21833502208639</v>
      </c>
      <c r="G134" s="1">
        <f t="shared" si="80"/>
        <v>265.93611126520261</v>
      </c>
      <c r="H134" s="1">
        <f t="shared" si="67"/>
        <v>510.91517762412906</v>
      </c>
      <c r="I134" s="1">
        <f t="shared" si="68"/>
        <v>181.44086822031949</v>
      </c>
      <c r="J134" s="1">
        <f t="shared" si="66"/>
        <v>237.74688347109114</v>
      </c>
      <c r="K134" s="1">
        <v>0.5073042024000014</v>
      </c>
      <c r="L134" s="1">
        <v>0.37791482720000069</v>
      </c>
      <c r="M134" s="1">
        <v>0.44209862479999901</v>
      </c>
      <c r="N134" s="1">
        <v>4.1500000000000004</v>
      </c>
      <c r="O134" s="1">
        <v>5.2</v>
      </c>
      <c r="P134" s="1">
        <v>6</v>
      </c>
      <c r="R134" s="7">
        <f t="shared" si="95"/>
        <v>105.56935983498815</v>
      </c>
      <c r="S134" s="1">
        <f t="shared" si="83"/>
        <v>229.91182993085809</v>
      </c>
      <c r="T134" s="1">
        <v>0</v>
      </c>
      <c r="U134" s="1">
        <f t="shared" si="84"/>
        <v>223.29125579792168</v>
      </c>
      <c r="V134" s="1">
        <v>0.15</v>
      </c>
      <c r="W134" s="1">
        <f t="shared" si="85"/>
        <v>109.20556282621199</v>
      </c>
      <c r="X134" s="1">
        <v>0.4</v>
      </c>
      <c r="Y134" s="1">
        <f t="shared" si="73"/>
        <v>70.983615837037789</v>
      </c>
      <c r="Z134" s="4">
        <v>0.4</v>
      </c>
      <c r="AA134" s="1">
        <f t="shared" si="96"/>
        <v>47.581893232715792</v>
      </c>
      <c r="AB134" s="1">
        <f t="shared" si="87"/>
        <v>81.648390699143775</v>
      </c>
      <c r="AC134" s="1">
        <v>0</v>
      </c>
      <c r="AD134" s="1">
        <f t="shared" si="88"/>
        <v>134.4013242699217</v>
      </c>
      <c r="AE134" s="1">
        <v>0.15</v>
      </c>
      <c r="AF134" s="1">
        <f t="shared" si="89"/>
        <v>41.548022109435657</v>
      </c>
      <c r="AG134" s="1">
        <v>0.4</v>
      </c>
      <c r="AH134" s="1">
        <f t="shared" si="81"/>
        <v>27.006214371133179</v>
      </c>
      <c r="AI134" s="4">
        <v>0.4</v>
      </c>
      <c r="AJ134" s="1">
        <f t="shared" si="97"/>
        <v>46.871044633447369</v>
      </c>
      <c r="AK134" s="1">
        <f t="shared" si="55"/>
        <v>106.98609756199102</v>
      </c>
      <c r="AL134" s="1">
        <v>0</v>
      </c>
      <c r="AM134" s="1">
        <f t="shared" si="56"/>
        <v>135.00989962164752</v>
      </c>
      <c r="AN134" s="1">
        <v>0.15</v>
      </c>
      <c r="AO134" s="1">
        <f t="shared" si="57"/>
        <v>40.332666197273085</v>
      </c>
      <c r="AP134" s="1">
        <v>0.4</v>
      </c>
      <c r="AQ134" s="1">
        <f t="shared" si="52"/>
        <v>26.216233028227506</v>
      </c>
      <c r="AR134" s="4">
        <v>0.4</v>
      </c>
      <c r="AT134" s="8">
        <v>1</v>
      </c>
      <c r="AU134" s="8">
        <v>0</v>
      </c>
      <c r="AV134" s="6">
        <v>0</v>
      </c>
      <c r="AW134" s="1">
        <f t="shared" si="53"/>
        <v>105.56935983498815</v>
      </c>
    </row>
    <row r="135" spans="1:49" x14ac:dyDescent="0.35">
      <c r="A135" s="6">
        <v>1982</v>
      </c>
      <c r="B135" s="1">
        <v>95.060744233427499</v>
      </c>
      <c r="C135" s="1">
        <v>29.9059267285853</v>
      </c>
      <c r="D135" s="1">
        <v>39.577783424363602</v>
      </c>
      <c r="E135" s="1">
        <f t="shared" si="93"/>
        <v>596.67307826473245</v>
      </c>
      <c r="F135" s="1">
        <f t="shared" si="80"/>
        <v>201.12021344952572</v>
      </c>
      <c r="G135" s="1">
        <f t="shared" si="80"/>
        <v>266.16437345038776</v>
      </c>
      <c r="H135" s="1">
        <f t="shared" si="67"/>
        <v>519.70225116858194</v>
      </c>
      <c r="I135" s="1">
        <f t="shared" si="68"/>
        <v>185.03059637356367</v>
      </c>
      <c r="J135" s="1">
        <f t="shared" si="66"/>
        <v>237.95094986464667</v>
      </c>
      <c r="K135" s="1">
        <v>0.50845424360000135</v>
      </c>
      <c r="L135" s="1">
        <v>0.3785055608000007</v>
      </c>
      <c r="M135" s="1">
        <v>0.443272993599999</v>
      </c>
      <c r="N135" s="1">
        <v>4.1500000000000004</v>
      </c>
      <c r="O135" s="1">
        <v>5.2</v>
      </c>
      <c r="P135" s="1">
        <v>6</v>
      </c>
      <c r="R135" s="7">
        <f t="shared" si="95"/>
        <v>107.06278231540735</v>
      </c>
      <c r="S135" s="1">
        <f t="shared" si="83"/>
        <v>233.86601302586189</v>
      </c>
      <c r="T135" s="1">
        <v>0</v>
      </c>
      <c r="U135" s="1">
        <f t="shared" si="84"/>
        <v>226.08887174414943</v>
      </c>
      <c r="V135" s="1">
        <v>0.15</v>
      </c>
      <c r="W135" s="1">
        <f t="shared" si="85"/>
        <v>110.83250235421959</v>
      </c>
      <c r="X135" s="1">
        <v>0.4</v>
      </c>
      <c r="Y135" s="1">
        <f t="shared" si="73"/>
        <v>72.041126530242735</v>
      </c>
      <c r="Z135" s="4">
        <v>0.4</v>
      </c>
      <c r="AA135" s="1">
        <f t="shared" si="96"/>
        <v>48.428057418468526</v>
      </c>
      <c r="AB135" s="1">
        <f t="shared" si="87"/>
        <v>83.263768368103655</v>
      </c>
      <c r="AC135" s="1">
        <v>0</v>
      </c>
      <c r="AD135" s="1">
        <f t="shared" si="88"/>
        <v>136.71653573131104</v>
      </c>
      <c r="AE135" s="1">
        <v>0.15</v>
      </c>
      <c r="AF135" s="1">
        <f t="shared" si="89"/>
        <v>42.303904634502828</v>
      </c>
      <c r="AG135" s="1">
        <v>0.4</v>
      </c>
      <c r="AH135" s="1">
        <f t="shared" si="81"/>
        <v>27.49753801242684</v>
      </c>
      <c r="AI135" s="4">
        <v>0.4</v>
      </c>
      <c r="AJ135" s="1">
        <f t="shared" si="97"/>
        <v>46.744440596803159</v>
      </c>
      <c r="AK135" s="1">
        <f t="shared" si="55"/>
        <v>107.077927439091</v>
      </c>
      <c r="AL135" s="1">
        <v>0</v>
      </c>
      <c r="AM135" s="1">
        <f t="shared" si="56"/>
        <v>134.48410991731978</v>
      </c>
      <c r="AN135" s="1">
        <v>0.15</v>
      </c>
      <c r="AO135" s="1">
        <f t="shared" si="57"/>
        <v>40.2603395594018</v>
      </c>
      <c r="AP135" s="1">
        <v>0.4</v>
      </c>
      <c r="AQ135" s="1">
        <f t="shared" si="52"/>
        <v>26.169220713611171</v>
      </c>
      <c r="AR135" s="4">
        <v>0.4</v>
      </c>
      <c r="AT135" s="8">
        <v>0</v>
      </c>
      <c r="AU135" s="8">
        <v>1</v>
      </c>
      <c r="AV135" s="6">
        <v>0</v>
      </c>
      <c r="AW135" s="1">
        <f t="shared" si="53"/>
        <v>48.428057418468526</v>
      </c>
    </row>
    <row r="136" spans="1:49" x14ac:dyDescent="0.35">
      <c r="A136" s="6">
        <v>1983</v>
      </c>
      <c r="B136" s="1">
        <v>96.569057925046494</v>
      </c>
      <c r="C136" s="1">
        <v>30.4866412401778</v>
      </c>
      <c r="D136" s="1">
        <v>39.606427192967402</v>
      </c>
      <c r="E136" s="1">
        <f t="shared" si="93"/>
        <v>606.14039498547277</v>
      </c>
      <c r="F136" s="1">
        <f t="shared" si="80"/>
        <v>205.02557400178995</v>
      </c>
      <c r="G136" s="1">
        <f t="shared" si="80"/>
        <v>266.3570055299042</v>
      </c>
      <c r="H136" s="1">
        <f t="shared" si="67"/>
        <v>527.94828403234669</v>
      </c>
      <c r="I136" s="1">
        <f t="shared" si="68"/>
        <v>188.62352808164675</v>
      </c>
      <c r="J136" s="1">
        <f t="shared" si="66"/>
        <v>238.1231629437344</v>
      </c>
      <c r="K136" s="1">
        <v>0.50960428480000131</v>
      </c>
      <c r="L136" s="1">
        <v>0.3790962944000007</v>
      </c>
      <c r="M136" s="1">
        <v>0.44444736239999899</v>
      </c>
      <c r="N136" s="1">
        <v>4.1500000000000004</v>
      </c>
      <c r="O136" s="1">
        <v>5.2</v>
      </c>
      <c r="P136" s="1">
        <v>6</v>
      </c>
      <c r="R136" s="7">
        <f t="shared" si="95"/>
        <v>108.43566250148288</v>
      </c>
      <c r="S136" s="1">
        <f t="shared" si="83"/>
        <v>237.57672781455602</v>
      </c>
      <c r="T136" s="1">
        <v>0</v>
      </c>
      <c r="U136" s="1">
        <f t="shared" si="84"/>
        <v>228.62172243551419</v>
      </c>
      <c r="V136" s="1">
        <v>0.15</v>
      </c>
      <c r="W136" s="1">
        <f t="shared" si="85"/>
        <v>112.33697596387235</v>
      </c>
      <c r="X136" s="1">
        <v>0.4</v>
      </c>
      <c r="Y136" s="1">
        <f t="shared" si="73"/>
        <v>73.019034376517027</v>
      </c>
      <c r="Z136" s="4">
        <v>0.4</v>
      </c>
      <c r="AA136" s="1">
        <f t="shared" si="96"/>
        <v>49.271666168699227</v>
      </c>
      <c r="AB136" s="1">
        <f t="shared" si="87"/>
        <v>84.880587636741041</v>
      </c>
      <c r="AC136" s="1">
        <v>0</v>
      </c>
      <c r="AD136" s="1">
        <f t="shared" si="88"/>
        <v>139.02185849790757</v>
      </c>
      <c r="AE136" s="1">
        <v>0.15</v>
      </c>
      <c r="AF136" s="1">
        <f t="shared" si="89"/>
        <v>43.05816271820165</v>
      </c>
      <c r="AG136" s="1">
        <v>0.4</v>
      </c>
      <c r="AH136" s="1">
        <f t="shared" si="81"/>
        <v>27.987805766831073</v>
      </c>
      <c r="AI136" s="4">
        <v>0.4</v>
      </c>
      <c r="AJ136" s="1">
        <f t="shared" si="97"/>
        <v>46.612197590781648</v>
      </c>
      <c r="AK136" s="1">
        <f t="shared" si="55"/>
        <v>107.15542332468048</v>
      </c>
      <c r="AL136" s="1">
        <v>0</v>
      </c>
      <c r="AM136" s="1">
        <f t="shared" si="56"/>
        <v>133.94269625025689</v>
      </c>
      <c r="AN136" s="1">
        <v>0.15</v>
      </c>
      <c r="AO136" s="1">
        <f t="shared" si="57"/>
        <v>40.183019929156224</v>
      </c>
      <c r="AP136" s="1">
        <v>0.4</v>
      </c>
      <c r="AQ136" s="1">
        <f t="shared" si="52"/>
        <v>26.118962953951545</v>
      </c>
      <c r="AR136" s="4">
        <v>0.4</v>
      </c>
      <c r="AT136" s="8">
        <v>1</v>
      </c>
      <c r="AU136" s="8">
        <v>0</v>
      </c>
      <c r="AV136" s="6">
        <v>0</v>
      </c>
      <c r="AW136" s="1">
        <f t="shared" si="53"/>
        <v>108.43566250148288</v>
      </c>
    </row>
    <row r="137" spans="1:49" x14ac:dyDescent="0.35">
      <c r="A137" s="6">
        <v>1984</v>
      </c>
      <c r="B137" s="1">
        <v>97.978916157126307</v>
      </c>
      <c r="C137" s="1">
        <v>31.0674621041967</v>
      </c>
      <c r="D137" s="1">
        <v>39.6305892738145</v>
      </c>
      <c r="E137" s="1">
        <f t="shared" si="93"/>
        <v>614.98973082894429</v>
      </c>
      <c r="F137" s="1">
        <f t="shared" si="80"/>
        <v>208.93164978427902</v>
      </c>
      <c r="G137" s="1">
        <f t="shared" si="80"/>
        <v>266.51949783122814</v>
      </c>
      <c r="H137" s="1">
        <f t="shared" ref="H137:H140" si="99">E137*(100-12.9)/100</f>
        <v>535.65605555201046</v>
      </c>
      <c r="I137" s="1">
        <f t="shared" ref="I137:I140" si="100">F137*(100-8)/100</f>
        <v>192.21711780153669</v>
      </c>
      <c r="J137" s="1">
        <f t="shared" ref="J137:J140" si="101">G137*(100-10.6)/100</f>
        <v>238.26843106111795</v>
      </c>
      <c r="K137" s="1">
        <v>0.51075432600000126</v>
      </c>
      <c r="L137" s="1">
        <v>0.3796870280000007</v>
      </c>
      <c r="M137" s="1">
        <v>0.44562173119999898</v>
      </c>
      <c r="N137" s="1">
        <v>4.1500000000000004</v>
      </c>
      <c r="O137" s="1">
        <v>5.2</v>
      </c>
      <c r="P137" s="1">
        <v>6</v>
      </c>
      <c r="R137" s="7">
        <f t="shared" si="95"/>
        <v>109.68963048603152</v>
      </c>
      <c r="S137" s="1">
        <f t="shared" si="83"/>
        <v>241.04522499840471</v>
      </c>
      <c r="T137" s="1">
        <v>0</v>
      </c>
      <c r="U137" s="1">
        <f t="shared" si="84"/>
        <v>230.89443900045512</v>
      </c>
      <c r="V137" s="1">
        <v>0.15</v>
      </c>
      <c r="W137" s="1">
        <f t="shared" si="85"/>
        <v>113.72040096358067</v>
      </c>
      <c r="X137" s="1">
        <v>0.4</v>
      </c>
      <c r="Y137" s="1">
        <f t="shared" si="73"/>
        <v>73.918260626327438</v>
      </c>
      <c r="Z137" s="4">
        <v>0.4</v>
      </c>
      <c r="AA137" s="1">
        <f t="shared" si="96"/>
        <v>50.112066764513571</v>
      </c>
      <c r="AB137" s="1">
        <f t="shared" si="87"/>
        <v>86.497703010691509</v>
      </c>
      <c r="AC137" s="1">
        <v>0</v>
      </c>
      <c r="AD137" s="1">
        <f t="shared" si="88"/>
        <v>141.31546054750982</v>
      </c>
      <c r="AE137" s="1">
        <v>0.15</v>
      </c>
      <c r="AF137" s="1">
        <f t="shared" si="89"/>
        <v>43.81022376119256</v>
      </c>
      <c r="AG137" s="1">
        <v>0.4</v>
      </c>
      <c r="AH137" s="1">
        <f t="shared" si="81"/>
        <v>28.476645444775166</v>
      </c>
      <c r="AI137" s="4">
        <v>0.4</v>
      </c>
      <c r="AJ137" s="1">
        <f t="shared" si="97"/>
        <v>46.475334592517392</v>
      </c>
      <c r="AK137" s="1">
        <f t="shared" ref="AK137:AK159" si="102">J137*0.45</f>
        <v>107.22079397750308</v>
      </c>
      <c r="AL137" s="1">
        <v>0</v>
      </c>
      <c r="AM137" s="1">
        <f t="shared" ref="AM137:AM159" si="103">J137*(1-M137)/M137*0.45</f>
        <v>133.38864328843093</v>
      </c>
      <c r="AN137" s="1">
        <v>0.15</v>
      </c>
      <c r="AO137" s="1">
        <f t="shared" ref="AO137:AO159" si="104">J137/(M137*P137)*0.45</f>
        <v>40.101572877655677</v>
      </c>
      <c r="AP137" s="1">
        <v>0.4</v>
      </c>
      <c r="AQ137" s="1">
        <f t="shared" ref="AQ137:AQ159" si="105">AO137*0.65</f>
        <v>26.06602237047619</v>
      </c>
      <c r="AR137" s="4">
        <v>0.4</v>
      </c>
      <c r="AT137" s="8">
        <f t="shared" ref="AT137" si="106">IF(MOD(A137,4)=2,1,0)</f>
        <v>0</v>
      </c>
      <c r="AU137" s="8">
        <v>1</v>
      </c>
      <c r="AV137" s="6">
        <v>0</v>
      </c>
      <c r="AW137" s="1">
        <f t="shared" si="53"/>
        <v>50.112066764513571</v>
      </c>
    </row>
    <row r="138" spans="1:49" x14ac:dyDescent="0.35">
      <c r="A138" s="6">
        <v>1985</v>
      </c>
      <c r="B138" s="1">
        <v>99.291883908602202</v>
      </c>
      <c r="C138" s="1">
        <v>31.647969863540499</v>
      </c>
      <c r="D138" s="1">
        <v>39.650963345929199</v>
      </c>
      <c r="E138" s="1">
        <f t="shared" si="93"/>
        <v>623.23090878576431</v>
      </c>
      <c r="F138" s="1">
        <f t="shared" si="80"/>
        <v>212.83561990792458</v>
      </c>
      <c r="G138" s="1">
        <f t="shared" si="80"/>
        <v>266.65651541204863</v>
      </c>
      <c r="H138" s="1">
        <f t="shared" si="99"/>
        <v>542.83412155240069</v>
      </c>
      <c r="I138" s="1">
        <f t="shared" si="100"/>
        <v>195.80877031529062</v>
      </c>
      <c r="J138" s="1">
        <f>G138*(100-10.6)/100</f>
        <v>238.39092477837147</v>
      </c>
      <c r="K138" s="1">
        <v>0.51190436720000121</v>
      </c>
      <c r="L138" s="1">
        <v>0.38027776160000071</v>
      </c>
      <c r="M138" s="1">
        <v>0.44679609999999897</v>
      </c>
      <c r="N138" s="1">
        <v>4.1500000000000004</v>
      </c>
      <c r="O138" s="1">
        <v>5.2</v>
      </c>
      <c r="P138" s="1">
        <v>6</v>
      </c>
      <c r="R138" s="7">
        <f t="shared" si="95"/>
        <v>110.82747938142455</v>
      </c>
      <c r="S138" s="1">
        <f t="shared" si="83"/>
        <v>244.27535469858032</v>
      </c>
      <c r="T138" s="1">
        <v>0</v>
      </c>
      <c r="U138" s="1">
        <f t="shared" si="84"/>
        <v>232.91407823146119</v>
      </c>
      <c r="V138" s="1">
        <v>0.15</v>
      </c>
      <c r="W138" s="1">
        <f t="shared" si="85"/>
        <v>114.98540552531118</v>
      </c>
      <c r="X138" s="1">
        <v>0.4</v>
      </c>
      <c r="Y138" s="1">
        <f t="shared" si="73"/>
        <v>74.74051359145227</v>
      </c>
      <c r="Z138" s="4">
        <v>0.4</v>
      </c>
      <c r="AA138" s="1">
        <f t="shared" si="96"/>
        <v>50.948598685287834</v>
      </c>
      <c r="AB138" s="1">
        <f t="shared" si="87"/>
        <v>88.113946641880773</v>
      </c>
      <c r="AC138" s="1">
        <v>0</v>
      </c>
      <c r="AD138" s="1">
        <f t="shared" si="88"/>
        <v>143.59549193045518</v>
      </c>
      <c r="AE138" s="1">
        <v>0.15</v>
      </c>
      <c r="AF138" s="1">
        <f t="shared" si="89"/>
        <v>44.559507417756912</v>
      </c>
      <c r="AG138" s="1">
        <v>0.4</v>
      </c>
      <c r="AH138" s="1">
        <f t="shared" si="81"/>
        <v>28.963679821541994</v>
      </c>
      <c r="AI138" s="4">
        <v>0.4</v>
      </c>
      <c r="AJ138" s="1">
        <f t="shared" si="97"/>
        <v>46.334712982252022</v>
      </c>
      <c r="AK138" s="1">
        <f t="shared" si="102"/>
        <v>107.27591615026716</v>
      </c>
      <c r="AL138" s="1">
        <v>0</v>
      </c>
      <c r="AM138" s="1">
        <f t="shared" si="103"/>
        <v>132.82447002201013</v>
      </c>
      <c r="AN138" s="1">
        <v>0.15</v>
      </c>
      <c r="AO138" s="1">
        <f t="shared" si="104"/>
        <v>40.016731028712876</v>
      </c>
      <c r="AP138" s="1">
        <v>0.4</v>
      </c>
      <c r="AQ138" s="1">
        <f t="shared" si="105"/>
        <v>26.010875168663372</v>
      </c>
      <c r="AR138" s="4">
        <v>0.4</v>
      </c>
      <c r="AT138" s="8">
        <v>1</v>
      </c>
      <c r="AU138" s="8">
        <v>0</v>
      </c>
      <c r="AV138" s="6">
        <v>0</v>
      </c>
      <c r="AW138" s="1">
        <f t="shared" ref="AW138:AW174" si="107">(R138*AT138)+(AA138*AU138)+(AJ138*AV138)</f>
        <v>110.82747938142455</v>
      </c>
    </row>
    <row r="139" spans="1:49" x14ac:dyDescent="0.35">
      <c r="A139" s="6">
        <v>1986</v>
      </c>
      <c r="B139" s="1">
        <v>100.510417876594</v>
      </c>
      <c r="C139" s="1">
        <v>32.227737488060498</v>
      </c>
      <c r="D139" s="1">
        <v>39.668137915416303</v>
      </c>
      <c r="E139" s="1">
        <f t="shared" si="93"/>
        <v>630.87934894384318</v>
      </c>
      <c r="F139" s="1">
        <f t="shared" si="80"/>
        <v>216.73461255419267</v>
      </c>
      <c r="G139" s="1">
        <f t="shared" si="80"/>
        <v>266.77201603212632</v>
      </c>
      <c r="H139" s="1">
        <f t="shared" si="99"/>
        <v>549.49591293008734</v>
      </c>
      <c r="I139" s="1">
        <f t="shared" si="100"/>
        <v>199.39584354985723</v>
      </c>
      <c r="J139" s="1">
        <f t="shared" si="101"/>
        <v>238.49418233272095</v>
      </c>
      <c r="K139" s="1">
        <v>0.51305440840000116</v>
      </c>
      <c r="L139" s="1">
        <v>0.38086849520000071</v>
      </c>
      <c r="M139" s="1">
        <v>0.44797046879999897</v>
      </c>
      <c r="N139" s="1">
        <v>4.1500000000000004</v>
      </c>
      <c r="O139" s="1">
        <v>5.2</v>
      </c>
      <c r="P139" s="1">
        <v>6</v>
      </c>
      <c r="R139" s="7">
        <f t="shared" si="95"/>
        <v>111.85296442628011</v>
      </c>
      <c r="S139" s="1">
        <f t="shared" si="83"/>
        <v>247.27316081853931</v>
      </c>
      <c r="T139" s="1">
        <v>0</v>
      </c>
      <c r="U139" s="1">
        <f t="shared" si="84"/>
        <v>234.68968127004015</v>
      </c>
      <c r="V139" s="1">
        <v>0.15</v>
      </c>
      <c r="W139" s="1">
        <f t="shared" si="85"/>
        <v>116.13562459965769</v>
      </c>
      <c r="X139" s="1">
        <v>0.4</v>
      </c>
      <c r="Y139" s="1">
        <f t="shared" si="73"/>
        <v>75.488155989777496</v>
      </c>
      <c r="Z139" s="4">
        <v>0.4</v>
      </c>
      <c r="AA139" s="1">
        <f t="shared" si="96"/>
        <v>51.780594427442622</v>
      </c>
      <c r="AB139" s="1">
        <f t="shared" si="87"/>
        <v>89.728129597435753</v>
      </c>
      <c r="AC139" s="1">
        <v>0</v>
      </c>
      <c r="AD139" s="1">
        <f t="shared" si="88"/>
        <v>145.86008714471808</v>
      </c>
      <c r="AE139" s="1">
        <v>0.15</v>
      </c>
      <c r="AF139" s="1">
        <f t="shared" si="89"/>
        <v>45.305426296568051</v>
      </c>
      <c r="AG139" s="1">
        <v>0.4</v>
      </c>
      <c r="AH139" s="1">
        <f t="shared" si="81"/>
        <v>29.448527092769233</v>
      </c>
      <c r="AI139" s="4">
        <v>0.4</v>
      </c>
      <c r="AJ139" s="1">
        <f t="shared" si="97"/>
        <v>46.19105968843332</v>
      </c>
      <c r="AK139" s="1">
        <f t="shared" si="102"/>
        <v>107.32238204972442</v>
      </c>
      <c r="AL139" s="1">
        <v>0</v>
      </c>
      <c r="AM139" s="1">
        <f t="shared" si="103"/>
        <v>132.25229870370626</v>
      </c>
      <c r="AN139" s="1">
        <v>0.15</v>
      </c>
      <c r="AO139" s="1">
        <f t="shared" si="104"/>
        <v>39.929113458905114</v>
      </c>
      <c r="AP139" s="1">
        <v>0.4</v>
      </c>
      <c r="AQ139" s="1">
        <f t="shared" si="105"/>
        <v>25.953923748288325</v>
      </c>
      <c r="AR139" s="4">
        <v>0.4</v>
      </c>
      <c r="AT139" s="8">
        <v>0</v>
      </c>
      <c r="AU139" s="8">
        <v>1</v>
      </c>
      <c r="AV139" s="6">
        <v>0</v>
      </c>
      <c r="AW139" s="1">
        <f t="shared" si="107"/>
        <v>51.780594427442622</v>
      </c>
    </row>
    <row r="140" spans="1:49" x14ac:dyDescent="0.35">
      <c r="A140" s="6">
        <v>1987</v>
      </c>
      <c r="B140" s="1">
        <v>101.637702398912</v>
      </c>
      <c r="C140" s="1">
        <v>32.806330852650497</v>
      </c>
      <c r="D140" s="1">
        <v>39.682611618794702</v>
      </c>
      <c r="E140" s="1">
        <f t="shared" si="93"/>
        <v>637.9550386140188</v>
      </c>
      <c r="F140" s="1">
        <f t="shared" si="80"/>
        <v>220.6257081902825</v>
      </c>
      <c r="G140" s="1">
        <f t="shared" si="80"/>
        <v>266.86935306967371</v>
      </c>
      <c r="H140" s="1">
        <f t="shared" si="99"/>
        <v>555.65883863281033</v>
      </c>
      <c r="I140" s="1">
        <f t="shared" si="100"/>
        <v>202.97565153505988</v>
      </c>
      <c r="J140" s="1">
        <f t="shared" si="101"/>
        <v>238.58120164428831</v>
      </c>
      <c r="K140" s="1">
        <v>0.51420444960000111</v>
      </c>
      <c r="L140" s="1">
        <v>0.38145922880000072</v>
      </c>
      <c r="M140" s="1">
        <v>0.44914483759999896</v>
      </c>
      <c r="N140" s="1">
        <v>4.1500000000000004</v>
      </c>
      <c r="O140" s="1">
        <v>5.2</v>
      </c>
      <c r="P140" s="1">
        <v>6</v>
      </c>
      <c r="R140" s="7">
        <f t="shared" si="95"/>
        <v>112.77060649665006</v>
      </c>
      <c r="S140" s="1">
        <f t="shared" si="83"/>
        <v>250.04647738476464</v>
      </c>
      <c r="T140" s="1">
        <v>0</v>
      </c>
      <c r="U140" s="1">
        <f t="shared" si="84"/>
        <v>236.23184552604533</v>
      </c>
      <c r="V140" s="1">
        <v>0.15</v>
      </c>
      <c r="W140" s="1">
        <f t="shared" si="85"/>
        <v>117.17549949658068</v>
      </c>
      <c r="X140" s="1">
        <v>0.4</v>
      </c>
      <c r="Y140" s="1">
        <f t="shared" si="73"/>
        <v>76.164074672777446</v>
      </c>
      <c r="Z140" s="4">
        <v>0.4</v>
      </c>
      <c r="AA140" s="1">
        <f t="shared" si="96"/>
        <v>52.607380349653695</v>
      </c>
      <c r="AB140" s="1">
        <f t="shared" si="87"/>
        <v>91.339043190776948</v>
      </c>
      <c r="AC140" s="1">
        <v>0</v>
      </c>
      <c r="AD140" s="1">
        <f t="shared" si="88"/>
        <v>148.10736757797667</v>
      </c>
      <c r="AE140" s="1">
        <v>0.15</v>
      </c>
      <c r="AF140" s="1">
        <f t="shared" si="89"/>
        <v>46.047386686298779</v>
      </c>
      <c r="AG140" s="1">
        <v>0.4</v>
      </c>
      <c r="AH140" s="1">
        <f t="shared" si="81"/>
        <v>29.930801346094206</v>
      </c>
      <c r="AI140" s="4">
        <v>0.4</v>
      </c>
      <c r="AJ140" s="1">
        <f t="shared" si="97"/>
        <v>46.04498726039364</v>
      </c>
      <c r="AK140" s="1">
        <f t="shared" si="102"/>
        <v>107.36154073992974</v>
      </c>
      <c r="AL140" s="1">
        <v>0</v>
      </c>
      <c r="AM140" s="1">
        <f t="shared" si="103"/>
        <v>131.67391453462065</v>
      </c>
      <c r="AN140" s="1">
        <v>0.15</v>
      </c>
      <c r="AO140" s="1">
        <f t="shared" si="104"/>
        <v>39.839242545758395</v>
      </c>
      <c r="AP140" s="1">
        <v>0.4</v>
      </c>
      <c r="AQ140" s="1">
        <f t="shared" si="105"/>
        <v>25.895507654742957</v>
      </c>
      <c r="AR140" s="4">
        <v>0.4</v>
      </c>
      <c r="AT140" s="8">
        <v>1</v>
      </c>
      <c r="AU140" s="8">
        <v>0</v>
      </c>
      <c r="AV140" s="6">
        <v>0</v>
      </c>
      <c r="AW140" s="1">
        <f t="shared" si="107"/>
        <v>112.77060649665006</v>
      </c>
    </row>
    <row r="141" spans="1:49" x14ac:dyDescent="0.35">
      <c r="A141" s="6">
        <v>1988</v>
      </c>
      <c r="B141" s="1">
        <v>102.677492152716</v>
      </c>
      <c r="C141" s="1">
        <v>33.383309237047001</v>
      </c>
      <c r="D141" s="1">
        <v>39.694806490160502</v>
      </c>
      <c r="E141" s="1">
        <f t="shared" si="93"/>
        <v>644.4815449879527</v>
      </c>
      <c r="F141" s="1">
        <f t="shared" si="80"/>
        <v>224.50594293033052</v>
      </c>
      <c r="G141" s="1">
        <f t="shared" si="80"/>
        <v>266.95136474429381</v>
      </c>
      <c r="H141" s="1">
        <f t="shared" ref="H141:H171" si="108">E141*(100-12.9)/100</f>
        <v>561.34342568450677</v>
      </c>
      <c r="I141" s="1">
        <f t="shared" ref="I141:I171" si="109">F141*(100-8)/100</f>
        <v>206.54546749590409</v>
      </c>
      <c r="J141" s="1">
        <f t="shared" ref="J141:J171" si="110">G141*(100-10.6)/100</f>
        <v>238.65452008139869</v>
      </c>
      <c r="K141" s="1">
        <v>0.51535449080000106</v>
      </c>
      <c r="L141" s="1">
        <v>0.38204996240000072</v>
      </c>
      <c r="M141" s="1">
        <v>0.45031920639999895</v>
      </c>
      <c r="N141" s="1">
        <v>4.1500000000000004</v>
      </c>
      <c r="O141" s="1">
        <v>5.2</v>
      </c>
      <c r="P141" s="1">
        <v>6</v>
      </c>
      <c r="R141" s="7">
        <f t="shared" si="95"/>
        <v>113.58550655479101</v>
      </c>
      <c r="S141" s="1">
        <f t="shared" si="83"/>
        <v>252.60454155802805</v>
      </c>
      <c r="T141" s="1">
        <v>0</v>
      </c>
      <c r="U141" s="1">
        <f t="shared" si="84"/>
        <v>237.55232341059198</v>
      </c>
      <c r="V141" s="1">
        <v>0.15</v>
      </c>
      <c r="W141" s="1">
        <f t="shared" si="85"/>
        <v>118.11008794424578</v>
      </c>
      <c r="X141" s="1">
        <v>0.4</v>
      </c>
      <c r="Y141" s="1">
        <f t="shared" si="73"/>
        <v>76.771557163759752</v>
      </c>
      <c r="Z141" s="4">
        <v>0.4</v>
      </c>
      <c r="AA141" s="1">
        <f t="shared" si="96"/>
        <v>53.428277543115854</v>
      </c>
      <c r="AB141" s="1">
        <f t="shared" si="87"/>
        <v>92.945460373156848</v>
      </c>
      <c r="AC141" s="1">
        <v>0</v>
      </c>
      <c r="AD141" s="1">
        <f t="shared" si="88"/>
        <v>150.3354440124437</v>
      </c>
      <c r="AE141" s="1">
        <v>0.15</v>
      </c>
      <c r="AF141" s="1">
        <f t="shared" si="89"/>
        <v>46.784789304923173</v>
      </c>
      <c r="AG141" s="1">
        <v>0.4</v>
      </c>
      <c r="AH141" s="1">
        <f t="shared" si="81"/>
        <v>30.410113048200063</v>
      </c>
      <c r="AI141" s="4">
        <v>0.4</v>
      </c>
      <c r="AJ141" s="1">
        <f t="shared" si="97"/>
        <v>45.897011175454942</v>
      </c>
      <c r="AK141" s="1">
        <f t="shared" si="102"/>
        <v>107.39453403662941</v>
      </c>
      <c r="AL141" s="1">
        <v>0</v>
      </c>
      <c r="AM141" s="1">
        <f t="shared" si="103"/>
        <v>131.09081704394501</v>
      </c>
      <c r="AN141" s="1">
        <v>0.15</v>
      </c>
      <c r="AO141" s="1">
        <f t="shared" si="104"/>
        <v>39.747558513429077</v>
      </c>
      <c r="AP141" s="1">
        <v>0.4</v>
      </c>
      <c r="AQ141" s="1">
        <f t="shared" si="105"/>
        <v>25.8359130337289</v>
      </c>
      <c r="AR141" s="4">
        <v>0.4</v>
      </c>
      <c r="AT141" s="8">
        <f t="shared" ref="AT141" si="111">IF(MOD(A141,4)=2,1,0)</f>
        <v>0</v>
      </c>
      <c r="AU141" s="8">
        <v>1</v>
      </c>
      <c r="AV141" s="6">
        <v>0</v>
      </c>
      <c r="AW141" s="1">
        <f t="shared" si="107"/>
        <v>53.428277543115854</v>
      </c>
    </row>
    <row r="142" spans="1:49" x14ac:dyDescent="0.35">
      <c r="A142" s="6">
        <v>1989</v>
      </c>
      <c r="C142" s="1"/>
      <c r="E142" s="1">
        <v>790.6</v>
      </c>
      <c r="F142" s="1">
        <f t="shared" si="80"/>
        <v>0</v>
      </c>
      <c r="G142" s="1">
        <f t="shared" si="80"/>
        <v>0</v>
      </c>
      <c r="H142" s="1">
        <f t="shared" si="108"/>
        <v>688.61259999999993</v>
      </c>
      <c r="I142" s="1">
        <f t="shared" si="109"/>
        <v>0</v>
      </c>
      <c r="J142" s="1">
        <f t="shared" si="110"/>
        <v>0</v>
      </c>
      <c r="K142" s="1">
        <v>0.51650453200000102</v>
      </c>
      <c r="L142" s="1">
        <v>0.38264069600000072</v>
      </c>
      <c r="M142" s="1">
        <v>0.45149357519999894</v>
      </c>
      <c r="N142" s="1">
        <v>4.1500000000000004</v>
      </c>
      <c r="O142" s="1">
        <v>5.2</v>
      </c>
      <c r="P142" s="1">
        <v>6</v>
      </c>
      <c r="R142" s="7">
        <f t="shared" si="95"/>
        <v>167.93134813682005</v>
      </c>
      <c r="S142" s="1">
        <f t="shared" si="83"/>
        <v>309.87566999999996</v>
      </c>
      <c r="T142" s="1">
        <v>0</v>
      </c>
      <c r="U142" s="1">
        <f t="shared" si="84"/>
        <v>290.07196027558371</v>
      </c>
      <c r="V142" s="1">
        <v>0.25</v>
      </c>
      <c r="W142" s="1">
        <f t="shared" si="85"/>
        <v>144.56569404230927</v>
      </c>
      <c r="X142" s="1">
        <v>0.4</v>
      </c>
      <c r="Y142" s="1">
        <f t="shared" si="73"/>
        <v>93.96770112750103</v>
      </c>
      <c r="Z142" s="4">
        <v>0.4</v>
      </c>
      <c r="AA142" s="1">
        <f t="shared" si="96"/>
        <v>0</v>
      </c>
      <c r="AB142" s="1">
        <f t="shared" si="87"/>
        <v>0</v>
      </c>
      <c r="AC142" s="1">
        <v>0</v>
      </c>
      <c r="AD142" s="1">
        <f t="shared" si="88"/>
        <v>0</v>
      </c>
      <c r="AE142" s="1">
        <v>0.25</v>
      </c>
      <c r="AF142" s="1">
        <f t="shared" si="89"/>
        <v>0</v>
      </c>
      <c r="AG142" s="1">
        <v>0.4</v>
      </c>
      <c r="AH142" s="1">
        <f t="shared" si="81"/>
        <v>0</v>
      </c>
      <c r="AI142" s="4">
        <v>0.4</v>
      </c>
      <c r="AJ142" s="1">
        <f t="shared" si="97"/>
        <v>0</v>
      </c>
      <c r="AK142" s="1">
        <f t="shared" si="102"/>
        <v>0</v>
      </c>
      <c r="AL142" s="1">
        <v>0</v>
      </c>
      <c r="AM142" s="1">
        <f t="shared" si="103"/>
        <v>0</v>
      </c>
      <c r="AN142" s="1">
        <v>0.25</v>
      </c>
      <c r="AO142" s="1">
        <f t="shared" si="104"/>
        <v>0</v>
      </c>
      <c r="AP142" s="1">
        <v>0.4</v>
      </c>
      <c r="AQ142" s="1">
        <f t="shared" si="105"/>
        <v>0</v>
      </c>
      <c r="AR142" s="4">
        <v>0.4</v>
      </c>
      <c r="AT142" s="8">
        <v>1</v>
      </c>
      <c r="AU142" s="8">
        <v>0</v>
      </c>
      <c r="AV142" s="6">
        <v>0</v>
      </c>
      <c r="AW142" s="1">
        <f t="shared" si="107"/>
        <v>167.93134813682005</v>
      </c>
    </row>
    <row r="143" spans="1:49" x14ac:dyDescent="0.35">
      <c r="A143" s="6">
        <v>1990</v>
      </c>
      <c r="C143" s="1"/>
      <c r="D143"/>
      <c r="E143" s="1">
        <f t="shared" si="93"/>
        <v>0</v>
      </c>
      <c r="F143" s="1">
        <v>284.10000000000002</v>
      </c>
      <c r="G143" s="1">
        <f t="shared" si="80"/>
        <v>0</v>
      </c>
      <c r="H143" s="1">
        <f t="shared" si="108"/>
        <v>0</v>
      </c>
      <c r="I143" s="1">
        <f t="shared" si="109"/>
        <v>261.37200000000001</v>
      </c>
      <c r="J143" s="1">
        <f t="shared" si="110"/>
        <v>0</v>
      </c>
      <c r="K143" s="1">
        <v>0.51765457320000097</v>
      </c>
      <c r="L143" s="1">
        <v>0.38323142960000073</v>
      </c>
      <c r="M143" s="1">
        <v>0.45266794399999893</v>
      </c>
      <c r="N143" s="1">
        <v>4.1500000000000004</v>
      </c>
      <c r="O143" s="1">
        <v>5.2</v>
      </c>
      <c r="P143" s="1">
        <v>6</v>
      </c>
      <c r="R143" s="7">
        <f t="shared" si="95"/>
        <v>0</v>
      </c>
      <c r="S143" s="1">
        <f t="shared" si="83"/>
        <v>0</v>
      </c>
      <c r="T143" s="1">
        <v>0</v>
      </c>
      <c r="U143" s="1">
        <f t="shared" si="84"/>
        <v>0</v>
      </c>
      <c r="V143" s="1">
        <v>0.25</v>
      </c>
      <c r="W143" s="1">
        <f t="shared" si="85"/>
        <v>0</v>
      </c>
      <c r="X143" s="1">
        <v>0.4</v>
      </c>
      <c r="Y143" s="1">
        <f t="shared" si="73"/>
        <v>0</v>
      </c>
      <c r="Z143" s="4">
        <v>0.4</v>
      </c>
      <c r="AA143" s="1">
        <f t="shared" si="96"/>
        <v>86.27695608171868</v>
      </c>
      <c r="AB143" s="1">
        <f t="shared" si="87"/>
        <v>117.6174</v>
      </c>
      <c r="AC143" s="1">
        <v>0</v>
      </c>
      <c r="AD143" s="1">
        <f t="shared" si="88"/>
        <v>189.29218756374343</v>
      </c>
      <c r="AE143" s="1">
        <v>0.25</v>
      </c>
      <c r="AF143" s="1">
        <f t="shared" si="89"/>
        <v>59.021074531489127</v>
      </c>
      <c r="AG143" s="1">
        <v>0.4</v>
      </c>
      <c r="AH143" s="1">
        <f t="shared" si="81"/>
        <v>38.363698445467932</v>
      </c>
      <c r="AI143" s="4">
        <v>0.4</v>
      </c>
      <c r="AJ143" s="1">
        <f t="shared" si="97"/>
        <v>0</v>
      </c>
      <c r="AK143" s="1">
        <f t="shared" si="102"/>
        <v>0</v>
      </c>
      <c r="AL143" s="1">
        <v>0</v>
      </c>
      <c r="AM143" s="1">
        <f t="shared" si="103"/>
        <v>0</v>
      </c>
      <c r="AN143" s="1">
        <v>0.25</v>
      </c>
      <c r="AO143" s="1">
        <f t="shared" si="104"/>
        <v>0</v>
      </c>
      <c r="AP143" s="1">
        <v>0.4</v>
      </c>
      <c r="AQ143" s="1">
        <f t="shared" si="105"/>
        <v>0</v>
      </c>
      <c r="AR143" s="4">
        <v>0.4</v>
      </c>
      <c r="AT143" s="8">
        <v>0</v>
      </c>
      <c r="AU143" s="8">
        <v>1</v>
      </c>
      <c r="AV143" s="6">
        <v>0</v>
      </c>
      <c r="AW143" s="1">
        <f t="shared" si="107"/>
        <v>86.27695608171868</v>
      </c>
    </row>
    <row r="144" spans="1:49" x14ac:dyDescent="0.35">
      <c r="A144" s="6">
        <v>1991</v>
      </c>
      <c r="C144" s="1"/>
      <c r="D144"/>
      <c r="E144" s="1">
        <v>832.6</v>
      </c>
      <c r="F144" s="1">
        <f t="shared" si="80"/>
        <v>0</v>
      </c>
      <c r="G144" s="1">
        <f t="shared" si="80"/>
        <v>0</v>
      </c>
      <c r="H144" s="1">
        <f t="shared" si="108"/>
        <v>725.19459999999992</v>
      </c>
      <c r="I144" s="1">
        <f t="shared" si="109"/>
        <v>0</v>
      </c>
      <c r="J144" s="1">
        <f t="shared" si="110"/>
        <v>0</v>
      </c>
      <c r="K144" s="1">
        <v>0.51880461440000092</v>
      </c>
      <c r="L144" s="1">
        <v>0.38382216320000073</v>
      </c>
      <c r="M144" s="1">
        <v>0.45384231279999893</v>
      </c>
      <c r="N144" s="1">
        <v>4.1500000000000004</v>
      </c>
      <c r="O144" s="1">
        <v>5.2</v>
      </c>
      <c r="P144" s="1">
        <v>6</v>
      </c>
      <c r="R144" s="7">
        <f t="shared" si="95"/>
        <v>175.70680684337881</v>
      </c>
      <c r="S144" s="1">
        <f t="shared" si="83"/>
        <v>326.33756999999997</v>
      </c>
      <c r="T144" s="1">
        <v>0</v>
      </c>
      <c r="U144" s="1">
        <f t="shared" si="84"/>
        <v>302.68067876289962</v>
      </c>
      <c r="V144" s="1">
        <v>0.25</v>
      </c>
      <c r="W144" s="1">
        <f t="shared" si="85"/>
        <v>151.57066235250591</v>
      </c>
      <c r="X144" s="1">
        <v>0.4</v>
      </c>
      <c r="Y144" s="1">
        <f t="shared" si="73"/>
        <v>98.520930529128847</v>
      </c>
      <c r="Z144" s="4">
        <v>0.4</v>
      </c>
      <c r="AA144" s="1">
        <f t="shared" si="96"/>
        <v>0</v>
      </c>
      <c r="AB144" s="1">
        <f t="shared" si="87"/>
        <v>0</v>
      </c>
      <c r="AC144" s="1">
        <v>0</v>
      </c>
      <c r="AD144" s="1">
        <f t="shared" si="88"/>
        <v>0</v>
      </c>
      <c r="AE144" s="1">
        <v>0.25</v>
      </c>
      <c r="AF144" s="1">
        <f t="shared" si="89"/>
        <v>0</v>
      </c>
      <c r="AG144" s="1">
        <v>0.4</v>
      </c>
      <c r="AH144" s="1">
        <f t="shared" si="81"/>
        <v>0</v>
      </c>
      <c r="AI144" s="4">
        <v>0.4</v>
      </c>
      <c r="AJ144" s="1">
        <f t="shared" si="97"/>
        <v>0</v>
      </c>
      <c r="AK144" s="1">
        <f t="shared" si="102"/>
        <v>0</v>
      </c>
      <c r="AL144" s="1">
        <v>0</v>
      </c>
      <c r="AM144" s="1">
        <f t="shared" si="103"/>
        <v>0</v>
      </c>
      <c r="AN144" s="1">
        <v>0.25</v>
      </c>
      <c r="AO144" s="1">
        <f t="shared" si="104"/>
        <v>0</v>
      </c>
      <c r="AP144" s="1">
        <v>0.4</v>
      </c>
      <c r="AQ144" s="1">
        <f t="shared" si="105"/>
        <v>0</v>
      </c>
      <c r="AR144" s="4">
        <v>0.4</v>
      </c>
      <c r="AT144" s="8">
        <v>1</v>
      </c>
      <c r="AU144" s="8">
        <v>0</v>
      </c>
      <c r="AV144" s="6">
        <v>0</v>
      </c>
      <c r="AW144" s="1">
        <f t="shared" si="107"/>
        <v>175.70680684337881</v>
      </c>
    </row>
    <row r="145" spans="1:49" x14ac:dyDescent="0.35">
      <c r="A145" s="6">
        <v>1992</v>
      </c>
      <c r="C145" s="1"/>
      <c r="D145"/>
      <c r="E145" s="1">
        <f t="shared" si="93"/>
        <v>0</v>
      </c>
      <c r="F145" s="1">
        <v>183.9</v>
      </c>
      <c r="G145" s="1">
        <f t="shared" si="80"/>
        <v>0</v>
      </c>
      <c r="H145" s="1">
        <f t="shared" si="108"/>
        <v>0</v>
      </c>
      <c r="I145" s="1">
        <f t="shared" si="109"/>
        <v>169.18799999999999</v>
      </c>
      <c r="J145" s="1">
        <f t="shared" si="110"/>
        <v>0</v>
      </c>
      <c r="K145" s="1">
        <v>0.51995465560000087</v>
      </c>
      <c r="L145" s="1">
        <v>0.38441289680000074</v>
      </c>
      <c r="M145" s="1">
        <v>0.45501668159999892</v>
      </c>
      <c r="N145" s="1">
        <v>4.1500000000000004</v>
      </c>
      <c r="O145" s="1">
        <v>5.2</v>
      </c>
      <c r="P145" s="1">
        <v>6</v>
      </c>
      <c r="R145" s="7">
        <f t="shared" si="95"/>
        <v>0</v>
      </c>
      <c r="S145" s="1">
        <f t="shared" si="83"/>
        <v>0</v>
      </c>
      <c r="T145" s="1">
        <v>0</v>
      </c>
      <c r="U145" s="1">
        <f t="shared" si="84"/>
        <v>0</v>
      </c>
      <c r="V145" s="1">
        <v>0.25</v>
      </c>
      <c r="W145" s="1">
        <f t="shared" si="85"/>
        <v>0</v>
      </c>
      <c r="X145" s="1">
        <v>0.4</v>
      </c>
      <c r="Y145" s="1">
        <f t="shared" si="73"/>
        <v>0</v>
      </c>
      <c r="Z145" s="4">
        <v>0.4</v>
      </c>
      <c r="AA145" s="1">
        <f t="shared" si="96"/>
        <v>55.617559496849637</v>
      </c>
      <c r="AB145" s="1">
        <f t="shared" si="87"/>
        <v>76.134599999999992</v>
      </c>
      <c r="AC145" s="1">
        <v>0</v>
      </c>
      <c r="AD145" s="1">
        <f t="shared" si="88"/>
        <v>121.91962927735618</v>
      </c>
      <c r="AE145" s="1">
        <v>0.25</v>
      </c>
      <c r="AF145" s="1">
        <f t="shared" si="89"/>
        <v>38.08735178410695</v>
      </c>
      <c r="AG145" s="1">
        <v>0.4</v>
      </c>
      <c r="AH145" s="1">
        <f t="shared" si="81"/>
        <v>24.756778659669518</v>
      </c>
      <c r="AI145" s="4">
        <v>0.4</v>
      </c>
      <c r="AJ145" s="1">
        <f t="shared" si="97"/>
        <v>0</v>
      </c>
      <c r="AK145" s="1">
        <f t="shared" si="102"/>
        <v>0</v>
      </c>
      <c r="AL145" s="1">
        <v>0</v>
      </c>
      <c r="AM145" s="1">
        <f t="shared" si="103"/>
        <v>0</v>
      </c>
      <c r="AN145" s="1">
        <v>0.25</v>
      </c>
      <c r="AO145" s="1">
        <f t="shared" si="104"/>
        <v>0</v>
      </c>
      <c r="AP145" s="1">
        <v>0.4</v>
      </c>
      <c r="AQ145" s="1">
        <f t="shared" si="105"/>
        <v>0</v>
      </c>
      <c r="AR145" s="4">
        <v>0.4</v>
      </c>
      <c r="AT145" s="8">
        <v>0</v>
      </c>
      <c r="AU145" s="8">
        <v>1</v>
      </c>
      <c r="AV145" s="6">
        <v>0</v>
      </c>
      <c r="AW145" s="1">
        <f t="shared" si="107"/>
        <v>55.617559496849637</v>
      </c>
    </row>
    <row r="146" spans="1:49" x14ac:dyDescent="0.35">
      <c r="A146" s="6">
        <v>1993</v>
      </c>
      <c r="C146" s="1"/>
      <c r="D146"/>
      <c r="E146" s="1">
        <v>711.3</v>
      </c>
      <c r="F146" s="1">
        <f t="shared" si="80"/>
        <v>0</v>
      </c>
      <c r="G146" s="1">
        <f t="shared" si="80"/>
        <v>0</v>
      </c>
      <c r="H146" s="1">
        <f t="shared" si="108"/>
        <v>619.54229999999984</v>
      </c>
      <c r="I146" s="1">
        <f t="shared" si="109"/>
        <v>0</v>
      </c>
      <c r="J146" s="1">
        <f t="shared" si="110"/>
        <v>0</v>
      </c>
      <c r="K146" s="1">
        <v>0.52110469680000082</v>
      </c>
      <c r="L146" s="1">
        <v>0.38500363040000074</v>
      </c>
      <c r="M146" s="1">
        <v>0.45619105039999891</v>
      </c>
      <c r="N146" s="1">
        <v>4.1500000000000004</v>
      </c>
      <c r="O146" s="1">
        <v>5.2</v>
      </c>
      <c r="P146" s="1">
        <v>6</v>
      </c>
      <c r="R146" s="7">
        <f t="shared" si="95"/>
        <v>149.13820085578288</v>
      </c>
      <c r="S146" s="1">
        <f t="shared" si="83"/>
        <v>278.79403499999995</v>
      </c>
      <c r="T146" s="1">
        <v>0</v>
      </c>
      <c r="U146" s="1">
        <f t="shared" si="84"/>
        <v>256.21176462533077</v>
      </c>
      <c r="V146" s="1">
        <v>0.25</v>
      </c>
      <c r="W146" s="1">
        <f t="shared" si="85"/>
        <v>128.91706015068209</v>
      </c>
      <c r="X146" s="1">
        <v>0.4</v>
      </c>
      <c r="Y146" s="1">
        <f t="shared" si="73"/>
        <v>83.796089097943366</v>
      </c>
      <c r="Z146" s="4">
        <v>0.4</v>
      </c>
      <c r="AA146" s="1">
        <f t="shared" si="96"/>
        <v>0</v>
      </c>
      <c r="AB146" s="1">
        <f t="shared" si="87"/>
        <v>0</v>
      </c>
      <c r="AC146" s="1">
        <v>0</v>
      </c>
      <c r="AD146" s="1">
        <f t="shared" si="88"/>
        <v>0</v>
      </c>
      <c r="AE146" s="1">
        <v>0.25</v>
      </c>
      <c r="AF146" s="1">
        <f t="shared" si="89"/>
        <v>0</v>
      </c>
      <c r="AG146" s="1">
        <v>0.4</v>
      </c>
      <c r="AH146" s="1">
        <f t="shared" si="81"/>
        <v>0</v>
      </c>
      <c r="AI146" s="4">
        <v>0.4</v>
      </c>
      <c r="AJ146" s="1">
        <f t="shared" si="97"/>
        <v>0</v>
      </c>
      <c r="AK146" s="1">
        <f t="shared" si="102"/>
        <v>0</v>
      </c>
      <c r="AL146" s="1">
        <v>0</v>
      </c>
      <c r="AM146" s="1">
        <f t="shared" si="103"/>
        <v>0</v>
      </c>
      <c r="AN146" s="1">
        <v>0.25</v>
      </c>
      <c r="AO146" s="1">
        <f t="shared" si="104"/>
        <v>0</v>
      </c>
      <c r="AP146" s="1">
        <v>0.4</v>
      </c>
      <c r="AQ146" s="1">
        <f t="shared" si="105"/>
        <v>0</v>
      </c>
      <c r="AR146" s="4">
        <v>0.4</v>
      </c>
      <c r="AT146" s="8">
        <v>1</v>
      </c>
      <c r="AU146" s="8">
        <v>0</v>
      </c>
      <c r="AV146" s="6">
        <v>0</v>
      </c>
      <c r="AW146" s="1">
        <f t="shared" si="107"/>
        <v>149.13820085578288</v>
      </c>
    </row>
    <row r="147" spans="1:49" x14ac:dyDescent="0.35">
      <c r="A147" s="6">
        <v>1994</v>
      </c>
      <c r="C147" s="1"/>
      <c r="D147"/>
      <c r="E147" s="1">
        <f t="shared" si="93"/>
        <v>0</v>
      </c>
      <c r="F147" s="1">
        <v>301.2</v>
      </c>
      <c r="G147" s="1">
        <f t="shared" si="80"/>
        <v>0</v>
      </c>
      <c r="H147" s="1">
        <f t="shared" si="108"/>
        <v>0</v>
      </c>
      <c r="I147" s="1">
        <f t="shared" si="109"/>
        <v>277.10399999999998</v>
      </c>
      <c r="J147" s="1">
        <f t="shared" si="110"/>
        <v>0</v>
      </c>
      <c r="K147" s="1">
        <v>0.52225473800000077</v>
      </c>
      <c r="L147" s="1">
        <v>0.38559436400000074</v>
      </c>
      <c r="M147" s="1">
        <v>0.4573654191999989</v>
      </c>
      <c r="N147" s="1">
        <v>4.1500000000000004</v>
      </c>
      <c r="O147" s="1">
        <v>5.2</v>
      </c>
      <c r="P147" s="1">
        <v>6</v>
      </c>
      <c r="R147" s="7">
        <f t="shared" si="95"/>
        <v>0</v>
      </c>
      <c r="S147" s="1">
        <f t="shared" si="83"/>
        <v>0</v>
      </c>
      <c r="T147" s="1">
        <v>0</v>
      </c>
      <c r="U147" s="1">
        <f t="shared" si="84"/>
        <v>0</v>
      </c>
      <c r="V147" s="1">
        <v>0.25</v>
      </c>
      <c r="W147" s="1">
        <f t="shared" si="85"/>
        <v>0</v>
      </c>
      <c r="X147" s="1">
        <v>0.4</v>
      </c>
      <c r="Y147" s="1">
        <f t="shared" si="73"/>
        <v>0</v>
      </c>
      <c r="Z147" s="4">
        <v>0.4</v>
      </c>
      <c r="AA147" s="1">
        <f t="shared" si="96"/>
        <v>90.718405096430928</v>
      </c>
      <c r="AB147" s="1">
        <f t="shared" si="87"/>
        <v>124.6968</v>
      </c>
      <c r="AC147" s="1">
        <v>0</v>
      </c>
      <c r="AD147" s="1">
        <f t="shared" si="88"/>
        <v>198.69174413338817</v>
      </c>
      <c r="AE147" s="1">
        <v>0.25</v>
      </c>
      <c r="AF147" s="1">
        <f t="shared" si="89"/>
        <v>62.190104641036186</v>
      </c>
      <c r="AG147" s="1">
        <v>0.4</v>
      </c>
      <c r="AH147" s="1">
        <f t="shared" si="81"/>
        <v>40.423568016673521</v>
      </c>
      <c r="AI147" s="4">
        <v>0.4</v>
      </c>
      <c r="AJ147" s="1">
        <f t="shared" si="97"/>
        <v>0</v>
      </c>
      <c r="AK147" s="1">
        <f t="shared" si="102"/>
        <v>0</v>
      </c>
      <c r="AL147" s="1">
        <v>0</v>
      </c>
      <c r="AM147" s="1">
        <f t="shared" si="103"/>
        <v>0</v>
      </c>
      <c r="AN147" s="1">
        <v>0.25</v>
      </c>
      <c r="AO147" s="1">
        <f t="shared" si="104"/>
        <v>0</v>
      </c>
      <c r="AP147" s="1">
        <v>0.4</v>
      </c>
      <c r="AQ147" s="1">
        <f t="shared" si="105"/>
        <v>0</v>
      </c>
      <c r="AR147" s="4">
        <v>0.4</v>
      </c>
      <c r="AT147" s="8">
        <v>0</v>
      </c>
      <c r="AU147" s="8">
        <v>1</v>
      </c>
      <c r="AV147" s="6">
        <v>0</v>
      </c>
      <c r="AW147" s="1">
        <f t="shared" si="107"/>
        <v>90.718405096430928</v>
      </c>
    </row>
    <row r="148" spans="1:49" x14ac:dyDescent="0.35">
      <c r="A148" s="6">
        <v>1995</v>
      </c>
      <c r="C148" s="1"/>
      <c r="E148" s="1">
        <f t="shared" si="93"/>
        <v>0</v>
      </c>
      <c r="F148" s="1">
        <f t="shared" si="80"/>
        <v>0</v>
      </c>
      <c r="G148" s="1">
        <v>330.2</v>
      </c>
      <c r="H148" s="1">
        <f t="shared" si="108"/>
        <v>0</v>
      </c>
      <c r="I148" s="1">
        <f t="shared" si="109"/>
        <v>0</v>
      </c>
      <c r="J148" s="1">
        <f t="shared" si="110"/>
        <v>295.19880000000001</v>
      </c>
      <c r="K148" s="1">
        <v>0.52340477920000072</v>
      </c>
      <c r="L148" s="1">
        <v>0.38618509760000075</v>
      </c>
      <c r="M148" s="1">
        <v>0.45853978799999889</v>
      </c>
      <c r="N148" s="1">
        <v>4.1500000000000004</v>
      </c>
      <c r="O148" s="1">
        <v>5.2</v>
      </c>
      <c r="P148" s="1">
        <v>6</v>
      </c>
      <c r="R148" s="7">
        <f t="shared" si="95"/>
        <v>0</v>
      </c>
      <c r="S148" s="1">
        <f t="shared" si="83"/>
        <v>0</v>
      </c>
      <c r="T148" s="1">
        <v>0</v>
      </c>
      <c r="U148" s="1">
        <f t="shared" si="84"/>
        <v>0</v>
      </c>
      <c r="V148" s="1">
        <v>0.25</v>
      </c>
      <c r="W148" s="1">
        <f t="shared" si="85"/>
        <v>0</v>
      </c>
      <c r="X148" s="1">
        <v>0.4</v>
      </c>
      <c r="Y148" s="1">
        <f t="shared" si="73"/>
        <v>0</v>
      </c>
      <c r="Z148" s="4">
        <v>0.4</v>
      </c>
      <c r="AA148" s="1">
        <f t="shared" si="96"/>
        <v>0</v>
      </c>
      <c r="AB148" s="1">
        <f t="shared" si="87"/>
        <v>0</v>
      </c>
      <c r="AC148" s="1">
        <v>0</v>
      </c>
      <c r="AD148" s="1">
        <f t="shared" si="88"/>
        <v>0</v>
      </c>
      <c r="AE148" s="1">
        <v>0.25</v>
      </c>
      <c r="AF148" s="1">
        <f t="shared" si="89"/>
        <v>0</v>
      </c>
      <c r="AG148" s="1">
        <v>0.4</v>
      </c>
      <c r="AH148" s="1">
        <f t="shared" si="81"/>
        <v>0</v>
      </c>
      <c r="AI148" s="4">
        <v>0.4</v>
      </c>
      <c r="AJ148" s="1">
        <f t="shared" si="97"/>
        <v>71.082514530650712</v>
      </c>
      <c r="AK148" s="1">
        <f t="shared" si="102"/>
        <v>132.83946</v>
      </c>
      <c r="AL148" s="1">
        <v>0</v>
      </c>
      <c r="AM148" s="1">
        <f t="shared" si="103"/>
        <v>156.86159425180753</v>
      </c>
      <c r="AN148" s="1">
        <v>0.25</v>
      </c>
      <c r="AO148" s="1">
        <f t="shared" si="104"/>
        <v>48.283509041967918</v>
      </c>
      <c r="AP148" s="1">
        <v>0.4</v>
      </c>
      <c r="AQ148" s="1">
        <f t="shared" si="105"/>
        <v>31.384280877279149</v>
      </c>
      <c r="AR148" s="4">
        <v>0.4</v>
      </c>
      <c r="AT148" s="8">
        <v>0</v>
      </c>
      <c r="AU148" s="8">
        <v>0</v>
      </c>
      <c r="AV148" s="6">
        <v>1</v>
      </c>
      <c r="AW148" s="1">
        <f t="shared" si="107"/>
        <v>71.082514530650712</v>
      </c>
    </row>
    <row r="149" spans="1:49" x14ac:dyDescent="0.35">
      <c r="A149" s="6">
        <v>1996</v>
      </c>
      <c r="C149" s="1"/>
      <c r="E149" s="1">
        <v>320.10000000000002</v>
      </c>
      <c r="F149" s="1">
        <f t="shared" si="80"/>
        <v>0</v>
      </c>
      <c r="G149" s="1">
        <f t="shared" si="80"/>
        <v>0</v>
      </c>
      <c r="H149" s="1">
        <f t="shared" si="108"/>
        <v>278.80709999999999</v>
      </c>
      <c r="I149" s="1">
        <f t="shared" si="109"/>
        <v>0</v>
      </c>
      <c r="J149" s="1">
        <f t="shared" si="110"/>
        <v>0</v>
      </c>
      <c r="K149" s="1">
        <v>0.52455482040000068</v>
      </c>
      <c r="L149" s="1">
        <v>0.38677583120000075</v>
      </c>
      <c r="M149" s="1">
        <v>0.45971415679999889</v>
      </c>
      <c r="N149" s="1">
        <v>4.1500000000000004</v>
      </c>
      <c r="O149" s="1">
        <v>5.2</v>
      </c>
      <c r="P149" s="1">
        <v>6</v>
      </c>
      <c r="R149" s="7">
        <f t="shared" si="95"/>
        <v>66.467601256015925</v>
      </c>
      <c r="S149" s="1">
        <f t="shared" ref="S149:S161" si="112">H149*0.45</f>
        <v>125.463195</v>
      </c>
      <c r="T149" s="1">
        <v>0</v>
      </c>
      <c r="U149" s="1">
        <f t="shared" ref="U149:U161" si="113">H149*(1-K149)/K149*0.45</f>
        <v>113.71713491161479</v>
      </c>
      <c r="V149" s="1">
        <v>0.25</v>
      </c>
      <c r="W149" s="1">
        <f t="shared" ref="W149:W161" si="114">H149/(K149*N149)*0.45</f>
        <v>57.633814436533683</v>
      </c>
      <c r="X149" s="1">
        <v>0.4</v>
      </c>
      <c r="Y149" s="1">
        <f t="shared" si="73"/>
        <v>37.461979383746893</v>
      </c>
      <c r="Z149" s="4">
        <v>0.4</v>
      </c>
      <c r="AA149" s="1">
        <f t="shared" si="96"/>
        <v>0</v>
      </c>
      <c r="AB149" s="1">
        <f t="shared" ref="AB149:AB161" si="115">I149*0.45</f>
        <v>0</v>
      </c>
      <c r="AC149" s="1">
        <v>0</v>
      </c>
      <c r="AD149" s="1">
        <f t="shared" ref="AD149:AD161" si="116">I149*(1-L149)/L149*0.45</f>
        <v>0</v>
      </c>
      <c r="AE149" s="1">
        <v>0.25</v>
      </c>
      <c r="AF149" s="1">
        <f t="shared" ref="AF149:AF161" si="117">I149/(L149*O149)*0.45</f>
        <v>0</v>
      </c>
      <c r="AG149" s="1">
        <v>0.4</v>
      </c>
      <c r="AH149" s="1">
        <f t="shared" si="81"/>
        <v>0</v>
      </c>
      <c r="AI149" s="4">
        <v>0.4</v>
      </c>
      <c r="AJ149" s="1">
        <f t="shared" si="97"/>
        <v>0</v>
      </c>
      <c r="AK149" s="1">
        <f t="shared" si="102"/>
        <v>0</v>
      </c>
      <c r="AL149" s="1">
        <v>0</v>
      </c>
      <c r="AM149" s="1">
        <f t="shared" si="103"/>
        <v>0</v>
      </c>
      <c r="AN149" s="1">
        <v>0.25</v>
      </c>
      <c r="AO149" s="1">
        <f t="shared" si="104"/>
        <v>0</v>
      </c>
      <c r="AP149" s="1">
        <v>0.4</v>
      </c>
      <c r="AQ149" s="1">
        <f t="shared" si="105"/>
        <v>0</v>
      </c>
      <c r="AR149" s="4">
        <v>0.4</v>
      </c>
      <c r="AT149" s="8">
        <v>1</v>
      </c>
      <c r="AU149" s="8">
        <v>0</v>
      </c>
      <c r="AV149" s="6">
        <v>0</v>
      </c>
      <c r="AW149" s="1">
        <f t="shared" si="107"/>
        <v>66.467601256015925</v>
      </c>
    </row>
    <row r="150" spans="1:49" x14ac:dyDescent="0.35">
      <c r="A150" s="6">
        <v>1997</v>
      </c>
      <c r="C150" s="1"/>
      <c r="E150" s="1">
        <f t="shared" si="93"/>
        <v>0</v>
      </c>
      <c r="F150" s="1">
        <v>151.5</v>
      </c>
      <c r="G150" s="1">
        <f t="shared" si="80"/>
        <v>0</v>
      </c>
      <c r="H150" s="1">
        <f t="shared" si="108"/>
        <v>0</v>
      </c>
      <c r="I150" s="1">
        <f t="shared" si="109"/>
        <v>139.38</v>
      </c>
      <c r="J150" s="1">
        <f t="shared" si="110"/>
        <v>0</v>
      </c>
      <c r="K150" s="1">
        <v>0.52570486160000063</v>
      </c>
      <c r="L150" s="1">
        <v>0.38736656480000076</v>
      </c>
      <c r="M150" s="1">
        <v>0.46088852559999888</v>
      </c>
      <c r="N150" s="1">
        <v>4.1500000000000004</v>
      </c>
      <c r="O150" s="1">
        <v>5.2</v>
      </c>
      <c r="P150" s="1">
        <v>6</v>
      </c>
      <c r="R150" s="7">
        <f t="shared" si="95"/>
        <v>0</v>
      </c>
      <c r="S150" s="1">
        <f t="shared" si="112"/>
        <v>0</v>
      </c>
      <c r="T150" s="1">
        <v>0</v>
      </c>
      <c r="U150" s="1">
        <f t="shared" si="113"/>
        <v>0</v>
      </c>
      <c r="V150" s="1">
        <v>0.25</v>
      </c>
      <c r="W150" s="1">
        <f t="shared" si="114"/>
        <v>0</v>
      </c>
      <c r="X150" s="1">
        <v>0.4</v>
      </c>
      <c r="Y150" s="1">
        <f t="shared" si="73"/>
        <v>0</v>
      </c>
      <c r="Z150" s="4">
        <v>0.4</v>
      </c>
      <c r="AA150" s="1">
        <f t="shared" si="96"/>
        <v>45.34977803016379</v>
      </c>
      <c r="AB150" s="1">
        <f t="shared" si="115"/>
        <v>62.720999999999997</v>
      </c>
      <c r="AC150" s="1">
        <v>0</v>
      </c>
      <c r="AD150" s="1">
        <f t="shared" si="116"/>
        <v>99.195400896352936</v>
      </c>
      <c r="AE150" s="1">
        <v>0.25</v>
      </c>
      <c r="AF150" s="1">
        <f t="shared" si="117"/>
        <v>31.137769403144791</v>
      </c>
      <c r="AG150" s="1">
        <v>0.4</v>
      </c>
      <c r="AH150" s="1">
        <f t="shared" si="81"/>
        <v>20.239550112044114</v>
      </c>
      <c r="AI150" s="4">
        <v>0.4</v>
      </c>
      <c r="AJ150" s="1">
        <f t="shared" si="97"/>
        <v>0</v>
      </c>
      <c r="AK150" s="1">
        <f t="shared" si="102"/>
        <v>0</v>
      </c>
      <c r="AL150" s="1">
        <v>0</v>
      </c>
      <c r="AM150" s="1">
        <f t="shared" si="103"/>
        <v>0</v>
      </c>
      <c r="AN150" s="1">
        <v>0.25</v>
      </c>
      <c r="AO150" s="1">
        <f t="shared" si="104"/>
        <v>0</v>
      </c>
      <c r="AP150" s="1">
        <v>0.4</v>
      </c>
      <c r="AQ150" s="1">
        <f t="shared" si="105"/>
        <v>0</v>
      </c>
      <c r="AR150" s="4">
        <v>0.4</v>
      </c>
      <c r="AT150" s="8">
        <v>0</v>
      </c>
      <c r="AU150" s="8">
        <v>1</v>
      </c>
      <c r="AV150" s="6">
        <v>0</v>
      </c>
      <c r="AW150" s="1">
        <f t="shared" si="107"/>
        <v>45.34977803016379</v>
      </c>
    </row>
    <row r="151" spans="1:49" x14ac:dyDescent="0.35">
      <c r="A151" s="6">
        <v>1998</v>
      </c>
      <c r="C151" s="1"/>
      <c r="E151" s="1">
        <f t="shared" si="93"/>
        <v>0</v>
      </c>
      <c r="F151" s="1">
        <f t="shared" si="80"/>
        <v>0</v>
      </c>
      <c r="G151" s="1">
        <v>301.39999999999998</v>
      </c>
      <c r="H151" s="1">
        <f t="shared" si="108"/>
        <v>0</v>
      </c>
      <c r="I151" s="1">
        <f t="shared" si="109"/>
        <v>0</v>
      </c>
      <c r="J151" s="1">
        <f t="shared" si="110"/>
        <v>269.45159999999998</v>
      </c>
      <c r="K151" s="1">
        <v>0.52685490280000058</v>
      </c>
      <c r="L151" s="1">
        <v>0.38795729840000076</v>
      </c>
      <c r="M151" s="1">
        <v>0.46206289439999887</v>
      </c>
      <c r="N151" s="1">
        <v>4.1500000000000004</v>
      </c>
      <c r="O151" s="1">
        <v>5.2</v>
      </c>
      <c r="P151" s="1">
        <v>6</v>
      </c>
      <c r="R151" s="7">
        <f t="shared" si="95"/>
        <v>0</v>
      </c>
      <c r="S151" s="1">
        <f t="shared" si="112"/>
        <v>0</v>
      </c>
      <c r="T151" s="1">
        <v>0</v>
      </c>
      <c r="U151" s="1">
        <f t="shared" si="113"/>
        <v>0</v>
      </c>
      <c r="V151" s="1">
        <v>0.25</v>
      </c>
      <c r="W151" s="1">
        <f t="shared" si="114"/>
        <v>0</v>
      </c>
      <c r="X151" s="1">
        <v>0.4</v>
      </c>
      <c r="Y151" s="1">
        <f t="shared" si="73"/>
        <v>0</v>
      </c>
      <c r="Z151" s="4">
        <v>0.4</v>
      </c>
      <c r="AA151" s="1">
        <f t="shared" si="96"/>
        <v>0</v>
      </c>
      <c r="AB151" s="1">
        <f t="shared" si="115"/>
        <v>0</v>
      </c>
      <c r="AC151" s="1">
        <v>0</v>
      </c>
      <c r="AD151" s="1">
        <f t="shared" si="116"/>
        <v>0</v>
      </c>
      <c r="AE151" s="1">
        <v>0.25</v>
      </c>
      <c r="AF151" s="1">
        <f t="shared" si="117"/>
        <v>0</v>
      </c>
      <c r="AG151" s="1">
        <v>0.4</v>
      </c>
      <c r="AH151" s="1">
        <f t="shared" si="81"/>
        <v>0</v>
      </c>
      <c r="AI151" s="4">
        <v>0.4</v>
      </c>
      <c r="AJ151" s="1">
        <f t="shared" si="97"/>
        <v>64.156862868991524</v>
      </c>
      <c r="AK151" s="1">
        <f t="shared" si="102"/>
        <v>121.25322</v>
      </c>
      <c r="AL151" s="1">
        <v>0</v>
      </c>
      <c r="AM151" s="1">
        <f t="shared" si="103"/>
        <v>141.16391296942089</v>
      </c>
      <c r="AN151" s="1">
        <v>0.25</v>
      </c>
      <c r="AO151" s="1">
        <f t="shared" si="104"/>
        <v>43.73618882823682</v>
      </c>
      <c r="AP151" s="1">
        <v>0.4</v>
      </c>
      <c r="AQ151" s="1">
        <f t="shared" si="105"/>
        <v>28.428522738353934</v>
      </c>
      <c r="AR151" s="4">
        <v>0.4</v>
      </c>
      <c r="AT151" s="8">
        <v>0</v>
      </c>
      <c r="AU151" s="8">
        <v>0</v>
      </c>
      <c r="AV151" s="6">
        <v>1</v>
      </c>
      <c r="AW151" s="1">
        <f t="shared" si="107"/>
        <v>64.156862868991524</v>
      </c>
    </row>
    <row r="152" spans="1:49" x14ac:dyDescent="0.35">
      <c r="A152" s="6">
        <v>1999</v>
      </c>
      <c r="C152" s="1"/>
      <c r="E152" s="1">
        <v>401.3</v>
      </c>
      <c r="F152" s="1">
        <f t="shared" si="80"/>
        <v>0</v>
      </c>
      <c r="G152" s="1">
        <f t="shared" si="80"/>
        <v>0</v>
      </c>
      <c r="H152" s="1">
        <f t="shared" si="108"/>
        <v>349.53229999999996</v>
      </c>
      <c r="I152" s="1">
        <f t="shared" si="109"/>
        <v>0</v>
      </c>
      <c r="J152" s="1">
        <f t="shared" si="110"/>
        <v>0</v>
      </c>
      <c r="K152" s="1">
        <v>0.52800494400000053</v>
      </c>
      <c r="L152" s="1">
        <v>0.38854803200000076</v>
      </c>
      <c r="M152" s="1">
        <v>0.46323726319999886</v>
      </c>
      <c r="N152" s="1">
        <v>4.1500000000000004</v>
      </c>
      <c r="O152" s="1">
        <v>5.2</v>
      </c>
      <c r="P152" s="1">
        <v>6</v>
      </c>
      <c r="R152" s="7">
        <f t="shared" si="95"/>
        <v>82.527052907766574</v>
      </c>
      <c r="S152" s="1">
        <f t="shared" si="112"/>
        <v>157.289535</v>
      </c>
      <c r="T152" s="1">
        <v>0</v>
      </c>
      <c r="U152" s="1">
        <f t="shared" si="113"/>
        <v>140.60452221928207</v>
      </c>
      <c r="V152" s="1">
        <v>0.25</v>
      </c>
      <c r="W152" s="1">
        <f t="shared" si="114"/>
        <v>71.781700534766756</v>
      </c>
      <c r="X152" s="1">
        <v>0.4</v>
      </c>
      <c r="Y152" s="1">
        <f t="shared" si="73"/>
        <v>46.658105347598394</v>
      </c>
      <c r="Z152" s="4">
        <v>0.4</v>
      </c>
      <c r="AA152" s="1">
        <f t="shared" si="96"/>
        <v>0</v>
      </c>
      <c r="AB152" s="1">
        <f t="shared" si="115"/>
        <v>0</v>
      </c>
      <c r="AC152" s="1">
        <v>0</v>
      </c>
      <c r="AD152" s="1">
        <f t="shared" si="116"/>
        <v>0</v>
      </c>
      <c r="AE152" s="1">
        <v>0.25</v>
      </c>
      <c r="AF152" s="1">
        <f t="shared" si="117"/>
        <v>0</v>
      </c>
      <c r="AG152" s="1">
        <v>0.4</v>
      </c>
      <c r="AH152" s="1">
        <f t="shared" si="81"/>
        <v>0</v>
      </c>
      <c r="AI152" s="4">
        <v>0.4</v>
      </c>
      <c r="AJ152" s="1">
        <f t="shared" si="97"/>
        <v>0</v>
      </c>
      <c r="AK152" s="1">
        <f t="shared" si="102"/>
        <v>0</v>
      </c>
      <c r="AL152" s="1">
        <v>0</v>
      </c>
      <c r="AM152" s="1">
        <f t="shared" si="103"/>
        <v>0</v>
      </c>
      <c r="AN152" s="1">
        <v>0.25</v>
      </c>
      <c r="AO152" s="1">
        <f t="shared" si="104"/>
        <v>0</v>
      </c>
      <c r="AP152" s="1">
        <v>0.4</v>
      </c>
      <c r="AQ152" s="1">
        <f t="shared" si="105"/>
        <v>0</v>
      </c>
      <c r="AR152" s="4">
        <v>0.4</v>
      </c>
      <c r="AT152" s="8">
        <v>1</v>
      </c>
      <c r="AU152" s="8">
        <v>0</v>
      </c>
      <c r="AV152" s="6">
        <v>0</v>
      </c>
      <c r="AW152" s="1">
        <f t="shared" si="107"/>
        <v>82.527052907766574</v>
      </c>
    </row>
    <row r="153" spans="1:49" x14ac:dyDescent="0.35">
      <c r="A153" s="6">
        <v>2000</v>
      </c>
      <c r="C153" s="1"/>
      <c r="E153" s="1">
        <f t="shared" si="93"/>
        <v>0</v>
      </c>
      <c r="F153" s="1">
        <v>265.7</v>
      </c>
      <c r="G153" s="1">
        <f t="shared" si="80"/>
        <v>0</v>
      </c>
      <c r="H153" s="1">
        <f t="shared" si="108"/>
        <v>0</v>
      </c>
      <c r="I153" s="1">
        <f t="shared" si="109"/>
        <v>244.44399999999999</v>
      </c>
      <c r="J153" s="1">
        <f t="shared" si="110"/>
        <v>0</v>
      </c>
      <c r="K153" s="1">
        <v>0.52915498520000048</v>
      </c>
      <c r="L153" s="1">
        <v>0.38913876560000077</v>
      </c>
      <c r="M153" s="1">
        <v>0.46441163199999885</v>
      </c>
      <c r="N153" s="1">
        <v>4.1500000000000004</v>
      </c>
      <c r="O153" s="1">
        <v>5.2</v>
      </c>
      <c r="P153" s="1">
        <v>6</v>
      </c>
      <c r="R153" s="7">
        <f t="shared" si="95"/>
        <v>0</v>
      </c>
      <c r="S153" s="1">
        <f t="shared" si="112"/>
        <v>0</v>
      </c>
      <c r="T153" s="1">
        <v>0</v>
      </c>
      <c r="U153" s="1">
        <f t="shared" si="113"/>
        <v>0</v>
      </c>
      <c r="V153" s="1">
        <v>0.25</v>
      </c>
      <c r="W153" s="1">
        <f t="shared" si="114"/>
        <v>0</v>
      </c>
      <c r="X153" s="1">
        <v>0.4</v>
      </c>
      <c r="Y153" s="1">
        <f t="shared" si="73"/>
        <v>0</v>
      </c>
      <c r="Z153" s="4">
        <v>0.4</v>
      </c>
      <c r="AA153" s="1">
        <f t="shared" si="96"/>
        <v>79.046780221017571</v>
      </c>
      <c r="AB153" s="1">
        <f t="shared" si="115"/>
        <v>109.99979999999999</v>
      </c>
      <c r="AC153" s="1">
        <v>0</v>
      </c>
      <c r="AD153" s="1">
        <f t="shared" si="116"/>
        <v>172.67519854555684</v>
      </c>
      <c r="AE153" s="1">
        <v>0.25</v>
      </c>
      <c r="AF153" s="1">
        <f t="shared" si="117"/>
        <v>54.360576643376305</v>
      </c>
      <c r="AG153" s="1">
        <v>0.4</v>
      </c>
      <c r="AH153" s="1">
        <f t="shared" si="81"/>
        <v>35.334374818194597</v>
      </c>
      <c r="AI153" s="4">
        <v>0.4</v>
      </c>
      <c r="AJ153" s="1">
        <f t="shared" si="97"/>
        <v>0</v>
      </c>
      <c r="AK153" s="1">
        <f t="shared" si="102"/>
        <v>0</v>
      </c>
      <c r="AL153" s="1">
        <v>0</v>
      </c>
      <c r="AM153" s="1">
        <f t="shared" si="103"/>
        <v>0</v>
      </c>
      <c r="AN153" s="1">
        <v>0.25</v>
      </c>
      <c r="AO153" s="1">
        <f t="shared" si="104"/>
        <v>0</v>
      </c>
      <c r="AP153" s="1">
        <v>0.4</v>
      </c>
      <c r="AQ153" s="1">
        <f t="shared" si="105"/>
        <v>0</v>
      </c>
      <c r="AR153" s="4">
        <v>0.4</v>
      </c>
      <c r="AT153" s="8">
        <v>0</v>
      </c>
      <c r="AU153" s="8">
        <v>1</v>
      </c>
      <c r="AV153" s="6">
        <v>0</v>
      </c>
      <c r="AW153" s="1">
        <f t="shared" si="107"/>
        <v>79.046780221017571</v>
      </c>
    </row>
    <row r="154" spans="1:49" x14ac:dyDescent="0.35">
      <c r="A154" s="6">
        <v>2001</v>
      </c>
      <c r="C154" s="1"/>
      <c r="E154" s="1">
        <f t="shared" si="93"/>
        <v>0</v>
      </c>
      <c r="F154" s="1">
        <f t="shared" si="80"/>
        <v>0</v>
      </c>
      <c r="G154" s="1">
        <v>420.3</v>
      </c>
      <c r="H154" s="1">
        <f t="shared" si="108"/>
        <v>0</v>
      </c>
      <c r="I154" s="1">
        <f t="shared" si="109"/>
        <v>0</v>
      </c>
      <c r="J154" s="1">
        <f t="shared" si="110"/>
        <v>375.74820000000005</v>
      </c>
      <c r="K154" s="1">
        <v>0.53030502640000043</v>
      </c>
      <c r="L154" s="1">
        <v>0.38972949920000077</v>
      </c>
      <c r="M154" s="1">
        <v>0.46558600079999884</v>
      </c>
      <c r="N154" s="1">
        <v>4.1500000000000004</v>
      </c>
      <c r="O154" s="1">
        <v>5.2</v>
      </c>
      <c r="P154" s="1">
        <v>6</v>
      </c>
      <c r="R154" s="7">
        <f t="shared" si="95"/>
        <v>0</v>
      </c>
      <c r="S154" s="1">
        <f t="shared" si="112"/>
        <v>0</v>
      </c>
      <c r="T154" s="1">
        <v>0</v>
      </c>
      <c r="U154" s="1">
        <f t="shared" si="113"/>
        <v>0</v>
      </c>
      <c r="V154" s="1">
        <v>0.25</v>
      </c>
      <c r="W154" s="1">
        <f t="shared" si="114"/>
        <v>0</v>
      </c>
      <c r="X154" s="1">
        <v>0.4</v>
      </c>
      <c r="Y154" s="1">
        <f t="shared" si="73"/>
        <v>0</v>
      </c>
      <c r="Z154" s="4">
        <v>0.4</v>
      </c>
      <c r="AA154" s="1">
        <f t="shared" si="96"/>
        <v>0</v>
      </c>
      <c r="AB154" s="1">
        <f t="shared" si="115"/>
        <v>0</v>
      </c>
      <c r="AC154" s="1">
        <v>0</v>
      </c>
      <c r="AD154" s="1">
        <f t="shared" si="116"/>
        <v>0</v>
      </c>
      <c r="AE154" s="1">
        <v>0.25</v>
      </c>
      <c r="AF154" s="1">
        <f t="shared" si="117"/>
        <v>0</v>
      </c>
      <c r="AG154" s="1">
        <v>0.4</v>
      </c>
      <c r="AH154" s="1">
        <f t="shared" si="81"/>
        <v>0</v>
      </c>
      <c r="AI154" s="4">
        <v>0.4</v>
      </c>
      <c r="AJ154" s="1">
        <f t="shared" si="97"/>
        <v>88.469389936171439</v>
      </c>
      <c r="AK154" s="1">
        <f t="shared" si="102"/>
        <v>169.08669000000003</v>
      </c>
      <c r="AL154" s="1">
        <v>0</v>
      </c>
      <c r="AM154" s="1">
        <f t="shared" si="103"/>
        <v>194.082927878254</v>
      </c>
      <c r="AN154" s="1">
        <v>0.25</v>
      </c>
      <c r="AO154" s="1">
        <f t="shared" si="104"/>
        <v>60.528269646375662</v>
      </c>
      <c r="AP154" s="1">
        <v>0.4</v>
      </c>
      <c r="AQ154" s="1">
        <f t="shared" si="105"/>
        <v>39.343375270144179</v>
      </c>
      <c r="AR154" s="4">
        <v>0.4</v>
      </c>
      <c r="AT154" s="8">
        <v>0</v>
      </c>
      <c r="AU154" s="8">
        <v>0</v>
      </c>
      <c r="AV154" s="6">
        <v>1</v>
      </c>
      <c r="AW154" s="1">
        <f t="shared" si="107"/>
        <v>88.469389936171439</v>
      </c>
    </row>
    <row r="155" spans="1:49" x14ac:dyDescent="0.35">
      <c r="A155" s="6">
        <v>2002</v>
      </c>
      <c r="C155" s="1"/>
      <c r="E155" s="1">
        <v>539.79999999999995</v>
      </c>
      <c r="F155" s="1">
        <f t="shared" si="80"/>
        <v>0</v>
      </c>
      <c r="G155" s="1">
        <f t="shared" si="80"/>
        <v>0</v>
      </c>
      <c r="H155" s="1">
        <f t="shared" si="108"/>
        <v>470.16579999999993</v>
      </c>
      <c r="I155" s="1">
        <f t="shared" si="109"/>
        <v>0</v>
      </c>
      <c r="J155" s="1">
        <f t="shared" si="110"/>
        <v>0</v>
      </c>
      <c r="K155" s="1">
        <v>0.53145506760000039</v>
      </c>
      <c r="L155" s="1">
        <v>0.39032023280000078</v>
      </c>
      <c r="M155" s="1">
        <v>0.46676036959999884</v>
      </c>
      <c r="N155" s="1">
        <v>4.1500000000000004</v>
      </c>
      <c r="O155" s="1">
        <v>5.2</v>
      </c>
      <c r="P155" s="1">
        <v>6</v>
      </c>
      <c r="R155" s="7">
        <f t="shared" si="95"/>
        <v>109.94544348580742</v>
      </c>
      <c r="S155" s="1">
        <f t="shared" si="112"/>
        <v>211.57460999999998</v>
      </c>
      <c r="T155" s="1">
        <v>0</v>
      </c>
      <c r="U155" s="1">
        <f t="shared" si="113"/>
        <v>186.52980728489001</v>
      </c>
      <c r="V155" s="1">
        <v>0.25</v>
      </c>
      <c r="W155" s="1">
        <f t="shared" si="114"/>
        <v>95.928775249371071</v>
      </c>
      <c r="X155" s="1">
        <v>0.4</v>
      </c>
      <c r="Y155" s="1">
        <f t="shared" si="73"/>
        <v>62.353703912091198</v>
      </c>
      <c r="Z155" s="4">
        <v>0.4</v>
      </c>
      <c r="AA155" s="1">
        <f t="shared" si="96"/>
        <v>0</v>
      </c>
      <c r="AB155" s="1">
        <f t="shared" si="115"/>
        <v>0</v>
      </c>
      <c r="AC155" s="1">
        <v>0</v>
      </c>
      <c r="AD155" s="1">
        <f t="shared" si="116"/>
        <v>0</v>
      </c>
      <c r="AE155" s="1">
        <v>0.25</v>
      </c>
      <c r="AF155" s="1">
        <f t="shared" si="117"/>
        <v>0</v>
      </c>
      <c r="AG155" s="1">
        <v>0.4</v>
      </c>
      <c r="AH155" s="1">
        <f t="shared" si="81"/>
        <v>0</v>
      </c>
      <c r="AI155" s="4">
        <v>0.4</v>
      </c>
      <c r="AJ155" s="1">
        <f t="shared" si="97"/>
        <v>0</v>
      </c>
      <c r="AK155" s="1">
        <f t="shared" si="102"/>
        <v>0</v>
      </c>
      <c r="AL155" s="1">
        <v>0</v>
      </c>
      <c r="AM155" s="1">
        <f t="shared" si="103"/>
        <v>0</v>
      </c>
      <c r="AN155" s="1">
        <v>0.25</v>
      </c>
      <c r="AO155" s="1">
        <f t="shared" si="104"/>
        <v>0</v>
      </c>
      <c r="AP155" s="1">
        <v>0.4</v>
      </c>
      <c r="AQ155" s="1">
        <f t="shared" si="105"/>
        <v>0</v>
      </c>
      <c r="AR155" s="4">
        <v>0.4</v>
      </c>
      <c r="AT155" s="8">
        <v>1</v>
      </c>
      <c r="AU155" s="8">
        <v>0</v>
      </c>
      <c r="AV155" s="6">
        <v>0</v>
      </c>
      <c r="AW155" s="1">
        <f t="shared" si="107"/>
        <v>109.94544348580742</v>
      </c>
    </row>
    <row r="156" spans="1:49" x14ac:dyDescent="0.35">
      <c r="A156" s="6">
        <v>2003</v>
      </c>
      <c r="C156" s="1"/>
      <c r="E156" s="1">
        <f t="shared" si="93"/>
        <v>0</v>
      </c>
      <c r="F156" s="1">
        <v>162.1</v>
      </c>
      <c r="G156" s="1">
        <f t="shared" si="80"/>
        <v>0</v>
      </c>
      <c r="H156" s="1">
        <f t="shared" si="108"/>
        <v>0</v>
      </c>
      <c r="I156" s="1">
        <f t="shared" si="109"/>
        <v>149.13199999999998</v>
      </c>
      <c r="J156" s="1">
        <f t="shared" si="110"/>
        <v>0</v>
      </c>
      <c r="K156" s="1">
        <v>0.53260510880000034</v>
      </c>
      <c r="L156" s="1">
        <v>0.39091096640000078</v>
      </c>
      <c r="M156" s="1">
        <v>0.46793473839999883</v>
      </c>
      <c r="N156" s="1">
        <v>4.1500000000000004</v>
      </c>
      <c r="O156" s="1">
        <v>5.2</v>
      </c>
      <c r="P156" s="1">
        <v>6</v>
      </c>
      <c r="R156" s="7">
        <f t="shared" si="95"/>
        <v>0</v>
      </c>
      <c r="S156" s="1">
        <f t="shared" si="112"/>
        <v>0</v>
      </c>
      <c r="T156" s="1">
        <v>0</v>
      </c>
      <c r="U156" s="1">
        <f t="shared" si="113"/>
        <v>0</v>
      </c>
      <c r="V156" s="1">
        <v>0.25</v>
      </c>
      <c r="W156" s="1">
        <f t="shared" si="114"/>
        <v>0</v>
      </c>
      <c r="X156" s="1">
        <v>0.4</v>
      </c>
      <c r="Y156" s="1">
        <f t="shared" si="73"/>
        <v>0</v>
      </c>
      <c r="Z156" s="4">
        <v>0.4</v>
      </c>
      <c r="AA156" s="1">
        <f t="shared" si="96"/>
        <v>47.930687667529313</v>
      </c>
      <c r="AB156" s="1">
        <f t="shared" si="115"/>
        <v>67.109399999999994</v>
      </c>
      <c r="AC156" s="1">
        <v>0</v>
      </c>
      <c r="AD156" s="1">
        <f t="shared" si="116"/>
        <v>104.56498564854716</v>
      </c>
      <c r="AE156" s="1">
        <v>0.25</v>
      </c>
      <c r="AF156" s="1">
        <f t="shared" si="117"/>
        <v>33.014304932412905</v>
      </c>
      <c r="AG156" s="1">
        <v>0.4</v>
      </c>
      <c r="AH156" s="1">
        <f t="shared" si="81"/>
        <v>21.459298206068389</v>
      </c>
      <c r="AI156" s="4">
        <v>0.4</v>
      </c>
      <c r="AJ156" s="1">
        <f t="shared" si="97"/>
        <v>0</v>
      </c>
      <c r="AK156" s="1">
        <f t="shared" si="102"/>
        <v>0</v>
      </c>
      <c r="AL156" s="1">
        <v>0</v>
      </c>
      <c r="AM156" s="1">
        <f t="shared" si="103"/>
        <v>0</v>
      </c>
      <c r="AN156" s="1">
        <v>0.25</v>
      </c>
      <c r="AO156" s="1">
        <f t="shared" si="104"/>
        <v>0</v>
      </c>
      <c r="AP156" s="1">
        <v>0.4</v>
      </c>
      <c r="AQ156" s="1">
        <f t="shared" si="105"/>
        <v>0</v>
      </c>
      <c r="AR156" s="4">
        <v>0.4</v>
      </c>
      <c r="AT156" s="8">
        <v>0</v>
      </c>
      <c r="AU156" s="8">
        <v>1</v>
      </c>
      <c r="AV156" s="6">
        <v>0</v>
      </c>
      <c r="AW156" s="1">
        <f t="shared" si="107"/>
        <v>47.930687667529313</v>
      </c>
    </row>
    <row r="157" spans="1:49" x14ac:dyDescent="0.35">
      <c r="A157" s="6">
        <v>2004</v>
      </c>
      <c r="C157" s="1"/>
      <c r="E157" s="1">
        <f t="shared" si="93"/>
        <v>0</v>
      </c>
      <c r="F157" s="1">
        <f t="shared" si="80"/>
        <v>0</v>
      </c>
      <c r="G157" s="1">
        <v>407.5</v>
      </c>
      <c r="H157" s="1">
        <f t="shared" si="108"/>
        <v>0</v>
      </c>
      <c r="I157" s="1">
        <f t="shared" si="109"/>
        <v>0</v>
      </c>
      <c r="J157" s="1">
        <f t="shared" si="110"/>
        <v>364.30500000000001</v>
      </c>
      <c r="K157" s="1">
        <v>0.53375515000000029</v>
      </c>
      <c r="L157" s="1">
        <v>0.39150170000000079</v>
      </c>
      <c r="M157" s="1">
        <v>0.46910910719999882</v>
      </c>
      <c r="N157" s="1">
        <v>4.1500000000000004</v>
      </c>
      <c r="O157" s="1">
        <v>5.2</v>
      </c>
      <c r="P157" s="1">
        <v>6</v>
      </c>
      <c r="R157" s="7">
        <f t="shared" si="95"/>
        <v>0</v>
      </c>
      <c r="S157" s="1">
        <f t="shared" si="112"/>
        <v>0</v>
      </c>
      <c r="T157" s="1">
        <v>0</v>
      </c>
      <c r="U157" s="1">
        <f t="shared" si="113"/>
        <v>0</v>
      </c>
      <c r="V157" s="1">
        <v>0.25</v>
      </c>
      <c r="W157" s="1">
        <f t="shared" si="114"/>
        <v>0</v>
      </c>
      <c r="X157" s="1">
        <v>0.4</v>
      </c>
      <c r="Y157" s="1">
        <f t="shared" si="73"/>
        <v>0</v>
      </c>
      <c r="Z157" s="4">
        <v>0.4</v>
      </c>
      <c r="AA157" s="1">
        <f t="shared" si="96"/>
        <v>0</v>
      </c>
      <c r="AB157" s="1">
        <f t="shared" si="115"/>
        <v>0</v>
      </c>
      <c r="AC157" s="1">
        <v>0</v>
      </c>
      <c r="AD157" s="1">
        <f t="shared" si="116"/>
        <v>0</v>
      </c>
      <c r="AE157" s="1">
        <v>0.25</v>
      </c>
      <c r="AF157" s="1">
        <f t="shared" si="117"/>
        <v>0</v>
      </c>
      <c r="AG157" s="1">
        <v>0.4</v>
      </c>
      <c r="AH157" s="1">
        <f t="shared" si="81"/>
        <v>0</v>
      </c>
      <c r="AI157" s="4">
        <v>0.4</v>
      </c>
      <c r="AJ157" s="1">
        <f t="shared" si="97"/>
        <v>84.823115013528678</v>
      </c>
      <c r="AK157" s="1">
        <f t="shared" si="102"/>
        <v>163.93725000000001</v>
      </c>
      <c r="AL157" s="1">
        <v>0</v>
      </c>
      <c r="AM157" s="1">
        <f t="shared" si="103"/>
        <v>185.52782642646849</v>
      </c>
      <c r="AN157" s="1">
        <v>0.25</v>
      </c>
      <c r="AO157" s="1">
        <f t="shared" si="104"/>
        <v>58.244179404411426</v>
      </c>
      <c r="AP157" s="1">
        <v>0.4</v>
      </c>
      <c r="AQ157" s="1">
        <f t="shared" si="105"/>
        <v>37.858716612867426</v>
      </c>
      <c r="AR157" s="4">
        <v>0.4</v>
      </c>
      <c r="AT157" s="8">
        <v>0</v>
      </c>
      <c r="AU157" s="8">
        <v>0</v>
      </c>
      <c r="AV157" s="6">
        <v>1</v>
      </c>
      <c r="AW157" s="1">
        <f t="shared" si="107"/>
        <v>84.823115013528678</v>
      </c>
    </row>
    <row r="158" spans="1:49" x14ac:dyDescent="0.35">
      <c r="A158" s="6">
        <v>2005</v>
      </c>
      <c r="C158" s="1"/>
      <c r="E158" s="1">
        <v>731.3</v>
      </c>
      <c r="F158" s="1">
        <f t="shared" si="80"/>
        <v>0</v>
      </c>
      <c r="G158" s="1">
        <f t="shared" si="80"/>
        <v>0</v>
      </c>
      <c r="H158" s="1">
        <f t="shared" si="108"/>
        <v>636.96229999999991</v>
      </c>
      <c r="I158" s="1">
        <f t="shared" si="109"/>
        <v>0</v>
      </c>
      <c r="J158" s="1">
        <f t="shared" si="110"/>
        <v>0</v>
      </c>
      <c r="K158" s="1">
        <v>0.53490519120000024</v>
      </c>
      <c r="L158" s="1">
        <v>0.39209243360000079</v>
      </c>
      <c r="M158" s="1">
        <v>0.47028347599999881</v>
      </c>
      <c r="N158" s="1">
        <v>4.1500000000000004</v>
      </c>
      <c r="O158" s="1">
        <v>5.2</v>
      </c>
      <c r="P158" s="1">
        <v>6</v>
      </c>
      <c r="R158" s="7">
        <f t="shared" si="95"/>
        <v>147.52688559709168</v>
      </c>
      <c r="S158" s="1">
        <f t="shared" si="112"/>
        <v>286.63303499999995</v>
      </c>
      <c r="T158" s="1">
        <v>0</v>
      </c>
      <c r="U158" s="1">
        <f t="shared" si="113"/>
        <v>249.22460802823585</v>
      </c>
      <c r="V158" s="1">
        <v>0.25</v>
      </c>
      <c r="W158" s="1">
        <f t="shared" si="114"/>
        <v>129.12232362126164</v>
      </c>
      <c r="X158" s="1">
        <v>0.4</v>
      </c>
      <c r="Y158" s="1">
        <f t="shared" si="73"/>
        <v>83.929510353820078</v>
      </c>
      <c r="Z158" s="4">
        <v>0.4</v>
      </c>
      <c r="AA158" s="1">
        <f t="shared" si="96"/>
        <v>0</v>
      </c>
      <c r="AB158" s="1">
        <f t="shared" si="115"/>
        <v>0</v>
      </c>
      <c r="AC158" s="1">
        <v>0</v>
      </c>
      <c r="AD158" s="1">
        <f t="shared" si="116"/>
        <v>0</v>
      </c>
      <c r="AE158" s="1">
        <v>0.25</v>
      </c>
      <c r="AF158" s="1">
        <f t="shared" si="117"/>
        <v>0</v>
      </c>
      <c r="AG158" s="1">
        <v>0.4</v>
      </c>
      <c r="AH158" s="1">
        <f t="shared" si="81"/>
        <v>0</v>
      </c>
      <c r="AI158" s="4">
        <v>0.4</v>
      </c>
      <c r="AJ158" s="1">
        <f t="shared" si="97"/>
        <v>0</v>
      </c>
      <c r="AK158" s="1">
        <f t="shared" si="102"/>
        <v>0</v>
      </c>
      <c r="AL158" s="1">
        <v>0</v>
      </c>
      <c r="AM158" s="1">
        <f t="shared" si="103"/>
        <v>0</v>
      </c>
      <c r="AN158" s="1">
        <v>0.25</v>
      </c>
      <c r="AO158" s="1">
        <f t="shared" si="104"/>
        <v>0</v>
      </c>
      <c r="AP158" s="1">
        <v>0.4</v>
      </c>
      <c r="AQ158" s="1">
        <f t="shared" si="105"/>
        <v>0</v>
      </c>
      <c r="AR158" s="4">
        <v>0.4</v>
      </c>
      <c r="AT158" s="8">
        <v>1</v>
      </c>
      <c r="AU158" s="8">
        <v>0</v>
      </c>
      <c r="AV158" s="6">
        <v>0</v>
      </c>
      <c r="AW158" s="1">
        <f t="shared" si="107"/>
        <v>147.52688559709168</v>
      </c>
    </row>
    <row r="159" spans="1:49" x14ac:dyDescent="0.35">
      <c r="A159" s="6">
        <v>2006</v>
      </c>
      <c r="C159" s="1"/>
      <c r="E159" s="1">
        <f t="shared" si="93"/>
        <v>0</v>
      </c>
      <c r="F159" s="1">
        <v>286.7</v>
      </c>
      <c r="G159" s="1">
        <f t="shared" si="80"/>
        <v>0</v>
      </c>
      <c r="H159" s="1">
        <f t="shared" si="108"/>
        <v>0</v>
      </c>
      <c r="I159" s="1">
        <f t="shared" si="109"/>
        <v>263.76399999999995</v>
      </c>
      <c r="J159" s="1">
        <f t="shared" si="110"/>
        <v>0</v>
      </c>
      <c r="K159" s="1">
        <v>0.53605523240000019</v>
      </c>
      <c r="L159" s="1">
        <v>0.39268316720000079</v>
      </c>
      <c r="M159" s="1">
        <v>0.4714578447999988</v>
      </c>
      <c r="N159" s="1">
        <v>4.1500000000000004</v>
      </c>
      <c r="O159" s="1">
        <v>5.2</v>
      </c>
      <c r="P159" s="1">
        <v>6</v>
      </c>
      <c r="R159" s="7">
        <f t="shared" si="95"/>
        <v>0</v>
      </c>
      <c r="S159" s="1">
        <f t="shared" si="112"/>
        <v>0</v>
      </c>
      <c r="T159" s="1">
        <v>0</v>
      </c>
      <c r="U159" s="1">
        <f t="shared" si="113"/>
        <v>0</v>
      </c>
      <c r="V159" s="1">
        <v>0.25</v>
      </c>
      <c r="W159" s="1">
        <f t="shared" si="114"/>
        <v>0</v>
      </c>
      <c r="X159" s="1">
        <v>0.4</v>
      </c>
      <c r="Y159" s="1">
        <f t="shared" si="73"/>
        <v>0</v>
      </c>
      <c r="Z159" s="4">
        <v>0.4</v>
      </c>
      <c r="AA159" s="1">
        <f t="shared" si="96"/>
        <v>84.256649491395279</v>
      </c>
      <c r="AB159" s="1">
        <f t="shared" si="115"/>
        <v>118.69379999999998</v>
      </c>
      <c r="AC159" s="1">
        <v>0</v>
      </c>
      <c r="AD159" s="1">
        <f t="shared" si="116"/>
        <v>183.56972926288546</v>
      </c>
      <c r="AE159" s="1">
        <v>0.25</v>
      </c>
      <c r="AF159" s="1">
        <f t="shared" si="117"/>
        <v>58.127601781324117</v>
      </c>
      <c r="AG159" s="1">
        <v>0.4</v>
      </c>
      <c r="AH159" s="1">
        <f t="shared" si="81"/>
        <v>37.782941157860677</v>
      </c>
      <c r="AI159" s="4">
        <v>0.4</v>
      </c>
      <c r="AJ159" s="1">
        <f t="shared" si="97"/>
        <v>0</v>
      </c>
      <c r="AK159" s="1">
        <f t="shared" si="102"/>
        <v>0</v>
      </c>
      <c r="AL159" s="1">
        <v>0</v>
      </c>
      <c r="AM159" s="1">
        <f t="shared" si="103"/>
        <v>0</v>
      </c>
      <c r="AN159" s="1">
        <v>0.25</v>
      </c>
      <c r="AO159" s="1">
        <f t="shared" si="104"/>
        <v>0</v>
      </c>
      <c r="AP159" s="1">
        <v>0.4</v>
      </c>
      <c r="AQ159" s="1">
        <f t="shared" si="105"/>
        <v>0</v>
      </c>
      <c r="AR159" s="4">
        <v>0.4</v>
      </c>
      <c r="AT159" s="8">
        <v>0</v>
      </c>
      <c r="AU159" s="8">
        <v>1</v>
      </c>
      <c r="AV159" s="6">
        <v>0</v>
      </c>
      <c r="AW159" s="1">
        <f t="shared" si="107"/>
        <v>84.256649491395279</v>
      </c>
    </row>
    <row r="160" spans="1:49" x14ac:dyDescent="0.35">
      <c r="A160" s="6">
        <v>2007</v>
      </c>
      <c r="C160" s="1"/>
      <c r="E160" s="1">
        <f t="shared" si="93"/>
        <v>0</v>
      </c>
      <c r="F160" s="1">
        <f t="shared" si="80"/>
        <v>0</v>
      </c>
      <c r="G160" s="1">
        <v>310.89999999999998</v>
      </c>
      <c r="H160" s="1">
        <f t="shared" si="108"/>
        <v>0</v>
      </c>
      <c r="I160" s="1">
        <f t="shared" si="109"/>
        <v>0</v>
      </c>
      <c r="J160" s="1">
        <f t="shared" si="110"/>
        <v>277.94459999999998</v>
      </c>
      <c r="K160" s="1">
        <v>0.53720527360000014</v>
      </c>
      <c r="L160" s="1">
        <v>0.3932739008000008</v>
      </c>
      <c r="M160" s="1">
        <v>0.4726322135999988</v>
      </c>
      <c r="N160" s="1">
        <v>4.1500000000000004</v>
      </c>
      <c r="O160" s="1">
        <v>5.2</v>
      </c>
      <c r="P160" s="1">
        <v>6</v>
      </c>
      <c r="R160" s="7">
        <f t="shared" si="95"/>
        <v>0</v>
      </c>
      <c r="S160" s="1">
        <f t="shared" si="112"/>
        <v>0</v>
      </c>
      <c r="T160" s="1">
        <v>0</v>
      </c>
      <c r="U160" s="1">
        <f t="shared" si="113"/>
        <v>0</v>
      </c>
      <c r="V160" s="1">
        <v>0.25</v>
      </c>
      <c r="W160" s="1">
        <f t="shared" si="114"/>
        <v>0</v>
      </c>
      <c r="X160" s="1">
        <v>0.4</v>
      </c>
      <c r="Y160" s="1">
        <f t="shared" ref="Y160:Y163" si="118">W160*0.65</f>
        <v>0</v>
      </c>
      <c r="Z160" s="4">
        <v>0.4</v>
      </c>
      <c r="AA160" s="1">
        <f t="shared" si="96"/>
        <v>0</v>
      </c>
      <c r="AB160" s="1">
        <f t="shared" si="115"/>
        <v>0</v>
      </c>
      <c r="AC160" s="1">
        <v>0</v>
      </c>
      <c r="AD160" s="1">
        <f t="shared" si="116"/>
        <v>0</v>
      </c>
      <c r="AE160" s="1">
        <v>0.25</v>
      </c>
      <c r="AF160" s="1">
        <f t="shared" si="117"/>
        <v>0</v>
      </c>
      <c r="AG160" s="1">
        <v>0.4</v>
      </c>
      <c r="AH160" s="1">
        <f t="shared" si="81"/>
        <v>0</v>
      </c>
      <c r="AI160" s="4">
        <v>0.4</v>
      </c>
      <c r="AJ160" s="1">
        <f t="shared" ref="AJ160:AJ171" si="119">(AK160*AL160)+(AM160*AN160)+(AO160*AP160)+(AQ160*AR160)</f>
        <v>63.999866131704948</v>
      </c>
      <c r="AK160" s="1">
        <f t="shared" ref="AK160:AK171" si="120">J160*0.45</f>
        <v>125.07507</v>
      </c>
      <c r="AL160" s="1">
        <v>0</v>
      </c>
      <c r="AM160" s="1">
        <f t="shared" ref="AM160:AM171" si="121">J160*(1-M160)/M160*0.45</f>
        <v>139.56002342140263</v>
      </c>
      <c r="AN160" s="1">
        <v>0.25</v>
      </c>
      <c r="AO160" s="1">
        <f t="shared" ref="AO160:AO171" si="122">J160/(M160*P160)*0.45</f>
        <v>44.1058489035671</v>
      </c>
      <c r="AP160" s="1">
        <v>0.4</v>
      </c>
      <c r="AQ160" s="1">
        <f t="shared" ref="AQ160:AQ171" si="123">AO160*0.65</f>
        <v>28.668801787318618</v>
      </c>
      <c r="AR160" s="4">
        <v>0.4</v>
      </c>
      <c r="AT160" s="8">
        <v>0</v>
      </c>
      <c r="AU160" s="8">
        <v>0</v>
      </c>
      <c r="AV160" s="6">
        <v>1</v>
      </c>
      <c r="AW160" s="1">
        <f t="shared" si="107"/>
        <v>63.999866131704948</v>
      </c>
    </row>
    <row r="161" spans="1:49" x14ac:dyDescent="0.35">
      <c r="A161" s="6">
        <v>2008</v>
      </c>
      <c r="C161" s="1"/>
      <c r="E161" s="1">
        <v>527.70000000000005</v>
      </c>
      <c r="F161" s="1">
        <f t="shared" si="80"/>
        <v>0</v>
      </c>
      <c r="G161" s="1">
        <f t="shared" si="80"/>
        <v>0</v>
      </c>
      <c r="H161" s="1">
        <f t="shared" si="108"/>
        <v>459.62669999999997</v>
      </c>
      <c r="I161" s="1">
        <f t="shared" si="109"/>
        <v>0</v>
      </c>
      <c r="J161" s="1">
        <f t="shared" si="110"/>
        <v>0</v>
      </c>
      <c r="K161" s="1">
        <v>0.5383553148000001</v>
      </c>
      <c r="L161" s="1">
        <v>0.3938646344000008</v>
      </c>
      <c r="M161" s="1">
        <v>0.47380658239999879</v>
      </c>
      <c r="N161" s="1">
        <v>4.1500000000000004</v>
      </c>
      <c r="O161" s="1">
        <v>5.2</v>
      </c>
      <c r="P161" s="1">
        <v>6</v>
      </c>
      <c r="R161" s="7">
        <f t="shared" si="95"/>
        <v>105.44057018465791</v>
      </c>
      <c r="S161" s="1">
        <f t="shared" si="112"/>
        <v>206.83201499999998</v>
      </c>
      <c r="T161" s="1">
        <v>0</v>
      </c>
      <c r="U161" s="1">
        <f t="shared" si="113"/>
        <v>177.36037488443614</v>
      </c>
      <c r="V161" s="1">
        <v>0.25</v>
      </c>
      <c r="W161" s="1">
        <f t="shared" si="114"/>
        <v>92.576479490225566</v>
      </c>
      <c r="X161" s="1">
        <v>0.4</v>
      </c>
      <c r="Y161" s="1">
        <f t="shared" si="118"/>
        <v>60.174711668646623</v>
      </c>
      <c r="Z161" s="4">
        <v>0.4</v>
      </c>
      <c r="AA161" s="1">
        <f t="shared" si="96"/>
        <v>0</v>
      </c>
      <c r="AB161" s="1">
        <f t="shared" si="115"/>
        <v>0</v>
      </c>
      <c r="AC161" s="1">
        <v>0</v>
      </c>
      <c r="AD161" s="1">
        <f t="shared" si="116"/>
        <v>0</v>
      </c>
      <c r="AE161" s="1">
        <v>0.25</v>
      </c>
      <c r="AF161" s="1">
        <f t="shared" si="117"/>
        <v>0</v>
      </c>
      <c r="AG161" s="1">
        <v>0.4</v>
      </c>
      <c r="AH161" s="1">
        <f t="shared" si="81"/>
        <v>0</v>
      </c>
      <c r="AI161" s="4">
        <v>0.4</v>
      </c>
      <c r="AJ161" s="1">
        <f t="shared" si="119"/>
        <v>0</v>
      </c>
      <c r="AK161" s="1">
        <f t="shared" si="120"/>
        <v>0</v>
      </c>
      <c r="AL161" s="1">
        <v>0</v>
      </c>
      <c r="AM161" s="1">
        <f t="shared" si="121"/>
        <v>0</v>
      </c>
      <c r="AN161" s="1">
        <v>0.25</v>
      </c>
      <c r="AO161" s="1">
        <f t="shared" si="122"/>
        <v>0</v>
      </c>
      <c r="AP161" s="1">
        <v>0.4</v>
      </c>
      <c r="AQ161" s="1">
        <f t="shared" si="123"/>
        <v>0</v>
      </c>
      <c r="AR161" s="4">
        <v>0.4</v>
      </c>
      <c r="AT161" s="8">
        <v>1</v>
      </c>
      <c r="AU161" s="8">
        <v>0</v>
      </c>
      <c r="AV161" s="6">
        <v>0</v>
      </c>
      <c r="AW161" s="1">
        <f t="shared" si="107"/>
        <v>105.44057018465791</v>
      </c>
    </row>
    <row r="162" spans="1:49" x14ac:dyDescent="0.35">
      <c r="A162" s="4">
        <v>2009</v>
      </c>
      <c r="C162" s="1"/>
      <c r="E162" s="1">
        <f t="shared" si="93"/>
        <v>0</v>
      </c>
      <c r="F162" s="1">
        <v>196.7</v>
      </c>
      <c r="G162" s="1">
        <f t="shared" si="80"/>
        <v>0</v>
      </c>
      <c r="H162" s="1">
        <f t="shared" si="108"/>
        <v>0</v>
      </c>
      <c r="I162" s="1">
        <f t="shared" si="109"/>
        <v>180.96399999999997</v>
      </c>
      <c r="J162" s="1">
        <f t="shared" si="110"/>
        <v>0</v>
      </c>
      <c r="K162" s="1">
        <v>0.53950535600000005</v>
      </c>
      <c r="L162" s="1">
        <v>0.39445536800000081</v>
      </c>
      <c r="M162" s="1">
        <v>0.47498095119999878</v>
      </c>
      <c r="N162" s="1">
        <v>4.1500000000000004</v>
      </c>
      <c r="O162" s="1">
        <v>5.2</v>
      </c>
      <c r="P162" s="1">
        <v>6</v>
      </c>
      <c r="R162" s="7">
        <f t="shared" ref="R162:R171" si="124">(S162*T162)+(U162*V162)+(W162*X162)+(Y162*Z162)</f>
        <v>0</v>
      </c>
      <c r="S162" s="1">
        <f t="shared" ref="S162:S171" si="125">H162*0.45</f>
        <v>0</v>
      </c>
      <c r="T162" s="1">
        <v>0</v>
      </c>
      <c r="U162" s="1">
        <f t="shared" ref="U162:U171" si="126">H162*(1-K162)/K162*0.45</f>
        <v>0</v>
      </c>
      <c r="V162" s="1">
        <v>0.25</v>
      </c>
      <c r="W162" s="1">
        <f t="shared" ref="W162:W171" si="127">H162/(K162*N162)*0.45</f>
        <v>0</v>
      </c>
      <c r="X162" s="1">
        <v>0.4</v>
      </c>
      <c r="Y162" s="1">
        <f t="shared" si="118"/>
        <v>0</v>
      </c>
      <c r="Z162" s="4">
        <v>0.4</v>
      </c>
      <c r="AA162" s="1">
        <f t="shared" ref="AA162:AA171" si="128">(AB162*AC162)+(AD162*AE162)+(AF162*AG162)+(AH162*AI162)</f>
        <v>57.455875654045599</v>
      </c>
      <c r="AB162" s="1">
        <f t="shared" ref="AB162:AB171" si="129">I162*0.45</f>
        <v>81.433799999999991</v>
      </c>
      <c r="AC162" s="1">
        <v>0</v>
      </c>
      <c r="AD162" s="1">
        <f t="shared" ref="AD162:AD171" si="130">I162*(1-L162)/L162*0.45</f>
        <v>125.01237010256995</v>
      </c>
      <c r="AE162" s="1">
        <v>0.25</v>
      </c>
      <c r="AF162" s="1">
        <f t="shared" ref="AF162:AF171" si="131">I162/(L162*O162)*0.45</f>
        <v>39.701186558186535</v>
      </c>
      <c r="AG162" s="1">
        <v>0.4</v>
      </c>
      <c r="AH162" s="1">
        <f t="shared" ref="AH162:AH171" si="132">AF162*0.65</f>
        <v>25.805771262821249</v>
      </c>
      <c r="AI162" s="4">
        <v>0.4</v>
      </c>
      <c r="AJ162" s="1">
        <f t="shared" si="119"/>
        <v>0</v>
      </c>
      <c r="AK162" s="1">
        <f t="shared" si="120"/>
        <v>0</v>
      </c>
      <c r="AL162" s="1">
        <v>0</v>
      </c>
      <c r="AM162" s="1">
        <f t="shared" si="121"/>
        <v>0</v>
      </c>
      <c r="AN162" s="1">
        <v>0.25</v>
      </c>
      <c r="AO162" s="1">
        <f t="shared" si="122"/>
        <v>0</v>
      </c>
      <c r="AP162" s="1">
        <v>0.4</v>
      </c>
      <c r="AQ162" s="1">
        <f t="shared" si="123"/>
        <v>0</v>
      </c>
      <c r="AR162" s="4">
        <v>0.4</v>
      </c>
      <c r="AS162" s="14"/>
      <c r="AT162" s="8">
        <v>0</v>
      </c>
      <c r="AU162" s="8">
        <v>1</v>
      </c>
      <c r="AV162" s="6">
        <v>0</v>
      </c>
      <c r="AW162" s="1">
        <f t="shared" si="107"/>
        <v>57.455875654045599</v>
      </c>
    </row>
    <row r="163" spans="1:49" x14ac:dyDescent="0.35">
      <c r="A163" s="4">
        <v>2010</v>
      </c>
      <c r="C163" s="1"/>
      <c r="E163" s="1">
        <f t="shared" si="93"/>
        <v>0</v>
      </c>
      <c r="F163" s="1">
        <f t="shared" si="80"/>
        <v>0</v>
      </c>
      <c r="G163" s="1">
        <v>267.10000000000002</v>
      </c>
      <c r="H163" s="1">
        <f t="shared" si="108"/>
        <v>0</v>
      </c>
      <c r="I163" s="1">
        <f t="shared" si="109"/>
        <v>0</v>
      </c>
      <c r="J163" s="1">
        <f t="shared" si="110"/>
        <v>238.78740000000005</v>
      </c>
      <c r="K163" s="1">
        <v>0.5406553972</v>
      </c>
      <c r="L163" s="1">
        <v>0.39504610160000081</v>
      </c>
      <c r="M163" s="1">
        <v>0.47615531999999877</v>
      </c>
      <c r="N163" s="1">
        <v>4.1500000000000004</v>
      </c>
      <c r="O163" s="1">
        <v>5.2</v>
      </c>
      <c r="P163" s="1">
        <v>6</v>
      </c>
      <c r="R163" s="7">
        <f t="shared" si="124"/>
        <v>0</v>
      </c>
      <c r="S163" s="1">
        <f t="shared" si="125"/>
        <v>0</v>
      </c>
      <c r="T163" s="1">
        <v>0</v>
      </c>
      <c r="U163" s="1">
        <f t="shared" si="126"/>
        <v>0</v>
      </c>
      <c r="V163" s="1">
        <v>0.25</v>
      </c>
      <c r="W163" s="1">
        <f t="shared" si="127"/>
        <v>0</v>
      </c>
      <c r="X163" s="1">
        <v>0.4</v>
      </c>
      <c r="Y163" s="1">
        <f t="shared" si="118"/>
        <v>0</v>
      </c>
      <c r="Z163" s="4">
        <v>0.4</v>
      </c>
      <c r="AA163" s="1">
        <f t="shared" si="128"/>
        <v>0</v>
      </c>
      <c r="AB163" s="1">
        <f t="shared" si="129"/>
        <v>0</v>
      </c>
      <c r="AC163" s="1">
        <v>0</v>
      </c>
      <c r="AD163" s="1">
        <f t="shared" si="130"/>
        <v>0</v>
      </c>
      <c r="AE163" s="1">
        <v>0.25</v>
      </c>
      <c r="AF163" s="1">
        <f t="shared" si="131"/>
        <v>0</v>
      </c>
      <c r="AG163" s="1">
        <v>0.4</v>
      </c>
      <c r="AH163" s="1">
        <f t="shared" si="132"/>
        <v>0</v>
      </c>
      <c r="AI163" s="4">
        <v>0.4</v>
      </c>
      <c r="AJ163" s="1">
        <f t="shared" si="119"/>
        <v>54.377888875348916</v>
      </c>
      <c r="AK163" s="1">
        <f t="shared" si="120"/>
        <v>107.45433000000003</v>
      </c>
      <c r="AL163" s="1">
        <v>0</v>
      </c>
      <c r="AM163" s="1">
        <f t="shared" si="121"/>
        <v>118.21642382041364</v>
      </c>
      <c r="AN163" s="1">
        <v>0.25</v>
      </c>
      <c r="AO163" s="1">
        <f t="shared" si="122"/>
        <v>37.611792303402282</v>
      </c>
      <c r="AP163" s="1">
        <v>0.4</v>
      </c>
      <c r="AQ163" s="1">
        <f t="shared" si="123"/>
        <v>24.447664997211483</v>
      </c>
      <c r="AR163" s="4">
        <v>0.4</v>
      </c>
      <c r="AS163" s="14"/>
      <c r="AT163" s="8">
        <v>0</v>
      </c>
      <c r="AU163" s="8">
        <v>0</v>
      </c>
      <c r="AV163" s="6">
        <v>1</v>
      </c>
      <c r="AW163" s="1">
        <f t="shared" si="107"/>
        <v>54.377888875348916</v>
      </c>
    </row>
    <row r="164" spans="1:49" x14ac:dyDescent="0.35">
      <c r="A164" s="4">
        <v>2011</v>
      </c>
      <c r="C164" s="1"/>
      <c r="E164" s="1">
        <v>109.95</v>
      </c>
      <c r="F164" s="1">
        <f t="shared" si="80"/>
        <v>0</v>
      </c>
      <c r="G164" s="1">
        <f t="shared" si="80"/>
        <v>0</v>
      </c>
      <c r="H164" s="1">
        <f t="shared" si="108"/>
        <v>95.766450000000006</v>
      </c>
      <c r="I164" s="1">
        <f t="shared" si="109"/>
        <v>0</v>
      </c>
      <c r="J164" s="1">
        <f t="shared" si="110"/>
        <v>0</v>
      </c>
      <c r="K164" s="1">
        <v>0.54180543839999995</v>
      </c>
      <c r="L164" s="1">
        <v>0.39563683520000081</v>
      </c>
      <c r="M164" s="1">
        <v>0.47732968879999876</v>
      </c>
      <c r="N164" s="1">
        <v>4.1500000000000004</v>
      </c>
      <c r="O164" s="1">
        <v>5.2</v>
      </c>
      <c r="P164" s="1">
        <v>6</v>
      </c>
      <c r="R164" s="7">
        <f t="shared" si="124"/>
        <v>21.760781266687037</v>
      </c>
      <c r="S164" s="1">
        <f t="shared" si="125"/>
        <v>43.094902500000003</v>
      </c>
      <c r="T164" s="1">
        <v>0</v>
      </c>
      <c r="U164" s="1">
        <f t="shared" si="126"/>
        <v>36.444539974522066</v>
      </c>
      <c r="V164" s="1">
        <v>0.25</v>
      </c>
      <c r="W164" s="1">
        <f t="shared" si="127"/>
        <v>19.166130716752299</v>
      </c>
      <c r="X164" s="1">
        <v>0.4</v>
      </c>
      <c r="Y164" s="1">
        <f t="shared" ref="Y164:Y171" si="133">W164*0.65</f>
        <v>12.457984965888995</v>
      </c>
      <c r="Z164" s="4">
        <v>0.4</v>
      </c>
      <c r="AA164" s="1">
        <f t="shared" si="128"/>
        <v>0</v>
      </c>
      <c r="AB164" s="1">
        <f t="shared" si="129"/>
        <v>0</v>
      </c>
      <c r="AC164" s="1">
        <v>0</v>
      </c>
      <c r="AD164" s="1">
        <f t="shared" si="130"/>
        <v>0</v>
      </c>
      <c r="AE164" s="1">
        <v>0.25</v>
      </c>
      <c r="AF164" s="1">
        <f t="shared" si="131"/>
        <v>0</v>
      </c>
      <c r="AG164" s="1">
        <v>0.4</v>
      </c>
      <c r="AH164" s="1">
        <f t="shared" si="132"/>
        <v>0</v>
      </c>
      <c r="AI164" s="4">
        <v>0.4</v>
      </c>
      <c r="AJ164" s="1">
        <f t="shared" si="119"/>
        <v>0</v>
      </c>
      <c r="AK164" s="1">
        <f t="shared" si="120"/>
        <v>0</v>
      </c>
      <c r="AL164" s="1">
        <v>0</v>
      </c>
      <c r="AM164" s="1">
        <f t="shared" si="121"/>
        <v>0</v>
      </c>
      <c r="AN164" s="1">
        <v>0.25</v>
      </c>
      <c r="AO164" s="1">
        <f t="shared" si="122"/>
        <v>0</v>
      </c>
      <c r="AP164" s="1">
        <v>0.4</v>
      </c>
      <c r="AQ164" s="1">
        <f t="shared" si="123"/>
        <v>0</v>
      </c>
      <c r="AR164" s="4">
        <v>0.4</v>
      </c>
      <c r="AS164" s="14"/>
      <c r="AT164" s="8">
        <v>1</v>
      </c>
      <c r="AU164" s="8">
        <v>0</v>
      </c>
      <c r="AV164" s="6">
        <v>0</v>
      </c>
      <c r="AW164" s="1">
        <f t="shared" si="107"/>
        <v>21.760781266687037</v>
      </c>
    </row>
    <row r="165" spans="1:49" x14ac:dyDescent="0.35">
      <c r="A165" s="4">
        <v>2012</v>
      </c>
      <c r="C165" s="1"/>
      <c r="E165" s="1">
        <f t="shared" si="93"/>
        <v>0</v>
      </c>
      <c r="F165" s="1">
        <v>130.19999999999999</v>
      </c>
      <c r="G165" s="1">
        <f t="shared" si="80"/>
        <v>0</v>
      </c>
      <c r="H165" s="1">
        <f t="shared" si="108"/>
        <v>0</v>
      </c>
      <c r="I165" s="1">
        <f t="shared" si="109"/>
        <v>119.78399999999999</v>
      </c>
      <c r="J165" s="1">
        <f t="shared" si="110"/>
        <v>0</v>
      </c>
      <c r="K165" s="1">
        <v>0.5429554795999999</v>
      </c>
      <c r="L165" s="1">
        <v>0.39622756880000082</v>
      </c>
      <c r="M165" s="1">
        <v>0.47850405759999876</v>
      </c>
      <c r="N165" s="1">
        <v>4.1500000000000004</v>
      </c>
      <c r="O165" s="1">
        <v>5.2</v>
      </c>
      <c r="P165" s="1">
        <v>6</v>
      </c>
      <c r="R165" s="7">
        <f t="shared" si="124"/>
        <v>0</v>
      </c>
      <c r="S165" s="1">
        <f t="shared" si="125"/>
        <v>0</v>
      </c>
      <c r="T165" s="1">
        <v>0</v>
      </c>
      <c r="U165" s="1">
        <f t="shared" si="126"/>
        <v>0</v>
      </c>
      <c r="V165" s="1">
        <v>0.25</v>
      </c>
      <c r="W165" s="1">
        <f t="shared" si="127"/>
        <v>0</v>
      </c>
      <c r="X165" s="1">
        <v>0.4</v>
      </c>
      <c r="Y165" s="1">
        <f t="shared" si="133"/>
        <v>0</v>
      </c>
      <c r="Z165" s="4">
        <v>0.4</v>
      </c>
      <c r="AA165" s="1">
        <f t="shared" si="128"/>
        <v>37.800916850011546</v>
      </c>
      <c r="AB165" s="1">
        <f t="shared" si="129"/>
        <v>53.902799999999999</v>
      </c>
      <c r="AC165" s="1">
        <v>0</v>
      </c>
      <c r="AD165" s="1">
        <f t="shared" si="130"/>
        <v>82.137203887785731</v>
      </c>
      <c r="AE165" s="1">
        <v>0.25</v>
      </c>
      <c r="AF165" s="1">
        <f t="shared" si="131"/>
        <v>26.161539209189563</v>
      </c>
      <c r="AG165" s="1">
        <v>0.4</v>
      </c>
      <c r="AH165" s="1">
        <f t="shared" si="132"/>
        <v>17.005000485973216</v>
      </c>
      <c r="AI165" s="4">
        <v>0.4</v>
      </c>
      <c r="AJ165" s="1">
        <f t="shared" si="119"/>
        <v>0</v>
      </c>
      <c r="AK165" s="1">
        <f t="shared" si="120"/>
        <v>0</v>
      </c>
      <c r="AL165" s="1">
        <v>0</v>
      </c>
      <c r="AM165" s="1">
        <f t="shared" si="121"/>
        <v>0</v>
      </c>
      <c r="AN165" s="1">
        <v>0.25</v>
      </c>
      <c r="AO165" s="1">
        <f t="shared" si="122"/>
        <v>0</v>
      </c>
      <c r="AP165" s="1">
        <v>0.4</v>
      </c>
      <c r="AQ165" s="1">
        <f t="shared" si="123"/>
        <v>0</v>
      </c>
      <c r="AR165" s="4">
        <v>0.4</v>
      </c>
      <c r="AS165" s="14"/>
      <c r="AT165" s="8">
        <v>0</v>
      </c>
      <c r="AU165" s="8">
        <v>1</v>
      </c>
      <c r="AV165" s="6">
        <v>0</v>
      </c>
      <c r="AW165" s="1">
        <f t="shared" si="107"/>
        <v>37.800916850011546</v>
      </c>
    </row>
    <row r="166" spans="1:49" x14ac:dyDescent="0.35">
      <c r="A166" s="4">
        <v>2013</v>
      </c>
      <c r="C166" s="1"/>
      <c r="E166" s="1">
        <f t="shared" si="93"/>
        <v>0</v>
      </c>
      <c r="F166" s="1">
        <f t="shared" si="80"/>
        <v>0</v>
      </c>
      <c r="G166" s="1">
        <v>371.6</v>
      </c>
      <c r="H166" s="1">
        <f t="shared" si="108"/>
        <v>0</v>
      </c>
      <c r="I166" s="1">
        <f t="shared" si="109"/>
        <v>0</v>
      </c>
      <c r="J166" s="1">
        <f t="shared" si="110"/>
        <v>332.21039999999999</v>
      </c>
      <c r="K166" s="1">
        <v>0.54410552079999985</v>
      </c>
      <c r="L166" s="1">
        <v>0.39681830240000082</v>
      </c>
      <c r="M166" s="1">
        <v>0.47967842639999875</v>
      </c>
      <c r="N166" s="1">
        <v>4.1500000000000004</v>
      </c>
      <c r="O166" s="1">
        <v>5.2</v>
      </c>
      <c r="P166" s="1">
        <v>6</v>
      </c>
      <c r="R166" s="7">
        <f t="shared" si="124"/>
        <v>0</v>
      </c>
      <c r="S166" s="1">
        <f t="shared" si="125"/>
        <v>0</v>
      </c>
      <c r="T166" s="1">
        <v>0</v>
      </c>
      <c r="U166" s="1">
        <f t="shared" si="126"/>
        <v>0</v>
      </c>
      <c r="V166" s="1">
        <v>0.25</v>
      </c>
      <c r="W166" s="1">
        <f t="shared" si="127"/>
        <v>0</v>
      </c>
      <c r="X166" s="1">
        <v>0.4</v>
      </c>
      <c r="Y166" s="1">
        <f t="shared" si="133"/>
        <v>0</v>
      </c>
      <c r="Z166" s="4">
        <v>0.4</v>
      </c>
      <c r="AA166" s="1">
        <f t="shared" si="128"/>
        <v>0</v>
      </c>
      <c r="AB166" s="1">
        <f t="shared" si="129"/>
        <v>0</v>
      </c>
      <c r="AC166" s="1">
        <v>0</v>
      </c>
      <c r="AD166" s="1">
        <f t="shared" si="130"/>
        <v>0</v>
      </c>
      <c r="AE166" s="1">
        <v>0.25</v>
      </c>
      <c r="AF166" s="1">
        <f t="shared" si="131"/>
        <v>0</v>
      </c>
      <c r="AG166" s="1">
        <v>0.4</v>
      </c>
      <c r="AH166" s="1">
        <f t="shared" si="132"/>
        <v>0</v>
      </c>
      <c r="AI166" s="4">
        <v>0.4</v>
      </c>
      <c r="AJ166" s="1">
        <f t="shared" si="119"/>
        <v>74.822505266639311</v>
      </c>
      <c r="AK166" s="1">
        <f t="shared" si="120"/>
        <v>149.49467999999999</v>
      </c>
      <c r="AL166" s="1">
        <v>0</v>
      </c>
      <c r="AM166" s="1">
        <f t="shared" si="121"/>
        <v>162.16136240733141</v>
      </c>
      <c r="AN166" s="1">
        <v>0.25</v>
      </c>
      <c r="AO166" s="1">
        <f t="shared" si="122"/>
        <v>51.942673734555228</v>
      </c>
      <c r="AP166" s="1">
        <v>0.4</v>
      </c>
      <c r="AQ166" s="1">
        <f t="shared" si="123"/>
        <v>33.762737927460897</v>
      </c>
      <c r="AR166" s="4">
        <v>0.4</v>
      </c>
      <c r="AS166" s="14"/>
      <c r="AT166" s="8">
        <v>0</v>
      </c>
      <c r="AU166" s="8">
        <v>0</v>
      </c>
      <c r="AV166" s="6">
        <v>1</v>
      </c>
      <c r="AW166" s="1">
        <f t="shared" si="107"/>
        <v>74.822505266639311</v>
      </c>
    </row>
    <row r="167" spans="1:49" x14ac:dyDescent="0.35">
      <c r="A167" s="4">
        <v>2014</v>
      </c>
      <c r="C167" s="1"/>
      <c r="E167" s="1">
        <v>972.5</v>
      </c>
      <c r="F167" s="1">
        <f t="shared" si="80"/>
        <v>0</v>
      </c>
      <c r="G167" s="1">
        <f t="shared" si="80"/>
        <v>0</v>
      </c>
      <c r="H167" s="1">
        <f t="shared" si="108"/>
        <v>847.04750000000001</v>
      </c>
      <c r="I167" s="1">
        <f t="shared" si="109"/>
        <v>0</v>
      </c>
      <c r="J167" s="1">
        <f t="shared" si="110"/>
        <v>0</v>
      </c>
      <c r="K167" s="1">
        <v>0.5452555619999998</v>
      </c>
      <c r="L167" s="1">
        <v>0.39740903600000083</v>
      </c>
      <c r="M167" s="1">
        <v>0.48085279519999874</v>
      </c>
      <c r="N167" s="1">
        <v>4.1500000000000004</v>
      </c>
      <c r="O167" s="1">
        <v>5.2</v>
      </c>
      <c r="P167" s="1">
        <v>6</v>
      </c>
      <c r="R167" s="7">
        <f t="shared" si="124"/>
        <v>190.65173072022708</v>
      </c>
      <c r="S167" s="1">
        <f t="shared" si="125"/>
        <v>381.17137500000001</v>
      </c>
      <c r="T167" s="1">
        <v>0</v>
      </c>
      <c r="U167" s="1">
        <f t="shared" si="126"/>
        <v>317.89783504503231</v>
      </c>
      <c r="V167" s="1">
        <v>0.25</v>
      </c>
      <c r="W167" s="1">
        <f t="shared" si="127"/>
        <v>168.45041205904394</v>
      </c>
      <c r="X167" s="1">
        <v>0.4</v>
      </c>
      <c r="Y167" s="1">
        <f t="shared" si="133"/>
        <v>109.49276783837857</v>
      </c>
      <c r="Z167" s="4">
        <v>0.4</v>
      </c>
      <c r="AA167" s="1">
        <f t="shared" si="128"/>
        <v>0</v>
      </c>
      <c r="AB167" s="1">
        <f t="shared" si="129"/>
        <v>0</v>
      </c>
      <c r="AC167" s="1">
        <v>0</v>
      </c>
      <c r="AD167" s="1">
        <f t="shared" si="130"/>
        <v>0</v>
      </c>
      <c r="AE167" s="1">
        <v>0.25</v>
      </c>
      <c r="AF167" s="1">
        <f t="shared" si="131"/>
        <v>0</v>
      </c>
      <c r="AG167" s="1">
        <v>0.4</v>
      </c>
      <c r="AH167" s="1">
        <f t="shared" si="132"/>
        <v>0</v>
      </c>
      <c r="AI167" s="4">
        <v>0.4</v>
      </c>
      <c r="AJ167" s="1">
        <f t="shared" si="119"/>
        <v>0</v>
      </c>
      <c r="AK167" s="1">
        <f t="shared" si="120"/>
        <v>0</v>
      </c>
      <c r="AL167" s="1">
        <v>0</v>
      </c>
      <c r="AM167" s="1">
        <f t="shared" si="121"/>
        <v>0</v>
      </c>
      <c r="AN167" s="1">
        <v>0.25</v>
      </c>
      <c r="AO167" s="1">
        <f t="shared" si="122"/>
        <v>0</v>
      </c>
      <c r="AP167" s="1">
        <v>0.4</v>
      </c>
      <c r="AQ167" s="1">
        <f t="shared" si="123"/>
        <v>0</v>
      </c>
      <c r="AR167" s="4">
        <v>0.4</v>
      </c>
      <c r="AS167" s="14"/>
      <c r="AT167" s="8">
        <v>1</v>
      </c>
      <c r="AU167" s="8">
        <v>0</v>
      </c>
      <c r="AV167" s="6">
        <v>0</v>
      </c>
      <c r="AW167" s="1">
        <f t="shared" si="107"/>
        <v>190.65173072022708</v>
      </c>
    </row>
    <row r="168" spans="1:49" x14ac:dyDescent="0.35">
      <c r="A168" s="4">
        <v>2015</v>
      </c>
      <c r="C168" s="1"/>
      <c r="E168" s="1">
        <f t="shared" si="93"/>
        <v>0</v>
      </c>
      <c r="F168" s="1">
        <v>353.7</v>
      </c>
      <c r="G168" s="1">
        <f t="shared" si="80"/>
        <v>0</v>
      </c>
      <c r="H168" s="1">
        <f t="shared" si="108"/>
        <v>0</v>
      </c>
      <c r="I168" s="1">
        <f t="shared" si="109"/>
        <v>325.404</v>
      </c>
      <c r="J168" s="1">
        <f t="shared" si="110"/>
        <v>0</v>
      </c>
      <c r="K168" s="1">
        <v>0.54640560319999976</v>
      </c>
      <c r="L168" s="1">
        <v>0.39799976960000083</v>
      </c>
      <c r="M168" s="1">
        <v>0.48202716399999873</v>
      </c>
      <c r="N168" s="1">
        <v>4.1500000000000004</v>
      </c>
      <c r="O168" s="1">
        <v>5.2</v>
      </c>
      <c r="P168" s="1">
        <v>6</v>
      </c>
      <c r="R168" s="7">
        <f t="shared" si="124"/>
        <v>0</v>
      </c>
      <c r="S168" s="1">
        <f t="shared" si="125"/>
        <v>0</v>
      </c>
      <c r="T168" s="1">
        <v>0</v>
      </c>
      <c r="U168" s="1">
        <f t="shared" si="126"/>
        <v>0</v>
      </c>
      <c r="V168" s="1">
        <v>0.25</v>
      </c>
      <c r="W168" s="1">
        <f t="shared" si="127"/>
        <v>0</v>
      </c>
      <c r="X168" s="1">
        <v>0.4</v>
      </c>
      <c r="Y168" s="1">
        <f t="shared" si="133"/>
        <v>0</v>
      </c>
      <c r="Z168" s="4">
        <v>0.4</v>
      </c>
      <c r="AA168" s="1">
        <f t="shared" si="128"/>
        <v>102.06932780560129</v>
      </c>
      <c r="AB168" s="1">
        <f t="shared" si="129"/>
        <v>146.43180000000001</v>
      </c>
      <c r="AC168" s="1">
        <v>0</v>
      </c>
      <c r="AD168" s="1">
        <f t="shared" si="130"/>
        <v>221.48750846384013</v>
      </c>
      <c r="AE168" s="1">
        <v>0.25</v>
      </c>
      <c r="AF168" s="1">
        <f t="shared" si="131"/>
        <v>70.753713166123106</v>
      </c>
      <c r="AG168" s="1">
        <v>0.4</v>
      </c>
      <c r="AH168" s="1">
        <f t="shared" si="132"/>
        <v>45.989913557980017</v>
      </c>
      <c r="AI168" s="4">
        <v>0.4</v>
      </c>
      <c r="AJ168" s="1">
        <f t="shared" si="119"/>
        <v>0</v>
      </c>
      <c r="AK168" s="1">
        <f t="shared" si="120"/>
        <v>0</v>
      </c>
      <c r="AL168" s="1">
        <v>0</v>
      </c>
      <c r="AM168" s="1">
        <f t="shared" si="121"/>
        <v>0</v>
      </c>
      <c r="AN168" s="1">
        <v>0.25</v>
      </c>
      <c r="AO168" s="1">
        <f t="shared" si="122"/>
        <v>0</v>
      </c>
      <c r="AP168" s="1">
        <v>0.4</v>
      </c>
      <c r="AQ168" s="1">
        <f t="shared" si="123"/>
        <v>0</v>
      </c>
      <c r="AR168" s="4">
        <v>0.4</v>
      </c>
      <c r="AS168" s="14"/>
      <c r="AT168" s="8">
        <v>0</v>
      </c>
      <c r="AU168" s="8">
        <v>1</v>
      </c>
      <c r="AV168" s="6">
        <v>0</v>
      </c>
      <c r="AW168" s="1">
        <f t="shared" si="107"/>
        <v>102.06932780560129</v>
      </c>
    </row>
    <row r="169" spans="1:49" x14ac:dyDescent="0.35">
      <c r="A169" s="4">
        <v>2016</v>
      </c>
      <c r="C169" s="1"/>
      <c r="E169" s="1">
        <f t="shared" si="93"/>
        <v>0</v>
      </c>
      <c r="F169" s="1">
        <f t="shared" si="80"/>
        <v>0</v>
      </c>
      <c r="G169" s="1">
        <v>579.79999999999995</v>
      </c>
      <c r="H169" s="1">
        <f t="shared" si="108"/>
        <v>0</v>
      </c>
      <c r="I169" s="1">
        <f t="shared" si="109"/>
        <v>0</v>
      </c>
      <c r="J169" s="1">
        <f t="shared" si="110"/>
        <v>518.34120000000007</v>
      </c>
      <c r="K169" s="1">
        <v>0.54755564439999971</v>
      </c>
      <c r="L169" s="1">
        <v>0.39859050320000083</v>
      </c>
      <c r="M169" s="1">
        <v>0.48320153279999872</v>
      </c>
      <c r="N169" s="1">
        <v>4.1500000000000004</v>
      </c>
      <c r="O169" s="1">
        <v>5.2</v>
      </c>
      <c r="P169" s="1">
        <v>6</v>
      </c>
      <c r="R169" s="7">
        <f t="shared" si="124"/>
        <v>0</v>
      </c>
      <c r="S169" s="1">
        <f t="shared" si="125"/>
        <v>0</v>
      </c>
      <c r="T169" s="1">
        <v>0</v>
      </c>
      <c r="U169" s="1">
        <f t="shared" si="126"/>
        <v>0</v>
      </c>
      <c r="V169" s="1">
        <v>0.25</v>
      </c>
      <c r="W169" s="1">
        <f t="shared" si="127"/>
        <v>0</v>
      </c>
      <c r="X169" s="1">
        <v>0.4</v>
      </c>
      <c r="Y169" s="1">
        <f t="shared" si="133"/>
        <v>0</v>
      </c>
      <c r="Z169" s="4">
        <v>0.4</v>
      </c>
      <c r="AA169" s="1">
        <f t="shared" si="128"/>
        <v>0</v>
      </c>
      <c r="AB169" s="1">
        <f t="shared" si="129"/>
        <v>0</v>
      </c>
      <c r="AC169" s="1">
        <v>0</v>
      </c>
      <c r="AD169" s="1">
        <f t="shared" si="130"/>
        <v>0</v>
      </c>
      <c r="AE169" s="1">
        <v>0.25</v>
      </c>
      <c r="AF169" s="1">
        <f t="shared" si="131"/>
        <v>0</v>
      </c>
      <c r="AG169" s="1">
        <v>0.4</v>
      </c>
      <c r="AH169" s="1">
        <f t="shared" si="132"/>
        <v>0</v>
      </c>
      <c r="AI169" s="4">
        <v>0.4</v>
      </c>
      <c r="AJ169" s="1">
        <f t="shared" si="119"/>
        <v>115.46767466140724</v>
      </c>
      <c r="AK169" s="1">
        <f t="shared" si="120"/>
        <v>233.25354000000004</v>
      </c>
      <c r="AL169" s="1">
        <v>0</v>
      </c>
      <c r="AM169" s="1">
        <f t="shared" si="121"/>
        <v>249.47162572613121</v>
      </c>
      <c r="AN169" s="1">
        <v>0.25</v>
      </c>
      <c r="AO169" s="1">
        <f t="shared" si="122"/>
        <v>80.454194287688537</v>
      </c>
      <c r="AP169" s="1">
        <v>0.4</v>
      </c>
      <c r="AQ169" s="1">
        <f t="shared" si="123"/>
        <v>52.295226286997554</v>
      </c>
      <c r="AR169" s="4">
        <v>0.4</v>
      </c>
      <c r="AS169" s="14"/>
      <c r="AT169" s="8">
        <v>0</v>
      </c>
      <c r="AU169" s="8">
        <v>0</v>
      </c>
      <c r="AV169" s="6">
        <v>1</v>
      </c>
      <c r="AW169" s="1">
        <f t="shared" si="107"/>
        <v>115.46767466140724</v>
      </c>
    </row>
    <row r="170" spans="1:49" x14ac:dyDescent="0.35">
      <c r="A170" s="4">
        <v>2017</v>
      </c>
      <c r="C170" s="1"/>
      <c r="E170" s="1">
        <v>796.3</v>
      </c>
      <c r="F170" s="1">
        <f t="shared" si="80"/>
        <v>0</v>
      </c>
      <c r="G170" s="1">
        <f t="shared" si="80"/>
        <v>0</v>
      </c>
      <c r="H170" s="1">
        <v>796.3</v>
      </c>
      <c r="I170" s="1">
        <f t="shared" si="109"/>
        <v>0</v>
      </c>
      <c r="J170" s="1">
        <f t="shared" si="110"/>
        <v>0</v>
      </c>
      <c r="K170" s="1">
        <v>0.54870568559999966</v>
      </c>
      <c r="L170" s="1">
        <v>0.39918123680000084</v>
      </c>
      <c r="M170" s="1">
        <v>0.48437590159999871</v>
      </c>
      <c r="N170" s="1">
        <v>4.1500000000000004</v>
      </c>
      <c r="O170" s="1">
        <v>5.2</v>
      </c>
      <c r="P170" s="1">
        <v>6</v>
      </c>
      <c r="R170" s="7">
        <f t="shared" si="124"/>
        <v>177.53935572688178</v>
      </c>
      <c r="S170" s="1">
        <f t="shared" si="125"/>
        <v>358.33499999999998</v>
      </c>
      <c r="T170" s="1">
        <v>0</v>
      </c>
      <c r="U170" s="1">
        <f t="shared" si="126"/>
        <v>294.72001547367273</v>
      </c>
      <c r="V170" s="1">
        <v>0.25</v>
      </c>
      <c r="W170" s="1">
        <f t="shared" si="127"/>
        <v>157.36265433100544</v>
      </c>
      <c r="X170" s="1">
        <v>0.4</v>
      </c>
      <c r="Y170" s="1">
        <f t="shared" si="133"/>
        <v>102.28572531515354</v>
      </c>
      <c r="Z170" s="4">
        <v>0.4</v>
      </c>
      <c r="AA170" s="1">
        <f t="shared" si="128"/>
        <v>0</v>
      </c>
      <c r="AB170" s="1">
        <f t="shared" si="129"/>
        <v>0</v>
      </c>
      <c r="AC170" s="1">
        <v>0</v>
      </c>
      <c r="AD170" s="1">
        <f t="shared" si="130"/>
        <v>0</v>
      </c>
      <c r="AE170" s="1">
        <v>0.25</v>
      </c>
      <c r="AF170" s="1">
        <f t="shared" si="131"/>
        <v>0</v>
      </c>
      <c r="AG170" s="1">
        <v>0.4</v>
      </c>
      <c r="AH170" s="1">
        <f t="shared" si="132"/>
        <v>0</v>
      </c>
      <c r="AI170" s="4">
        <v>0.4</v>
      </c>
      <c r="AJ170" s="1">
        <f t="shared" si="119"/>
        <v>0</v>
      </c>
      <c r="AK170" s="1">
        <f t="shared" si="120"/>
        <v>0</v>
      </c>
      <c r="AL170" s="1">
        <v>0</v>
      </c>
      <c r="AM170" s="1">
        <f t="shared" si="121"/>
        <v>0</v>
      </c>
      <c r="AN170" s="1">
        <v>0.25</v>
      </c>
      <c r="AO170" s="1">
        <f t="shared" si="122"/>
        <v>0</v>
      </c>
      <c r="AP170" s="1">
        <v>0.4</v>
      </c>
      <c r="AQ170" s="1">
        <f t="shared" si="123"/>
        <v>0</v>
      </c>
      <c r="AR170" s="4">
        <v>0.4</v>
      </c>
      <c r="AS170" s="14"/>
      <c r="AT170" s="8">
        <v>1</v>
      </c>
      <c r="AU170" s="8">
        <v>0</v>
      </c>
      <c r="AV170" s="6">
        <v>0</v>
      </c>
      <c r="AW170" s="1">
        <f t="shared" si="107"/>
        <v>177.53935572688178</v>
      </c>
    </row>
    <row r="171" spans="1:49" x14ac:dyDescent="0.35">
      <c r="A171" s="4">
        <v>2018</v>
      </c>
      <c r="C171" s="1"/>
      <c r="E171" s="1">
        <v>0</v>
      </c>
      <c r="F171" s="1">
        <v>310.10000000000002</v>
      </c>
      <c r="G171" s="1">
        <f t="shared" si="80"/>
        <v>0</v>
      </c>
      <c r="H171" s="1">
        <f t="shared" si="108"/>
        <v>0</v>
      </c>
      <c r="I171" s="1">
        <f t="shared" si="109"/>
        <v>285.29200000000003</v>
      </c>
      <c r="J171" s="1">
        <f t="shared" si="110"/>
        <v>0</v>
      </c>
      <c r="K171" s="1">
        <v>0.54870568559999966</v>
      </c>
      <c r="L171" s="1">
        <v>0.39918123680000084</v>
      </c>
      <c r="M171" s="1">
        <v>0.48437590159999871</v>
      </c>
      <c r="N171" s="1">
        <v>4.1500000000000004</v>
      </c>
      <c r="O171" s="1">
        <v>5.2</v>
      </c>
      <c r="P171" s="1">
        <v>6</v>
      </c>
      <c r="R171" s="7">
        <f t="shared" si="124"/>
        <v>0</v>
      </c>
      <c r="S171" s="1">
        <f t="shared" si="125"/>
        <v>0</v>
      </c>
      <c r="T171" s="1">
        <v>0</v>
      </c>
      <c r="U171" s="1">
        <f t="shared" si="126"/>
        <v>0</v>
      </c>
      <c r="V171" s="1">
        <v>0.25</v>
      </c>
      <c r="W171" s="1">
        <f t="shared" si="127"/>
        <v>0</v>
      </c>
      <c r="X171" s="1">
        <v>0.4</v>
      </c>
      <c r="Y171" s="1">
        <f t="shared" si="133"/>
        <v>0</v>
      </c>
      <c r="Z171" s="4">
        <v>0.4</v>
      </c>
      <c r="AA171" s="1">
        <f t="shared" si="128"/>
        <v>89.127562919468687</v>
      </c>
      <c r="AB171" s="1">
        <f t="shared" si="129"/>
        <v>128.38140000000001</v>
      </c>
      <c r="AC171" s="1">
        <v>0</v>
      </c>
      <c r="AD171" s="1">
        <f t="shared" si="130"/>
        <v>193.23040978634552</v>
      </c>
      <c r="AE171" s="1">
        <v>0.25</v>
      </c>
      <c r="AF171" s="1">
        <f t="shared" si="131"/>
        <v>61.848424958912588</v>
      </c>
      <c r="AG171" s="1">
        <v>0.4</v>
      </c>
      <c r="AH171" s="1">
        <f t="shared" si="132"/>
        <v>40.201476223293184</v>
      </c>
      <c r="AI171" s="4">
        <v>0.4</v>
      </c>
      <c r="AJ171" s="1">
        <f t="shared" si="119"/>
        <v>0</v>
      </c>
      <c r="AK171" s="1">
        <f t="shared" si="120"/>
        <v>0</v>
      </c>
      <c r="AL171" s="1">
        <v>0</v>
      </c>
      <c r="AM171" s="1">
        <f t="shared" si="121"/>
        <v>0</v>
      </c>
      <c r="AN171" s="1">
        <v>0.25</v>
      </c>
      <c r="AO171" s="1">
        <f t="shared" si="122"/>
        <v>0</v>
      </c>
      <c r="AP171" s="1">
        <v>0.4</v>
      </c>
      <c r="AQ171" s="1">
        <f t="shared" si="123"/>
        <v>0</v>
      </c>
      <c r="AR171" s="4">
        <v>0.4</v>
      </c>
      <c r="AS171" s="14"/>
      <c r="AT171" s="8">
        <v>0</v>
      </c>
      <c r="AU171" s="8">
        <v>1</v>
      </c>
      <c r="AV171" s="6">
        <v>0</v>
      </c>
      <c r="AW171" s="1">
        <f t="shared" si="107"/>
        <v>89.127562919468687</v>
      </c>
    </row>
    <row r="172" spans="1:49" x14ac:dyDescent="0.35">
      <c r="A172" s="6">
        <v>2019</v>
      </c>
      <c r="E172" s="1">
        <v>0</v>
      </c>
      <c r="F172" s="1">
        <v>0</v>
      </c>
      <c r="G172" s="1">
        <v>558.4</v>
      </c>
      <c r="H172" s="1">
        <f t="shared" ref="H172:H174" si="134">E172*(100-12.9)/100</f>
        <v>0</v>
      </c>
      <c r="I172" s="1">
        <f t="shared" ref="I172:I174" si="135">F172*(100-8)/100</f>
        <v>0</v>
      </c>
      <c r="J172" s="1">
        <f t="shared" ref="J172:J174" si="136">G172*(100-10.6)/100</f>
        <v>499.20959999999997</v>
      </c>
      <c r="K172" s="1">
        <v>0.54870568559999966</v>
      </c>
      <c r="L172" s="1">
        <v>0.39918123680000084</v>
      </c>
      <c r="M172" s="1">
        <v>0.48437590159999871</v>
      </c>
      <c r="N172" s="1">
        <v>4.1500000000000004</v>
      </c>
      <c r="O172" s="1">
        <v>5.2</v>
      </c>
      <c r="P172" s="1">
        <v>6</v>
      </c>
      <c r="R172" s="7">
        <f t="shared" ref="R172:R174" si="137">(S172*T172)+(U172*V172)+(W172*X172)+(Y172*Z172)</f>
        <v>0</v>
      </c>
      <c r="S172" s="1">
        <f t="shared" ref="S172:S174" si="138">H172*0.45</f>
        <v>0</v>
      </c>
      <c r="T172" s="1">
        <v>0</v>
      </c>
      <c r="U172" s="1">
        <f t="shared" ref="U172:U174" si="139">H172*(1-K172)/K172*0.45</f>
        <v>0</v>
      </c>
      <c r="V172" s="1">
        <v>0.25</v>
      </c>
      <c r="W172" s="1">
        <f t="shared" ref="W172:W174" si="140">H172/(K172*N172)*0.45</f>
        <v>0</v>
      </c>
      <c r="X172" s="1">
        <v>0.4</v>
      </c>
      <c r="Y172" s="1">
        <f t="shared" ref="Y172:Y174" si="141">W172*0.65</f>
        <v>0</v>
      </c>
      <c r="Z172" s="4">
        <v>0.4</v>
      </c>
      <c r="AA172" s="1">
        <f t="shared" ref="AA172:AA174" si="142">(AB172*AC172)+(AD172*AE172)+(AF172*AG172)+(AH172*AI172)</f>
        <v>0</v>
      </c>
      <c r="AB172" s="1">
        <f t="shared" ref="AB172:AB174" si="143">I172*0.45</f>
        <v>0</v>
      </c>
      <c r="AC172" s="1">
        <v>0</v>
      </c>
      <c r="AD172" s="1">
        <f t="shared" ref="AD172:AD174" si="144">I172*(1-L172)/L172*0.45</f>
        <v>0</v>
      </c>
      <c r="AE172" s="1">
        <v>0.25</v>
      </c>
      <c r="AF172" s="1">
        <f t="shared" ref="AF172:AF174" si="145">I172/(L172*O172)*0.45</f>
        <v>0</v>
      </c>
      <c r="AG172" s="1">
        <v>0.4</v>
      </c>
      <c r="AH172" s="1">
        <f t="shared" ref="AH172:AH174" si="146">AF172*0.65</f>
        <v>0</v>
      </c>
      <c r="AI172" s="4">
        <v>0.4</v>
      </c>
      <c r="AJ172" s="1">
        <f t="shared" ref="AJ172:AJ174" si="147">(AK172*AL172)+(AM172*AN172)+(AO172*AP172)+(AQ172*AR172)</f>
        <v>110.80006512068495</v>
      </c>
      <c r="AK172" s="1">
        <f t="shared" ref="AK172:AK174" si="148">J172*0.45</f>
        <v>224.64431999999999</v>
      </c>
      <c r="AL172" s="1">
        <v>0</v>
      </c>
      <c r="AM172" s="1">
        <f t="shared" ref="AM172:AM174" si="149">J172*(1-M172)/M172*0.45</f>
        <v>239.1366386685693</v>
      </c>
      <c r="AN172" s="1">
        <v>0.25</v>
      </c>
      <c r="AO172" s="1">
        <f t="shared" ref="AO172:AO174" si="150">J172/(M172*P172)*0.45</f>
        <v>77.29682644476155</v>
      </c>
      <c r="AP172" s="1">
        <v>0.4</v>
      </c>
      <c r="AQ172" s="1">
        <f t="shared" ref="AQ172:AQ174" si="151">AO172*0.65</f>
        <v>50.242937189095009</v>
      </c>
      <c r="AR172" s="4">
        <v>0.4</v>
      </c>
      <c r="AT172" s="5">
        <v>0</v>
      </c>
      <c r="AU172" s="5">
        <v>0</v>
      </c>
      <c r="AV172" s="6">
        <v>1</v>
      </c>
      <c r="AW172" s="1">
        <f t="shared" si="107"/>
        <v>110.80006512068495</v>
      </c>
    </row>
    <row r="173" spans="1:49" x14ac:dyDescent="0.35">
      <c r="A173" s="6">
        <v>2020</v>
      </c>
      <c r="E173" s="1">
        <v>661.7</v>
      </c>
      <c r="F173" s="1">
        <v>0</v>
      </c>
      <c r="G173" s="1">
        <v>0</v>
      </c>
      <c r="H173" s="1">
        <f t="shared" si="134"/>
        <v>576.34069999999997</v>
      </c>
      <c r="I173" s="1">
        <f t="shared" si="135"/>
        <v>0</v>
      </c>
      <c r="J173" s="1">
        <f t="shared" si="136"/>
        <v>0</v>
      </c>
      <c r="K173" s="1">
        <v>0.54870568559999966</v>
      </c>
      <c r="L173" s="1">
        <v>0.39918123680000084</v>
      </c>
      <c r="M173" s="1">
        <v>0.48437590159999871</v>
      </c>
      <c r="N173" s="1">
        <v>4.1500000000000004</v>
      </c>
      <c r="O173" s="1">
        <v>5.2</v>
      </c>
      <c r="P173" s="1">
        <v>6</v>
      </c>
      <c r="R173" s="7">
        <f t="shared" si="137"/>
        <v>128.49825010320239</v>
      </c>
      <c r="S173" s="1">
        <f t="shared" si="138"/>
        <v>259.35331500000001</v>
      </c>
      <c r="T173" s="1">
        <v>0</v>
      </c>
      <c r="U173" s="1">
        <f t="shared" si="139"/>
        <v>213.3104860255022</v>
      </c>
      <c r="V173" s="1">
        <v>0.25</v>
      </c>
      <c r="W173" s="1">
        <f t="shared" si="140"/>
        <v>113.894891813374</v>
      </c>
      <c r="X173" s="1">
        <v>0.4</v>
      </c>
      <c r="Y173" s="1">
        <f t="shared" si="141"/>
        <v>74.031679678693109</v>
      </c>
      <c r="Z173" s="4">
        <v>0.4</v>
      </c>
      <c r="AA173" s="1">
        <f t="shared" si="142"/>
        <v>0</v>
      </c>
      <c r="AB173" s="1">
        <f t="shared" si="143"/>
        <v>0</v>
      </c>
      <c r="AC173" s="1">
        <v>0</v>
      </c>
      <c r="AD173" s="1">
        <f t="shared" si="144"/>
        <v>0</v>
      </c>
      <c r="AE173" s="1">
        <v>0.25</v>
      </c>
      <c r="AF173" s="1">
        <f t="shared" si="145"/>
        <v>0</v>
      </c>
      <c r="AG173" s="1">
        <v>0.4</v>
      </c>
      <c r="AH173" s="1">
        <f t="shared" si="146"/>
        <v>0</v>
      </c>
      <c r="AI173" s="4">
        <v>0.4</v>
      </c>
      <c r="AJ173" s="1">
        <f t="shared" si="147"/>
        <v>0</v>
      </c>
      <c r="AK173" s="1">
        <f t="shared" si="148"/>
        <v>0</v>
      </c>
      <c r="AL173" s="1">
        <v>0</v>
      </c>
      <c r="AM173" s="1">
        <f t="shared" si="149"/>
        <v>0</v>
      </c>
      <c r="AN173" s="1">
        <v>0.25</v>
      </c>
      <c r="AO173" s="1">
        <f t="shared" si="150"/>
        <v>0</v>
      </c>
      <c r="AP173" s="1">
        <v>0.4</v>
      </c>
      <c r="AQ173" s="1">
        <f t="shared" si="151"/>
        <v>0</v>
      </c>
      <c r="AR173" s="4">
        <v>0.4</v>
      </c>
      <c r="AT173" s="5">
        <v>1</v>
      </c>
      <c r="AU173" s="5">
        <v>0</v>
      </c>
      <c r="AV173" s="6">
        <v>0</v>
      </c>
      <c r="AW173" s="1">
        <f t="shared" si="107"/>
        <v>128.49825010320239</v>
      </c>
    </row>
    <row r="174" spans="1:49" x14ac:dyDescent="0.35">
      <c r="A174" s="6">
        <v>2021</v>
      </c>
      <c r="E174" s="1">
        <v>0</v>
      </c>
      <c r="F174" s="1">
        <v>422.6</v>
      </c>
      <c r="G174" s="1">
        <v>0</v>
      </c>
      <c r="H174" s="1">
        <f t="shared" si="134"/>
        <v>0</v>
      </c>
      <c r="I174" s="1">
        <f t="shared" si="135"/>
        <v>388.79200000000003</v>
      </c>
      <c r="J174" s="1">
        <f t="shared" si="136"/>
        <v>0</v>
      </c>
      <c r="K174" s="1">
        <v>0.54870568559999966</v>
      </c>
      <c r="L174" s="1">
        <v>0.39918123680000084</v>
      </c>
      <c r="M174" s="1">
        <v>0.48437590159999871</v>
      </c>
      <c r="N174" s="1">
        <v>4.1500000000000004</v>
      </c>
      <c r="O174" s="1">
        <v>5.2</v>
      </c>
      <c r="P174" s="1">
        <v>6</v>
      </c>
      <c r="R174" s="7">
        <f t="shared" si="137"/>
        <v>0</v>
      </c>
      <c r="S174" s="1">
        <f t="shared" si="138"/>
        <v>0</v>
      </c>
      <c r="T174" s="1">
        <v>0</v>
      </c>
      <c r="U174" s="1">
        <f t="shared" si="139"/>
        <v>0</v>
      </c>
      <c r="V174" s="1">
        <v>0.25</v>
      </c>
      <c r="W174" s="1">
        <f t="shared" si="140"/>
        <v>0</v>
      </c>
      <c r="X174" s="1">
        <v>0.4</v>
      </c>
      <c r="Y174" s="1">
        <f t="shared" si="141"/>
        <v>0</v>
      </c>
      <c r="Z174" s="4">
        <v>0.4</v>
      </c>
      <c r="AA174" s="1">
        <f t="shared" si="142"/>
        <v>121.46181260808599</v>
      </c>
      <c r="AB174" s="1">
        <f t="shared" si="143"/>
        <v>174.95640000000003</v>
      </c>
      <c r="AC174" s="1">
        <v>0</v>
      </c>
      <c r="AD174" s="1">
        <f t="shared" si="144"/>
        <v>263.3317354908404</v>
      </c>
      <c r="AE174" s="1">
        <v>0.25</v>
      </c>
      <c r="AF174" s="1">
        <f t="shared" si="145"/>
        <v>84.286179902084683</v>
      </c>
      <c r="AG174" s="1">
        <v>0.4</v>
      </c>
      <c r="AH174" s="1">
        <f t="shared" si="146"/>
        <v>54.786016936355047</v>
      </c>
      <c r="AI174" s="4">
        <v>0.4</v>
      </c>
      <c r="AJ174" s="1">
        <f t="shared" si="147"/>
        <v>0</v>
      </c>
      <c r="AK174" s="1">
        <f t="shared" si="148"/>
        <v>0</v>
      </c>
      <c r="AL174" s="1">
        <v>0</v>
      </c>
      <c r="AM174" s="1">
        <f t="shared" si="149"/>
        <v>0</v>
      </c>
      <c r="AN174" s="1">
        <v>0.25</v>
      </c>
      <c r="AO174" s="1">
        <f t="shared" si="150"/>
        <v>0</v>
      </c>
      <c r="AP174" s="1">
        <v>0.4</v>
      </c>
      <c r="AQ174" s="1">
        <f t="shared" si="151"/>
        <v>0</v>
      </c>
      <c r="AR174" s="4">
        <v>0.4</v>
      </c>
      <c r="AT174" s="5">
        <v>0</v>
      </c>
      <c r="AU174" s="5">
        <v>1</v>
      </c>
      <c r="AV174" s="6">
        <v>0</v>
      </c>
      <c r="AW174" s="1">
        <f t="shared" si="107"/>
        <v>121.46181260808599</v>
      </c>
    </row>
  </sheetData>
  <mergeCells count="9">
    <mergeCell ref="AT1:AV1"/>
    <mergeCell ref="B1:D1"/>
    <mergeCell ref="AA1:AI1"/>
    <mergeCell ref="AJ1:AR1"/>
    <mergeCell ref="E1:G1"/>
    <mergeCell ref="H1:J1"/>
    <mergeCell ref="K1:M1"/>
    <mergeCell ref="N1:P1"/>
    <mergeCell ref="R1:Z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9CEF-2721-4F65-82A5-5DBA674FC428}">
  <dimension ref="A1:S92"/>
  <sheetViews>
    <sheetView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RowHeight="14.5" x14ac:dyDescent="0.35"/>
  <cols>
    <col min="2" max="2" width="9.90625" bestFit="1" customWidth="1"/>
    <col min="3" max="3" width="18.90625" bestFit="1" customWidth="1"/>
    <col min="4" max="4" width="11.54296875" bestFit="1" customWidth="1"/>
    <col min="5" max="5" width="20.54296875" bestFit="1" customWidth="1"/>
    <col min="6" max="7" width="20.54296875" customWidth="1"/>
    <col min="9" max="9" width="16.54296875" bestFit="1" customWidth="1"/>
    <col min="10" max="10" width="18.36328125" bestFit="1" customWidth="1"/>
    <col min="11" max="11" width="18.36328125" customWidth="1"/>
  </cols>
  <sheetData>
    <row r="1" spans="1:11" x14ac:dyDescent="0.35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64</v>
      </c>
      <c r="G1" t="s">
        <v>62</v>
      </c>
      <c r="I1" t="s">
        <v>59</v>
      </c>
      <c r="J1" t="s">
        <v>58</v>
      </c>
      <c r="K1" t="s">
        <v>63</v>
      </c>
    </row>
    <row r="2" spans="1:11" x14ac:dyDescent="0.35">
      <c r="A2">
        <v>1910</v>
      </c>
      <c r="B2">
        <v>40680</v>
      </c>
      <c r="C2">
        <v>1529061</v>
      </c>
      <c r="D2">
        <v>36560</v>
      </c>
      <c r="E2">
        <v>783053</v>
      </c>
      <c r="I2">
        <f>C2/B2</f>
        <v>37.587536873156346</v>
      </c>
      <c r="J2">
        <f>E2/D2</f>
        <v>21.418298687089717</v>
      </c>
    </row>
    <row r="3" spans="1:11" x14ac:dyDescent="0.35">
      <c r="A3">
        <v>1934</v>
      </c>
      <c r="B3">
        <v>21930</v>
      </c>
      <c r="C3">
        <v>383342</v>
      </c>
      <c r="D3">
        <v>24257</v>
      </c>
      <c r="E3">
        <v>314883</v>
      </c>
      <c r="I3">
        <f t="shared" ref="I3:I11" si="0">C3/B3</f>
        <v>17.480255357957137</v>
      </c>
      <c r="J3">
        <f t="shared" ref="J3:J11" si="1">E3/D3</f>
        <v>12.981118852290061</v>
      </c>
    </row>
    <row r="4" spans="1:11" x14ac:dyDescent="0.35">
      <c r="A4">
        <v>1939</v>
      </c>
      <c r="B4">
        <v>26918</v>
      </c>
      <c r="C4">
        <v>1081282</v>
      </c>
      <c r="D4">
        <v>18961</v>
      </c>
      <c r="E4">
        <v>326792</v>
      </c>
      <c r="I4">
        <f t="shared" si="0"/>
        <v>40.169477672932608</v>
      </c>
      <c r="J4">
        <f t="shared" si="1"/>
        <v>17.234955962238278</v>
      </c>
    </row>
    <row r="5" spans="1:11" x14ac:dyDescent="0.35">
      <c r="A5">
        <v>1944</v>
      </c>
      <c r="B5">
        <v>31214</v>
      </c>
      <c r="C5">
        <v>610774</v>
      </c>
      <c r="D5">
        <v>22658</v>
      </c>
      <c r="E5">
        <v>504651</v>
      </c>
      <c r="F5">
        <v>1434</v>
      </c>
      <c r="G5">
        <v>13397</v>
      </c>
      <c r="I5">
        <f t="shared" si="0"/>
        <v>19.56730954059076</v>
      </c>
      <c r="J5">
        <f t="shared" si="1"/>
        <v>22.272530673492806</v>
      </c>
      <c r="K5">
        <f>G5/F5</f>
        <v>9.3423988842398877</v>
      </c>
    </row>
    <row r="6" spans="1:11" x14ac:dyDescent="0.35">
      <c r="A6">
        <v>1949</v>
      </c>
      <c r="B6">
        <v>29293</v>
      </c>
      <c r="C6">
        <v>1225095</v>
      </c>
      <c r="D6">
        <v>31139</v>
      </c>
      <c r="E6">
        <v>790300</v>
      </c>
      <c r="F6">
        <v>191</v>
      </c>
      <c r="G6">
        <v>2278</v>
      </c>
      <c r="I6">
        <f t="shared" si="0"/>
        <v>41.822107670774585</v>
      </c>
      <c r="J6">
        <f t="shared" si="1"/>
        <v>25.37974886797906</v>
      </c>
      <c r="K6">
        <f t="shared" ref="K6:K11" si="2">G6/F6</f>
        <v>11.926701570680628</v>
      </c>
    </row>
    <row r="7" spans="1:11" x14ac:dyDescent="0.35">
      <c r="A7">
        <v>1954</v>
      </c>
      <c r="B7">
        <v>37483</v>
      </c>
      <c r="C7">
        <v>1712193</v>
      </c>
      <c r="D7">
        <v>23028</v>
      </c>
      <c r="E7">
        <v>650885</v>
      </c>
      <c r="F7">
        <v>629</v>
      </c>
      <c r="G7">
        <v>7555</v>
      </c>
      <c r="I7">
        <f t="shared" si="0"/>
        <v>45.679187898513995</v>
      </c>
      <c r="J7">
        <f t="shared" si="1"/>
        <v>28.264938335938858</v>
      </c>
      <c r="K7">
        <f t="shared" si="2"/>
        <v>12.011128775834658</v>
      </c>
    </row>
    <row r="8" spans="1:11" x14ac:dyDescent="0.35">
      <c r="A8">
        <v>1959</v>
      </c>
      <c r="B8">
        <v>38136</v>
      </c>
      <c r="C8">
        <v>1784934</v>
      </c>
      <c r="D8">
        <v>21297</v>
      </c>
      <c r="E8">
        <v>696178</v>
      </c>
      <c r="F8">
        <v>1764</v>
      </c>
      <c r="G8">
        <v>34797</v>
      </c>
      <c r="I8">
        <f t="shared" si="0"/>
        <v>46.80443675267464</v>
      </c>
      <c r="J8">
        <f t="shared" si="1"/>
        <v>32.689017232474058</v>
      </c>
      <c r="K8">
        <f t="shared" si="2"/>
        <v>19.726190476190474</v>
      </c>
    </row>
    <row r="9" spans="1:11" x14ac:dyDescent="0.35">
      <c r="A9">
        <v>1978</v>
      </c>
      <c r="B9">
        <v>55872</v>
      </c>
      <c r="C9">
        <v>4691595</v>
      </c>
      <c r="D9">
        <v>12017</v>
      </c>
      <c r="E9">
        <v>451708</v>
      </c>
      <c r="F9">
        <v>14456</v>
      </c>
      <c r="G9">
        <v>375885</v>
      </c>
      <c r="I9">
        <f t="shared" si="0"/>
        <v>83.970414518900341</v>
      </c>
      <c r="J9">
        <f t="shared" si="1"/>
        <v>37.589082133644006</v>
      </c>
      <c r="K9">
        <f t="shared" si="2"/>
        <v>26.002006087437742</v>
      </c>
    </row>
    <row r="10" spans="1:11" x14ac:dyDescent="0.35">
      <c r="A10">
        <v>1982</v>
      </c>
      <c r="B10">
        <v>54769</v>
      </c>
      <c r="C10">
        <v>5480156</v>
      </c>
      <c r="D10">
        <v>15808</v>
      </c>
      <c r="E10">
        <v>628890</v>
      </c>
      <c r="F10">
        <v>24982</v>
      </c>
      <c r="G10">
        <v>763118</v>
      </c>
      <c r="I10">
        <f t="shared" si="0"/>
        <v>100.05944968869251</v>
      </c>
      <c r="J10">
        <f t="shared" si="1"/>
        <v>39.783021255060731</v>
      </c>
      <c r="K10">
        <f t="shared" si="2"/>
        <v>30.546713633816349</v>
      </c>
    </row>
    <row r="11" spans="1:11" x14ac:dyDescent="0.35">
      <c r="A11">
        <v>1987</v>
      </c>
      <c r="B11">
        <v>43636</v>
      </c>
      <c r="C11">
        <v>4391393</v>
      </c>
      <c r="D11">
        <v>10528</v>
      </c>
      <c r="E11">
        <v>436500</v>
      </c>
      <c r="F11">
        <v>20673</v>
      </c>
      <c r="G11">
        <v>802118</v>
      </c>
      <c r="I11">
        <f t="shared" si="0"/>
        <v>100.63692822440187</v>
      </c>
      <c r="J11">
        <f t="shared" si="1"/>
        <v>41.460866261398174</v>
      </c>
      <c r="K11">
        <f t="shared" si="2"/>
        <v>38.800270884728874</v>
      </c>
    </row>
    <row r="30" spans="1:10" x14ac:dyDescent="0.35">
      <c r="A30">
        <v>1924</v>
      </c>
      <c r="D30">
        <v>66585</v>
      </c>
      <c r="E30">
        <v>845209</v>
      </c>
      <c r="J30">
        <f>E30/D30</f>
        <v>12.693684763835698</v>
      </c>
    </row>
    <row r="31" spans="1:10" x14ac:dyDescent="0.35">
      <c r="A31">
        <v>1934</v>
      </c>
      <c r="D31">
        <f>81039+1111</f>
        <v>82150</v>
      </c>
      <c r="E31">
        <f>401459+6310</f>
        <v>407769</v>
      </c>
      <c r="J31">
        <f>E31/D31</f>
        <v>4.9637127206329881</v>
      </c>
    </row>
    <row r="32" spans="1:10" x14ac:dyDescent="0.35">
      <c r="A32">
        <v>1945</v>
      </c>
      <c r="D32">
        <v>136493</v>
      </c>
      <c r="E32">
        <v>1673139</v>
      </c>
      <c r="J32">
        <f>E32/D32</f>
        <v>12.258057189745994</v>
      </c>
    </row>
    <row r="33" spans="1:10" x14ac:dyDescent="0.35">
      <c r="A33">
        <v>1954</v>
      </c>
      <c r="D33">
        <v>53571</v>
      </c>
      <c r="E33">
        <v>322792</v>
      </c>
      <c r="J33">
        <f>E33/D33</f>
        <v>6.025498870657632</v>
      </c>
    </row>
    <row r="34" spans="1:10" x14ac:dyDescent="0.35">
      <c r="A34">
        <v>1964</v>
      </c>
      <c r="B34">
        <v>69</v>
      </c>
      <c r="C34">
        <v>2792</v>
      </c>
      <c r="I34">
        <f>C34/B34</f>
        <v>40.463768115942031</v>
      </c>
    </row>
    <row r="35" spans="1:10" x14ac:dyDescent="0.35">
      <c r="A35">
        <v>1965</v>
      </c>
    </row>
    <row r="36" spans="1:10" x14ac:dyDescent="0.35">
      <c r="A36">
        <v>1966</v>
      </c>
    </row>
    <row r="37" spans="1:10" x14ac:dyDescent="0.35">
      <c r="A37">
        <v>1967</v>
      </c>
    </row>
    <row r="38" spans="1:10" x14ac:dyDescent="0.35">
      <c r="A38">
        <v>1968</v>
      </c>
    </row>
    <row r="39" spans="1:10" x14ac:dyDescent="0.35">
      <c r="A39">
        <v>1969</v>
      </c>
    </row>
    <row r="40" spans="1:10" x14ac:dyDescent="0.35">
      <c r="A40">
        <v>1970</v>
      </c>
    </row>
    <row r="41" spans="1:10" x14ac:dyDescent="0.35">
      <c r="A41">
        <v>1971</v>
      </c>
    </row>
    <row r="42" spans="1:10" x14ac:dyDescent="0.35">
      <c r="A42">
        <v>1972</v>
      </c>
    </row>
    <row r="43" spans="1:10" x14ac:dyDescent="0.35">
      <c r="A43">
        <v>1973</v>
      </c>
    </row>
    <row r="44" spans="1:10" x14ac:dyDescent="0.35">
      <c r="A44">
        <v>1974</v>
      </c>
      <c r="B44">
        <v>19352</v>
      </c>
      <c r="C44">
        <v>1590007</v>
      </c>
      <c r="D44">
        <v>91226</v>
      </c>
      <c r="E44">
        <v>2012327</v>
      </c>
      <c r="I44">
        <f>C44/B44</f>
        <v>82.162412153782554</v>
      </c>
      <c r="J44">
        <f>E44/D44</f>
        <v>22.058700370508408</v>
      </c>
    </row>
    <row r="45" spans="1:10" x14ac:dyDescent="0.35">
      <c r="A45">
        <v>1975</v>
      </c>
    </row>
    <row r="46" spans="1:10" x14ac:dyDescent="0.35">
      <c r="A46">
        <v>1976</v>
      </c>
    </row>
    <row r="47" spans="1:10" x14ac:dyDescent="0.35">
      <c r="A47">
        <v>1977</v>
      </c>
    </row>
    <row r="48" spans="1:10" x14ac:dyDescent="0.35">
      <c r="A48">
        <v>1978</v>
      </c>
    </row>
    <row r="49" spans="1:10" x14ac:dyDescent="0.35">
      <c r="A49">
        <v>1979</v>
      </c>
    </row>
    <row r="50" spans="1:10" x14ac:dyDescent="0.35">
      <c r="A50">
        <v>1980</v>
      </c>
    </row>
    <row r="51" spans="1:10" x14ac:dyDescent="0.35">
      <c r="A51">
        <v>1981</v>
      </c>
    </row>
    <row r="52" spans="1:10" x14ac:dyDescent="0.35">
      <c r="A52">
        <v>1982</v>
      </c>
      <c r="B52">
        <v>18793</v>
      </c>
      <c r="C52">
        <v>2452753</v>
      </c>
      <c r="D52">
        <v>201916</v>
      </c>
      <c r="E52">
        <v>4081749</v>
      </c>
      <c r="I52">
        <f>C52/B52</f>
        <v>130.51418081200447</v>
      </c>
      <c r="J52">
        <f>E52/D52</f>
        <v>20.215084490580242</v>
      </c>
    </row>
    <row r="53" spans="1:10" x14ac:dyDescent="0.35">
      <c r="A53">
        <v>1983</v>
      </c>
    </row>
    <row r="54" spans="1:10" x14ac:dyDescent="0.35">
      <c r="A54">
        <v>1984</v>
      </c>
    </row>
    <row r="55" spans="1:10" x14ac:dyDescent="0.35">
      <c r="A55">
        <v>1985</v>
      </c>
    </row>
    <row r="56" spans="1:10" x14ac:dyDescent="0.35">
      <c r="A56">
        <v>1986</v>
      </c>
    </row>
    <row r="57" spans="1:10" x14ac:dyDescent="0.35">
      <c r="A57">
        <v>1987</v>
      </c>
    </row>
    <row r="58" spans="1:10" x14ac:dyDescent="0.35">
      <c r="A58">
        <v>1988</v>
      </c>
    </row>
    <row r="59" spans="1:10" x14ac:dyDescent="0.35">
      <c r="A59">
        <v>1989</v>
      </c>
    </row>
    <row r="60" spans="1:10" x14ac:dyDescent="0.35">
      <c r="A60">
        <v>1990</v>
      </c>
    </row>
    <row r="61" spans="1:10" x14ac:dyDescent="0.35">
      <c r="A61">
        <v>1991</v>
      </c>
    </row>
    <row r="62" spans="1:10" x14ac:dyDescent="0.35">
      <c r="A62">
        <v>1992</v>
      </c>
      <c r="B62">
        <v>21489</v>
      </c>
      <c r="C62">
        <v>3901895</v>
      </c>
      <c r="D62">
        <v>150077</v>
      </c>
      <c r="E62">
        <v>4669977</v>
      </c>
      <c r="I62">
        <f>C62/B62</f>
        <v>181.57638791940062</v>
      </c>
      <c r="J62">
        <f>E62/D62</f>
        <v>31.117206500662991</v>
      </c>
    </row>
    <row r="63" spans="1:10" x14ac:dyDescent="0.35">
      <c r="A63">
        <v>1993</v>
      </c>
    </row>
    <row r="64" spans="1:10" x14ac:dyDescent="0.35">
      <c r="A64">
        <v>1994</v>
      </c>
    </row>
    <row r="65" spans="1:19" x14ac:dyDescent="0.35">
      <c r="A65">
        <v>1995</v>
      </c>
    </row>
    <row r="66" spans="1:19" x14ac:dyDescent="0.35">
      <c r="A66">
        <v>1996</v>
      </c>
    </row>
    <row r="67" spans="1:19" x14ac:dyDescent="0.35">
      <c r="A67">
        <v>1997</v>
      </c>
      <c r="B67" s="10"/>
    </row>
    <row r="68" spans="1:19" x14ac:dyDescent="0.35">
      <c r="A68">
        <v>1998</v>
      </c>
    </row>
    <row r="69" spans="1:19" x14ac:dyDescent="0.35">
      <c r="A69">
        <v>1999</v>
      </c>
    </row>
    <row r="70" spans="1:19" x14ac:dyDescent="0.35">
      <c r="A70">
        <v>2000</v>
      </c>
    </row>
    <row r="71" spans="1:19" x14ac:dyDescent="0.35">
      <c r="A71">
        <v>2001</v>
      </c>
    </row>
    <row r="72" spans="1:19" x14ac:dyDescent="0.35">
      <c r="A72">
        <v>2002</v>
      </c>
      <c r="B72">
        <v>5711</v>
      </c>
      <c r="C72">
        <v>1094265</v>
      </c>
      <c r="D72">
        <v>69125</v>
      </c>
      <c r="E72">
        <v>1636368</v>
      </c>
      <c r="I72">
        <f>C72/B72</f>
        <v>191.6065487655402</v>
      </c>
      <c r="J72">
        <f>E72/D72</f>
        <v>23.672593128390595</v>
      </c>
    </row>
    <row r="73" spans="1:19" x14ac:dyDescent="0.35">
      <c r="A73">
        <v>2003</v>
      </c>
    </row>
    <row r="74" spans="1:19" x14ac:dyDescent="0.35">
      <c r="A74">
        <v>2004</v>
      </c>
    </row>
    <row r="75" spans="1:19" x14ac:dyDescent="0.35">
      <c r="A75">
        <v>2005</v>
      </c>
    </row>
    <row r="76" spans="1:19" x14ac:dyDescent="0.35">
      <c r="A76">
        <v>2006</v>
      </c>
    </row>
    <row r="77" spans="1:19" x14ac:dyDescent="0.35">
      <c r="A77">
        <v>2007</v>
      </c>
      <c r="I77">
        <v>187</v>
      </c>
      <c r="S77">
        <f>0.0321428571*A79^2-129.7421428571*A79+130929.363333335</f>
        <v>8.5731604462198447</v>
      </c>
    </row>
    <row r="78" spans="1:19" x14ac:dyDescent="0.35">
      <c r="A78">
        <v>2008</v>
      </c>
      <c r="I78">
        <v>201</v>
      </c>
      <c r="S78">
        <f t="shared" ref="S78:S85" si="3">0.0321428571*A80^2-129.7421428571*A80+130929.363333335</f>
        <v>8.0131602740002563</v>
      </c>
    </row>
    <row r="79" spans="1:19" x14ac:dyDescent="0.35">
      <c r="A79">
        <v>2009</v>
      </c>
      <c r="S79">
        <f t="shared" si="3"/>
        <v>7.517445816018153</v>
      </c>
    </row>
    <row r="80" spans="1:19" x14ac:dyDescent="0.35">
      <c r="A80">
        <v>2010</v>
      </c>
      <c r="S80">
        <f t="shared" si="3"/>
        <v>7.0860170722153271</v>
      </c>
    </row>
    <row r="81" spans="1:19" x14ac:dyDescent="0.35">
      <c r="A81">
        <v>2011</v>
      </c>
      <c r="S81">
        <f t="shared" si="3"/>
        <v>6.7188740426063305</v>
      </c>
    </row>
    <row r="82" spans="1:19" x14ac:dyDescent="0.35">
      <c r="A82">
        <v>2012</v>
      </c>
      <c r="D82" s="10">
        <v>33290</v>
      </c>
      <c r="E82" s="10">
        <v>732179</v>
      </c>
      <c r="F82" s="10"/>
      <c r="G82" s="10"/>
      <c r="J82">
        <f>E82/D82</f>
        <v>21.993962150796033</v>
      </c>
      <c r="S82">
        <f t="shared" si="3"/>
        <v>6.4160167272202671</v>
      </c>
    </row>
    <row r="83" spans="1:19" x14ac:dyDescent="0.35">
      <c r="A83">
        <v>2013</v>
      </c>
      <c r="I83">
        <v>194</v>
      </c>
      <c r="S83">
        <f t="shared" si="3"/>
        <v>6.1774451260134811</v>
      </c>
    </row>
    <row r="84" spans="1:19" x14ac:dyDescent="0.35">
      <c r="A84">
        <v>2014</v>
      </c>
      <c r="S84">
        <f t="shared" si="3"/>
        <v>6.0031592390005244</v>
      </c>
    </row>
    <row r="85" spans="1:19" x14ac:dyDescent="0.35">
      <c r="A85">
        <v>2015</v>
      </c>
      <c r="S85">
        <f t="shared" si="3"/>
        <v>5.8931590662250528</v>
      </c>
    </row>
    <row r="86" spans="1:19" x14ac:dyDescent="0.35">
      <c r="A86">
        <v>2016</v>
      </c>
    </row>
    <row r="87" spans="1:19" x14ac:dyDescent="0.35">
      <c r="A87">
        <v>2017</v>
      </c>
      <c r="B87" s="10">
        <v>6151</v>
      </c>
      <c r="C87" s="10">
        <v>385469</v>
      </c>
      <c r="D87" s="10">
        <v>65309</v>
      </c>
      <c r="E87" s="10">
        <v>1292761</v>
      </c>
      <c r="F87" s="10"/>
      <c r="G87" s="10"/>
      <c r="J87">
        <f>E87/D87</f>
        <v>19.794530615994734</v>
      </c>
    </row>
    <row r="88" spans="1:19" x14ac:dyDescent="0.35">
      <c r="A88">
        <v>2018</v>
      </c>
    </row>
    <row r="89" spans="1:19" x14ac:dyDescent="0.35">
      <c r="A89">
        <v>2019</v>
      </c>
    </row>
    <row r="90" spans="1:19" x14ac:dyDescent="0.35">
      <c r="A90">
        <v>2020</v>
      </c>
    </row>
    <row r="91" spans="1:19" x14ac:dyDescent="0.35">
      <c r="A91">
        <v>2021</v>
      </c>
    </row>
    <row r="92" spans="1:19" x14ac:dyDescent="0.35">
      <c r="A92">
        <v>2022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27F4-C341-4032-8560-9217784DE5B9}">
  <dimension ref="A1:F32"/>
  <sheetViews>
    <sheetView topLeftCell="A22" workbookViewId="0">
      <selection activeCell="F31" sqref="F31"/>
    </sheetView>
  </sheetViews>
  <sheetFormatPr defaultRowHeight="14.5" x14ac:dyDescent="0.35"/>
  <cols>
    <col min="2" max="2" width="19.6328125" customWidth="1"/>
    <col min="3" max="3" width="40.1796875" customWidth="1"/>
    <col min="4" max="4" width="17.36328125" style="3" customWidth="1"/>
    <col min="6" max="6" width="18.08984375" bestFit="1" customWidth="1"/>
  </cols>
  <sheetData>
    <row r="1" spans="1:6" x14ac:dyDescent="0.35">
      <c r="A1" t="s">
        <v>19</v>
      </c>
      <c r="B1" t="s">
        <v>23</v>
      </c>
      <c r="C1" t="s">
        <v>21</v>
      </c>
      <c r="E1" t="s">
        <v>16</v>
      </c>
      <c r="F1" t="s">
        <v>5</v>
      </c>
    </row>
    <row r="2" spans="1:6" x14ac:dyDescent="0.35">
      <c r="A2" t="s">
        <v>20</v>
      </c>
      <c r="B2" t="s">
        <v>55</v>
      </c>
      <c r="C2" t="s">
        <v>56</v>
      </c>
      <c r="F2" s="9" t="s">
        <v>57</v>
      </c>
    </row>
    <row r="3" spans="1:6" ht="16.5" x14ac:dyDescent="0.45">
      <c r="A3" t="s">
        <v>20</v>
      </c>
      <c r="B3" t="s">
        <v>20</v>
      </c>
      <c r="C3" t="s">
        <v>17</v>
      </c>
      <c r="E3">
        <v>0.65</v>
      </c>
      <c r="F3" t="s">
        <v>18</v>
      </c>
    </row>
    <row r="4" spans="1:6" x14ac:dyDescent="0.35">
      <c r="A4" t="s">
        <v>12</v>
      </c>
      <c r="B4">
        <v>1930</v>
      </c>
      <c r="C4" s="3" t="s">
        <v>13</v>
      </c>
      <c r="E4">
        <v>0.45</v>
      </c>
      <c r="F4" t="s">
        <v>32</v>
      </c>
    </row>
    <row r="5" spans="1:6" x14ac:dyDescent="0.35">
      <c r="A5" t="s">
        <v>12</v>
      </c>
      <c r="B5">
        <v>1980</v>
      </c>
      <c r="C5" s="3" t="s">
        <v>13</v>
      </c>
      <c r="E5">
        <v>0.5</v>
      </c>
      <c r="F5" t="s">
        <v>32</v>
      </c>
    </row>
    <row r="6" spans="1:6" x14ac:dyDescent="0.35">
      <c r="A6" t="s">
        <v>12</v>
      </c>
      <c r="B6">
        <v>1997</v>
      </c>
      <c r="C6" s="3" t="s">
        <v>13</v>
      </c>
      <c r="E6">
        <v>0.53</v>
      </c>
      <c r="F6" t="s">
        <v>25</v>
      </c>
    </row>
    <row r="7" spans="1:6" x14ac:dyDescent="0.35">
      <c r="A7" t="s">
        <v>12</v>
      </c>
      <c r="B7">
        <v>2018</v>
      </c>
      <c r="C7" s="3" t="s">
        <v>13</v>
      </c>
      <c r="E7">
        <v>0.5</v>
      </c>
      <c r="F7" t="s">
        <v>34</v>
      </c>
    </row>
    <row r="8" spans="1:6" x14ac:dyDescent="0.35">
      <c r="A8" t="s">
        <v>12</v>
      </c>
      <c r="B8">
        <v>1949</v>
      </c>
      <c r="C8" s="3" t="s">
        <v>29</v>
      </c>
      <c r="E8">
        <v>12.9</v>
      </c>
      <c r="F8" t="s">
        <v>30</v>
      </c>
    </row>
    <row r="9" spans="1:6" x14ac:dyDescent="0.35">
      <c r="A9" t="s">
        <v>12</v>
      </c>
      <c r="B9" t="s">
        <v>28</v>
      </c>
      <c r="C9" s="3" t="s">
        <v>15</v>
      </c>
      <c r="E9">
        <v>5.56</v>
      </c>
      <c r="F9" t="s">
        <v>25</v>
      </c>
    </row>
    <row r="10" spans="1:6" ht="43.5" x14ac:dyDescent="0.35">
      <c r="A10" t="s">
        <v>12</v>
      </c>
      <c r="B10" t="s">
        <v>24</v>
      </c>
      <c r="C10" s="3" t="s">
        <v>15</v>
      </c>
      <c r="D10" s="3" t="s">
        <v>38</v>
      </c>
      <c r="E10">
        <v>4.1500000000000004</v>
      </c>
      <c r="F10" t="s">
        <v>18</v>
      </c>
    </row>
    <row r="11" spans="1:6" ht="16.5" x14ac:dyDescent="0.45">
      <c r="A11" t="s">
        <v>12</v>
      </c>
      <c r="B11" t="s">
        <v>20</v>
      </c>
      <c r="C11" s="3" t="s">
        <v>22</v>
      </c>
      <c r="E11">
        <v>0.1</v>
      </c>
      <c r="F11" t="s">
        <v>18</v>
      </c>
    </row>
    <row r="12" spans="1:6" x14ac:dyDescent="0.35">
      <c r="A12" t="s">
        <v>14</v>
      </c>
      <c r="B12">
        <v>1860</v>
      </c>
      <c r="C12" s="3" t="s">
        <v>13</v>
      </c>
      <c r="E12">
        <v>0.3</v>
      </c>
      <c r="F12" t="s">
        <v>32</v>
      </c>
    </row>
    <row r="13" spans="1:6" x14ac:dyDescent="0.35">
      <c r="A13" t="s">
        <v>14</v>
      </c>
      <c r="B13">
        <v>1908</v>
      </c>
      <c r="C13" s="3" t="s">
        <v>13</v>
      </c>
      <c r="E13">
        <v>0.35</v>
      </c>
      <c r="F13" t="s">
        <v>31</v>
      </c>
    </row>
    <row r="14" spans="1:6" x14ac:dyDescent="0.35">
      <c r="A14" t="s">
        <v>14</v>
      </c>
      <c r="B14">
        <v>1908</v>
      </c>
      <c r="C14" s="3" t="s">
        <v>13</v>
      </c>
      <c r="E14">
        <v>0.35</v>
      </c>
      <c r="F14" t="s">
        <v>32</v>
      </c>
    </row>
    <row r="15" spans="1:6" x14ac:dyDescent="0.35">
      <c r="A15" t="s">
        <v>14</v>
      </c>
      <c r="B15">
        <v>1950</v>
      </c>
      <c r="C15" s="3" t="s">
        <v>13</v>
      </c>
      <c r="E15">
        <v>0.4</v>
      </c>
      <c r="F15" t="s">
        <v>31</v>
      </c>
    </row>
    <row r="16" spans="1:6" ht="29" x14ac:dyDescent="0.35">
      <c r="A16" t="s">
        <v>14</v>
      </c>
      <c r="B16">
        <v>1975</v>
      </c>
      <c r="C16" s="3" t="s">
        <v>13</v>
      </c>
      <c r="D16" s="3" t="s">
        <v>35</v>
      </c>
      <c r="E16">
        <v>0.47599999999999998</v>
      </c>
      <c r="F16" t="s">
        <v>31</v>
      </c>
    </row>
    <row r="17" spans="1:6" x14ac:dyDescent="0.35">
      <c r="A17" t="s">
        <v>14</v>
      </c>
      <c r="B17">
        <v>1980</v>
      </c>
      <c r="C17" s="3" t="s">
        <v>13</v>
      </c>
      <c r="E17">
        <v>0.5</v>
      </c>
      <c r="F17" t="s">
        <v>32</v>
      </c>
    </row>
    <row r="18" spans="1:6" ht="72.5" x14ac:dyDescent="0.35">
      <c r="A18" t="s">
        <v>14</v>
      </c>
      <c r="B18">
        <v>1980</v>
      </c>
      <c r="C18" s="3" t="s">
        <v>13</v>
      </c>
      <c r="D18" s="3" t="s">
        <v>36</v>
      </c>
      <c r="E18">
        <v>0.39</v>
      </c>
      <c r="F18" t="s">
        <v>25</v>
      </c>
    </row>
    <row r="19" spans="1:6" x14ac:dyDescent="0.35">
      <c r="A19" t="s">
        <v>14</v>
      </c>
      <c r="B19">
        <v>1990</v>
      </c>
      <c r="C19" s="3" t="s">
        <v>13</v>
      </c>
      <c r="E19">
        <f>E18*1.05</f>
        <v>0.40950000000000003</v>
      </c>
    </row>
    <row r="20" spans="1:6" x14ac:dyDescent="0.35">
      <c r="A20" t="s">
        <v>14</v>
      </c>
      <c r="B20">
        <v>1949</v>
      </c>
      <c r="C20" s="3" t="s">
        <v>29</v>
      </c>
      <c r="E20">
        <v>10.6</v>
      </c>
      <c r="F20" t="s">
        <v>30</v>
      </c>
    </row>
    <row r="21" spans="1:6" x14ac:dyDescent="0.35">
      <c r="A21" t="s">
        <v>14</v>
      </c>
      <c r="B21">
        <v>1997</v>
      </c>
      <c r="C21" s="3" t="s">
        <v>15</v>
      </c>
      <c r="E21">
        <v>5</v>
      </c>
      <c r="F21" t="s">
        <v>25</v>
      </c>
    </row>
    <row r="22" spans="1:6" ht="43.5" x14ac:dyDescent="0.35">
      <c r="A22" t="s">
        <v>14</v>
      </c>
      <c r="B22" t="s">
        <v>24</v>
      </c>
      <c r="C22" s="3" t="s">
        <v>15</v>
      </c>
      <c r="D22" s="3" t="s">
        <v>37</v>
      </c>
      <c r="E22">
        <v>4.95</v>
      </c>
      <c r="F22" t="s">
        <v>18</v>
      </c>
    </row>
    <row r="23" spans="1:6" ht="16.5" x14ac:dyDescent="0.45">
      <c r="A23" t="s">
        <v>14</v>
      </c>
      <c r="B23" t="s">
        <v>20</v>
      </c>
      <c r="C23" s="3" t="s">
        <v>22</v>
      </c>
      <c r="E23">
        <v>0.15</v>
      </c>
      <c r="F23" t="s">
        <v>18</v>
      </c>
    </row>
    <row r="24" spans="1:6" x14ac:dyDescent="0.35">
      <c r="A24" t="s">
        <v>70</v>
      </c>
      <c r="B24">
        <v>1980</v>
      </c>
      <c r="C24" s="3" t="s">
        <v>13</v>
      </c>
      <c r="E24">
        <v>0.42</v>
      </c>
      <c r="F24" t="s">
        <v>25</v>
      </c>
    </row>
    <row r="25" spans="1:6" x14ac:dyDescent="0.35">
      <c r="A25" t="s">
        <v>70</v>
      </c>
      <c r="B25" t="s">
        <v>71</v>
      </c>
      <c r="C25" s="3" t="s">
        <v>13</v>
      </c>
      <c r="D25" s="3" t="s">
        <v>72</v>
      </c>
      <c r="E25">
        <v>0.35</v>
      </c>
      <c r="F25" t="s">
        <v>73</v>
      </c>
    </row>
    <row r="26" spans="1:6" x14ac:dyDescent="0.35">
      <c r="A26" t="s">
        <v>70</v>
      </c>
      <c r="B26" t="s">
        <v>74</v>
      </c>
      <c r="C26" s="3" t="s">
        <v>13</v>
      </c>
      <c r="D26" s="3" t="s">
        <v>75</v>
      </c>
      <c r="E26">
        <v>0.38</v>
      </c>
      <c r="F26" t="s">
        <v>73</v>
      </c>
    </row>
    <row r="27" spans="1:6" x14ac:dyDescent="0.35">
      <c r="A27" t="s">
        <v>70</v>
      </c>
      <c r="B27" t="s">
        <v>76</v>
      </c>
      <c r="C27" s="3" t="s">
        <v>13</v>
      </c>
      <c r="D27" s="3" t="s">
        <v>75</v>
      </c>
      <c r="E27">
        <v>0.41</v>
      </c>
      <c r="F27" t="s">
        <v>73</v>
      </c>
    </row>
    <row r="28" spans="1:6" x14ac:dyDescent="0.35">
      <c r="A28" t="s">
        <v>70</v>
      </c>
      <c r="B28" t="s">
        <v>77</v>
      </c>
      <c r="C28" s="3" t="s">
        <v>78</v>
      </c>
      <c r="E28">
        <v>8.0000000000000004E-4</v>
      </c>
      <c r="F28" t="s">
        <v>73</v>
      </c>
    </row>
    <row r="29" spans="1:6" x14ac:dyDescent="0.35">
      <c r="A29" t="s">
        <v>70</v>
      </c>
      <c r="B29">
        <v>1949</v>
      </c>
      <c r="C29" s="3" t="s">
        <v>29</v>
      </c>
      <c r="E29">
        <v>8</v>
      </c>
      <c r="F29" t="s">
        <v>30</v>
      </c>
    </row>
    <row r="30" spans="1:6" x14ac:dyDescent="0.35">
      <c r="A30" t="s">
        <v>70</v>
      </c>
      <c r="B30" t="s">
        <v>79</v>
      </c>
      <c r="C30" s="3" t="s">
        <v>15</v>
      </c>
      <c r="D30" s="3" t="s">
        <v>6</v>
      </c>
      <c r="E30">
        <v>6.67</v>
      </c>
      <c r="F30" t="s">
        <v>25</v>
      </c>
    </row>
    <row r="31" spans="1:6" x14ac:dyDescent="0.35">
      <c r="A31" t="s">
        <v>70</v>
      </c>
      <c r="B31" t="s">
        <v>24</v>
      </c>
      <c r="C31" t="s">
        <v>15</v>
      </c>
      <c r="E31">
        <v>5.2</v>
      </c>
      <c r="F31" t="s">
        <v>18</v>
      </c>
    </row>
    <row r="32" spans="1:6" ht="16.5" x14ac:dyDescent="0.45">
      <c r="A32" t="s">
        <v>70</v>
      </c>
      <c r="B32" t="s">
        <v>20</v>
      </c>
      <c r="C32" s="3" t="s">
        <v>22</v>
      </c>
      <c r="E32">
        <v>0.1</v>
      </c>
      <c r="F32" t="s">
        <v>18</v>
      </c>
    </row>
  </sheetData>
  <sortState xmlns:xlrd2="http://schemas.microsoft.com/office/spreadsheetml/2017/richdata2" ref="A3:F23">
    <sortCondition ref="A3:A23"/>
    <sortCondition ref="C3:C23"/>
    <sortCondition ref="B3:B23"/>
  </sortState>
  <hyperlinks>
    <hyperlink ref="F2" r:id="rId1" xr:uid="{B68E4974-D6BE-4122-A874-4856BA178064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367E-0FB4-4775-B790-133D6B7F8A82}">
  <dimension ref="A1:D5"/>
  <sheetViews>
    <sheetView workbookViewId="0">
      <selection sqref="A1:D5"/>
    </sheetView>
  </sheetViews>
  <sheetFormatPr defaultRowHeight="14.5" x14ac:dyDescent="0.35"/>
  <cols>
    <col min="1" max="1" width="8.6328125" bestFit="1" customWidth="1"/>
    <col min="2" max="2" width="20" style="3" customWidth="1"/>
    <col min="3" max="3" width="9.81640625" bestFit="1" customWidth="1"/>
    <col min="4" max="4" width="29.453125" style="3" customWidth="1"/>
  </cols>
  <sheetData>
    <row r="1" spans="1:4" x14ac:dyDescent="0.35">
      <c r="A1" t="s">
        <v>19</v>
      </c>
      <c r="B1" s="3" t="s">
        <v>80</v>
      </c>
      <c r="C1" t="s">
        <v>16</v>
      </c>
      <c r="D1" s="3" t="s">
        <v>81</v>
      </c>
    </row>
    <row r="2" spans="1:4" ht="46.5" x14ac:dyDescent="0.35">
      <c r="A2" t="s">
        <v>70</v>
      </c>
      <c r="B2" s="3" t="s">
        <v>84</v>
      </c>
      <c r="C2">
        <v>60</v>
      </c>
      <c r="D2" s="16" t="s">
        <v>57</v>
      </c>
    </row>
    <row r="3" spans="1:4" ht="29" x14ac:dyDescent="0.35">
      <c r="A3" t="s">
        <v>70</v>
      </c>
      <c r="B3" s="3" t="s">
        <v>85</v>
      </c>
      <c r="C3" s="15">
        <v>0.08</v>
      </c>
      <c r="D3" s="3" t="s">
        <v>30</v>
      </c>
    </row>
    <row r="4" spans="1:4" x14ac:dyDescent="0.35">
      <c r="A4" t="s">
        <v>70</v>
      </c>
      <c r="B4" s="3" t="s">
        <v>82</v>
      </c>
      <c r="C4" t="s">
        <v>86</v>
      </c>
      <c r="D4" s="3" t="s">
        <v>73</v>
      </c>
    </row>
    <row r="5" spans="1:4" ht="29" x14ac:dyDescent="0.35">
      <c r="A5" t="s">
        <v>70</v>
      </c>
      <c r="B5" s="3" t="s">
        <v>83</v>
      </c>
      <c r="C5">
        <v>5.2</v>
      </c>
      <c r="D5" s="3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178A-276A-4912-80DB-F5B46CA25237}">
  <dimension ref="A1:B7"/>
  <sheetViews>
    <sheetView workbookViewId="0">
      <selection activeCell="B8" sqref="B8"/>
    </sheetView>
  </sheetViews>
  <sheetFormatPr defaultRowHeight="14.5" x14ac:dyDescent="0.35"/>
  <cols>
    <col min="1" max="1" width="11" bestFit="1" customWidth="1"/>
    <col min="2" max="2" width="12.08984375" customWidth="1"/>
  </cols>
  <sheetData>
    <row r="1" spans="1:2" x14ac:dyDescent="0.35">
      <c r="A1" t="s">
        <v>5</v>
      </c>
      <c r="B1" t="s">
        <v>6</v>
      </c>
    </row>
    <row r="2" spans="1:2" ht="16.5" x14ac:dyDescent="0.45">
      <c r="A2" t="s">
        <v>11</v>
      </c>
      <c r="B2" t="s">
        <v>49</v>
      </c>
    </row>
    <row r="3" spans="1:2" x14ac:dyDescent="0.35">
      <c r="A3" t="s">
        <v>11</v>
      </c>
      <c r="B3" t="s">
        <v>33</v>
      </c>
    </row>
    <row r="4" spans="1:2" x14ac:dyDescent="0.35">
      <c r="A4" t="s">
        <v>11</v>
      </c>
      <c r="B4" t="s">
        <v>39</v>
      </c>
    </row>
    <row r="5" spans="1:2" x14ac:dyDescent="0.35">
      <c r="A5" t="s">
        <v>11</v>
      </c>
      <c r="B5" t="s">
        <v>53</v>
      </c>
    </row>
    <row r="6" spans="1:2" ht="16.5" x14ac:dyDescent="0.45">
      <c r="A6" t="s">
        <v>11</v>
      </c>
      <c r="B6" t="s">
        <v>47</v>
      </c>
    </row>
    <row r="7" spans="1:2" x14ac:dyDescent="0.35">
      <c r="A7" s="9" t="s">
        <v>68</v>
      </c>
      <c r="B7" t="s">
        <v>69</v>
      </c>
    </row>
  </sheetData>
  <hyperlinks>
    <hyperlink ref="A7" r:id="rId1" xr:uid="{34EEAC88-ABEC-4C2B-9BC2-22314E8005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KalamazooCountyTotalC</vt:lpstr>
      <vt:lpstr>Kalamazoo County-Calcs</vt:lpstr>
      <vt:lpstr>Census Data</vt:lpstr>
      <vt:lpstr>Data &amp; Sources</vt:lpstr>
      <vt:lpstr>Source Table for paper</vt:lpstr>
      <vt:lpstr>Assumptions &amp; Caveats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Maas</dc:creator>
  <cp:lastModifiedBy>Maas, Ellen Diana van Lutse</cp:lastModifiedBy>
  <dcterms:created xsi:type="dcterms:W3CDTF">2018-08-15T16:57:14Z</dcterms:created>
  <dcterms:modified xsi:type="dcterms:W3CDTF">2022-09-21T19:31:38Z</dcterms:modified>
</cp:coreProperties>
</file>