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LRF\Historical Land Use and Yields\"/>
    </mc:Choice>
  </mc:AlternateContent>
  <xr:revisionPtr revIDLastSave="0" documentId="13_ncr:1_{13569CDB-9C13-4E20-83B7-728E6E91C14D}" xr6:coauthVersionLast="47" xr6:coauthVersionMax="47" xr10:uidLastSave="{00000000-0000-0000-0000-000000000000}"/>
  <bookViews>
    <workbookView xWindow="-110" yWindow="-110" windowWidth="19420" windowHeight="10420" activeTab="1" xr2:uid="{3345FC2A-340F-4F21-8A3A-F9BB132E4BBF}"/>
  </bookViews>
  <sheets>
    <sheet name="Census Data" sheetId="1" r:id="rId1"/>
    <sheet name="Lubbock County-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2" l="1"/>
  <c r="E88" i="2"/>
  <c r="F88" i="2"/>
  <c r="F87" i="2"/>
  <c r="C23" i="2"/>
  <c r="C18" i="2"/>
  <c r="C13" i="2"/>
  <c r="C8" i="2"/>
  <c r="C3" i="2"/>
  <c r="F3" i="2"/>
  <c r="F8" i="2"/>
  <c r="F13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6" i="2"/>
  <c r="F77" i="2"/>
  <c r="F36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6" i="2"/>
  <c r="E77" i="2"/>
  <c r="E78" i="2"/>
  <c r="E79" i="2"/>
  <c r="E80" i="2"/>
  <c r="E81" i="2"/>
  <c r="E82" i="2"/>
  <c r="E36" i="2"/>
  <c r="E37" i="2"/>
  <c r="E38" i="2"/>
  <c r="E39" i="2"/>
  <c r="E40" i="2"/>
  <c r="E41" i="2"/>
  <c r="E42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6" i="2"/>
  <c r="D77" i="2"/>
  <c r="D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36" i="2"/>
  <c r="Y9" i="1" l="1"/>
  <c r="Y10" i="1"/>
  <c r="Y11" i="1"/>
  <c r="Y12" i="1"/>
  <c r="Y13" i="1"/>
  <c r="Y14" i="1"/>
  <c r="Y15" i="1"/>
  <c r="Y16" i="1"/>
  <c r="Y8" i="1"/>
  <c r="X15" i="1"/>
  <c r="X16" i="1"/>
  <c r="X17" i="1"/>
  <c r="X18" i="1"/>
  <c r="U15" i="1"/>
  <c r="U16" i="1"/>
  <c r="U17" i="1"/>
  <c r="U18" i="1"/>
  <c r="T15" i="1"/>
  <c r="T16" i="1"/>
  <c r="T17" i="1"/>
  <c r="T18" i="1"/>
  <c r="S15" i="1"/>
  <c r="S16" i="1"/>
  <c r="S17" i="1"/>
  <c r="S18" i="1"/>
  <c r="U11" i="1"/>
  <c r="U12" i="1"/>
  <c r="U13" i="1"/>
  <c r="U14" i="1"/>
  <c r="U10" i="1"/>
  <c r="X5" i="1"/>
  <c r="X6" i="1"/>
  <c r="X7" i="1"/>
  <c r="X8" i="1"/>
  <c r="X9" i="1"/>
  <c r="X10" i="1"/>
  <c r="X11" i="1"/>
  <c r="X12" i="1"/>
  <c r="X13" i="1"/>
  <c r="X14" i="1"/>
  <c r="X4" i="1"/>
  <c r="V9" i="1"/>
  <c r="V8" i="1"/>
  <c r="U5" i="1"/>
  <c r="D3" i="2" s="1"/>
  <c r="U6" i="1"/>
  <c r="D8" i="2" s="1"/>
  <c r="U7" i="1"/>
  <c r="D13" i="2" s="1"/>
  <c r="U4" i="1"/>
  <c r="T5" i="1"/>
  <c r="B3" i="2" s="1"/>
  <c r="E3" i="2" s="1"/>
  <c r="T6" i="1"/>
  <c r="B8" i="2" s="1"/>
  <c r="E8" i="2" s="1"/>
  <c r="T7" i="1"/>
  <c r="B13" i="2" s="1"/>
  <c r="E13" i="2" s="1"/>
  <c r="T8" i="1"/>
  <c r="B18" i="2" s="1"/>
  <c r="E18" i="2" s="1"/>
  <c r="T9" i="1"/>
  <c r="B23" i="2" s="1"/>
  <c r="E23" i="2" s="1"/>
  <c r="T10" i="1"/>
  <c r="T11" i="1"/>
  <c r="T12" i="1"/>
  <c r="T13" i="1"/>
  <c r="T14" i="1"/>
  <c r="T4" i="1"/>
  <c r="S10" i="1"/>
  <c r="S11" i="1"/>
  <c r="S12" i="1"/>
  <c r="S13" i="1"/>
  <c r="S14" i="1"/>
  <c r="S9" i="1"/>
  <c r="S4" i="1"/>
  <c r="S5" i="1"/>
  <c r="S6" i="1"/>
  <c r="S7" i="1"/>
  <c r="S8" i="1"/>
  <c r="S3" i="1"/>
  <c r="B81" i="2" l="1"/>
  <c r="B56" i="2"/>
  <c r="B46" i="2"/>
  <c r="B42" i="2"/>
  <c r="B71" i="2"/>
  <c r="B51" i="2"/>
  <c r="B76" i="2"/>
  <c r="B66" i="2"/>
  <c r="B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tc={EFD96861-B315-4A5C-BFE7-8F75BD3B37B0}</author>
    <author>tc={DC594237-4F4F-4636-B0E2-C0A08B10B268}</author>
    <author>tc={2D6330D9-1DF6-4930-8FAD-BD84B3B4E2B3}</author>
    <author>tc={B1605D00-1A48-4D10-BF97-C753D6AD13A8}</author>
  </authors>
  <commentList>
    <comment ref="S2" authorId="0" shapeId="0" xr:uid="{EFD96861-B315-4A5C-BFE7-8F75BD3B37B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T2" authorId="1" shapeId="0" xr:uid="{DC594237-4F4F-4636-B0E2-C0A08B10B26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W2" authorId="2" shapeId="0" xr:uid="{2D6330D9-1DF6-4930-8FAD-BD84B3B4E2B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  <comment ref="X2" authorId="3" shapeId="0" xr:uid="{B1605D00-1A48-4D10-BF97-C753D6AD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average</t>
      </text>
    </comment>
  </commentList>
</comments>
</file>

<file path=xl/sharedStrings.xml><?xml version="1.0" encoding="utf-8"?>
<sst xmlns="http://schemas.openxmlformats.org/spreadsheetml/2006/main" count="70" uniqueCount="37">
  <si>
    <t>Year</t>
  </si>
  <si>
    <t>Corn acres</t>
  </si>
  <si>
    <t>Oats acres</t>
  </si>
  <si>
    <t>Wheat acres</t>
  </si>
  <si>
    <t>Hay (acres)</t>
  </si>
  <si>
    <t>Sorghum acres</t>
  </si>
  <si>
    <t>Cotton acres</t>
  </si>
  <si>
    <t>Sorghum Yield (bu/ac)</t>
  </si>
  <si>
    <t>Corn Yield (bu/ac)</t>
  </si>
  <si>
    <t>Cotton Yield (bale/ac)</t>
  </si>
  <si>
    <t>Oats Yield (bu/ac)</t>
  </si>
  <si>
    <t>Wheat (bu/ac)</t>
  </si>
  <si>
    <t>Sorghum Yield (pounds)</t>
  </si>
  <si>
    <t>Corn Yield (bushels)</t>
  </si>
  <si>
    <t>Oats Yield (bushels)</t>
  </si>
  <si>
    <t>Wheat Yield (bushels)</t>
  </si>
  <si>
    <t>Sorghum Yield (bushels)</t>
  </si>
  <si>
    <t>Sorghum (lb/ac)</t>
  </si>
  <si>
    <t>Soybean acres</t>
  </si>
  <si>
    <t>Soybean yield (bushels)</t>
  </si>
  <si>
    <t>Cotton yield (bales)</t>
  </si>
  <si>
    <t>Soybean yield (bu/ac)</t>
  </si>
  <si>
    <t>Raw harvest yield data</t>
  </si>
  <si>
    <t>Harvest yield weight</t>
  </si>
  <si>
    <t>Sorghum bu/ac</t>
  </si>
  <si>
    <t>Cotton bale/ac</t>
  </si>
  <si>
    <t>Cotton lb/ac</t>
  </si>
  <si>
    <t>Cotton g/m^2</t>
  </si>
  <si>
    <t>Sorghum g/m^2</t>
  </si>
  <si>
    <t>year</t>
  </si>
  <si>
    <t>noirr_yield_lbac_harv</t>
  </si>
  <si>
    <t>noirr_yield_lbac_plnt</t>
  </si>
  <si>
    <t>NA</t>
  </si>
  <si>
    <t>Cotton (from USDA NASS Quick Stats online)</t>
  </si>
  <si>
    <t>noirr_yield_buac_harv</t>
  </si>
  <si>
    <t>noirr_yield_buac_plnt</t>
  </si>
  <si>
    <t>Sorghum (from USDA NASS Quick Stats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</si>
</sst>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as, Ellen Diana van Lutse" id="{8B4347C0-A2E8-4E8C-9941-16E24D2C787B}" userId="S::EDMAAS@emory.edu::e1f799f0-3ff7-4538-bb2e-9de074855a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3-01-20T21:48:13.37" personId="{8B4347C0-A2E8-4E8C-9941-16E24D2C787B}" id="{EFD96861-B315-4A5C-BFE7-8F75BD3B37B0}">
    <text>State average</text>
  </threadedComment>
  <threadedComment ref="T2" dT="2023-01-20T21:46:14.63" personId="{8B4347C0-A2E8-4E8C-9941-16E24D2C787B}" id="{DC594237-4F4F-4636-B0E2-C0A08B10B268}">
    <text>State average</text>
  </threadedComment>
  <threadedComment ref="W2" dT="2023-01-20T21:48:36.02" personId="{8B4347C0-A2E8-4E8C-9941-16E24D2C787B}" id="{2D6330D9-1DF6-4930-8FAD-BD84B3B4E2B3}">
    <text>State average</text>
  </threadedComment>
  <threadedComment ref="X2" dT="2023-01-20T21:48:58.52" personId="{8B4347C0-A2E8-4E8C-9941-16E24D2C787B}" id="{B1605D00-1A48-4D10-BF97-C753D6AD13A8}">
    <text>State average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AB41-F0AA-49A9-BDBD-5E1EB2B0A096}">
  <dimension ref="A1:AG56"/>
  <sheetViews>
    <sheetView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E2" sqref="AE2"/>
    </sheetView>
  </sheetViews>
  <sheetFormatPr defaultRowHeight="14.5" x14ac:dyDescent="0.35"/>
  <cols>
    <col min="2" max="2" width="9.6328125" bestFit="1" customWidth="1"/>
    <col min="3" max="3" width="18.08984375" bestFit="1" customWidth="1"/>
    <col min="4" max="4" width="9.453125" bestFit="1" customWidth="1"/>
    <col min="5" max="5" width="17.90625" bestFit="1" customWidth="1"/>
    <col min="6" max="6" width="11.1796875" bestFit="1" customWidth="1"/>
    <col min="7" max="7" width="19.6328125" bestFit="1" customWidth="1"/>
    <col min="8" max="8" width="13.36328125" bestFit="1" customWidth="1"/>
    <col min="9" max="12" width="19.6328125" customWidth="1"/>
    <col min="13" max="13" width="12.7265625" bestFit="1" customWidth="1"/>
    <col min="14" max="14" width="20.54296875" bestFit="1" customWidth="1"/>
    <col min="19" max="19" width="15.90625" bestFit="1" customWidth="1"/>
    <col min="20" max="20" width="19" bestFit="1" customWidth="1"/>
    <col min="21" max="21" width="19.453125" bestFit="1" customWidth="1"/>
    <col min="22" max="22" width="19.453125" customWidth="1"/>
    <col min="27" max="27" width="4.81640625" bestFit="1" customWidth="1"/>
    <col min="28" max="28" width="19.453125" bestFit="1" customWidth="1"/>
    <col min="29" max="29" width="19.1796875" bestFit="1" customWidth="1"/>
    <col min="31" max="31" width="5.453125" customWidth="1"/>
    <col min="32" max="32" width="20" bestFit="1" customWidth="1"/>
    <col min="33" max="33" width="19.7265625" bestFit="1" customWidth="1"/>
  </cols>
  <sheetData>
    <row r="1" spans="1:33" x14ac:dyDescent="0.35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5</v>
      </c>
      <c r="I1" t="s">
        <v>16</v>
      </c>
      <c r="J1" t="s">
        <v>12</v>
      </c>
      <c r="K1" t="s">
        <v>6</v>
      </c>
      <c r="L1" t="s">
        <v>20</v>
      </c>
      <c r="M1" t="s">
        <v>18</v>
      </c>
      <c r="N1" t="s">
        <v>19</v>
      </c>
      <c r="P1" t="s">
        <v>4</v>
      </c>
      <c r="S1" t="s">
        <v>8</v>
      </c>
      <c r="T1" t="s">
        <v>9</v>
      </c>
      <c r="U1" t="s">
        <v>7</v>
      </c>
      <c r="V1" t="s">
        <v>17</v>
      </c>
      <c r="W1" t="s">
        <v>10</v>
      </c>
      <c r="X1" t="s">
        <v>11</v>
      </c>
      <c r="Y1" t="s">
        <v>21</v>
      </c>
      <c r="AA1" s="4" t="s">
        <v>33</v>
      </c>
      <c r="AB1" s="4"/>
      <c r="AC1" s="4"/>
      <c r="AE1" s="3" t="s">
        <v>36</v>
      </c>
      <c r="AF1" s="3"/>
      <c r="AG1" s="3"/>
    </row>
    <row r="2" spans="1:33" x14ac:dyDescent="0.35">
      <c r="A2">
        <v>1909</v>
      </c>
      <c r="S2">
        <v>14.7</v>
      </c>
      <c r="T2">
        <v>0.25</v>
      </c>
      <c r="W2">
        <v>16</v>
      </c>
      <c r="X2">
        <v>7.9</v>
      </c>
      <c r="AA2" t="s">
        <v>29</v>
      </c>
      <c r="AB2" t="s">
        <v>30</v>
      </c>
      <c r="AC2" t="s">
        <v>31</v>
      </c>
      <c r="AE2" t="s">
        <v>29</v>
      </c>
      <c r="AF2" t="s">
        <v>34</v>
      </c>
      <c r="AG2" t="s">
        <v>35</v>
      </c>
    </row>
    <row r="3" spans="1:33" x14ac:dyDescent="0.35">
      <c r="A3">
        <v>1910</v>
      </c>
      <c r="B3">
        <v>1210</v>
      </c>
      <c r="C3">
        <v>8028</v>
      </c>
      <c r="P3">
        <v>1304</v>
      </c>
      <c r="S3">
        <f>C3/B3</f>
        <v>6.6347107438016533</v>
      </c>
      <c r="AA3">
        <v>1968</v>
      </c>
      <c r="AB3" t="s">
        <v>32</v>
      </c>
      <c r="AC3" t="s">
        <v>32</v>
      </c>
      <c r="AE3">
        <v>1968</v>
      </c>
      <c r="AF3" t="s">
        <v>32</v>
      </c>
      <c r="AG3" t="s">
        <v>32</v>
      </c>
    </row>
    <row r="4" spans="1:33" x14ac:dyDescent="0.35">
      <c r="A4">
        <v>1934</v>
      </c>
      <c r="B4">
        <v>38</v>
      </c>
      <c r="C4">
        <v>179</v>
      </c>
      <c r="F4">
        <v>6213</v>
      </c>
      <c r="G4">
        <v>25731</v>
      </c>
      <c r="H4">
        <v>6922</v>
      </c>
      <c r="I4">
        <v>25488</v>
      </c>
      <c r="K4">
        <v>69447</v>
      </c>
      <c r="L4">
        <v>4909</v>
      </c>
      <c r="P4">
        <v>719</v>
      </c>
      <c r="S4">
        <f t="shared" ref="S4:S18" si="0">C4/B4</f>
        <v>4.7105263157894735</v>
      </c>
      <c r="T4">
        <f>L4/K4</f>
        <v>7.0686998718447164E-2</v>
      </c>
      <c r="U4">
        <f>I4/H4</f>
        <v>3.682172782432823</v>
      </c>
      <c r="X4">
        <f>G4/F4</f>
        <v>4.141477547078706</v>
      </c>
      <c r="AA4">
        <v>1969</v>
      </c>
      <c r="AB4" t="s">
        <v>32</v>
      </c>
      <c r="AC4" t="s">
        <v>32</v>
      </c>
      <c r="AE4">
        <v>1969</v>
      </c>
      <c r="AF4" t="s">
        <v>32</v>
      </c>
      <c r="AG4" t="s">
        <v>32</v>
      </c>
    </row>
    <row r="5" spans="1:33" x14ac:dyDescent="0.35">
      <c r="A5">
        <v>1939</v>
      </c>
      <c r="B5">
        <v>1801</v>
      </c>
      <c r="C5">
        <v>19871</v>
      </c>
      <c r="D5">
        <v>90</v>
      </c>
      <c r="E5">
        <v>2000</v>
      </c>
      <c r="F5">
        <v>3812</v>
      </c>
      <c r="G5">
        <v>30944</v>
      </c>
      <c r="H5">
        <v>60183</v>
      </c>
      <c r="I5">
        <v>810143</v>
      </c>
      <c r="K5">
        <v>160629</v>
      </c>
      <c r="L5">
        <v>60464</v>
      </c>
      <c r="P5">
        <v>6879</v>
      </c>
      <c r="S5">
        <f t="shared" si="0"/>
        <v>11.033314825097168</v>
      </c>
      <c r="T5">
        <f t="shared" ref="T5:T18" si="1">L5/K5</f>
        <v>0.37642019809623417</v>
      </c>
      <c r="U5">
        <f t="shared" ref="U5:U7" si="2">I5/H5</f>
        <v>13.461326288154462</v>
      </c>
      <c r="X5">
        <f t="shared" ref="X5:X14" si="3">G5/F5</f>
        <v>8.1175236096537251</v>
      </c>
      <c r="AA5">
        <v>1970</v>
      </c>
      <c r="AB5" t="s">
        <v>32</v>
      </c>
      <c r="AC5" t="s">
        <v>32</v>
      </c>
      <c r="AE5">
        <v>1970</v>
      </c>
      <c r="AF5" t="s">
        <v>32</v>
      </c>
      <c r="AG5" t="s">
        <v>32</v>
      </c>
    </row>
    <row r="6" spans="1:33" x14ac:dyDescent="0.35">
      <c r="A6">
        <v>1944</v>
      </c>
      <c r="B6">
        <v>2008</v>
      </c>
      <c r="C6">
        <v>27820</v>
      </c>
      <c r="D6">
        <v>71</v>
      </c>
      <c r="F6">
        <v>9568</v>
      </c>
      <c r="G6">
        <v>110798</v>
      </c>
      <c r="H6">
        <v>208143</v>
      </c>
      <c r="I6">
        <v>4462905</v>
      </c>
      <c r="K6">
        <v>139984</v>
      </c>
      <c r="L6">
        <v>94278</v>
      </c>
      <c r="S6">
        <f t="shared" si="0"/>
        <v>13.854581673306773</v>
      </c>
      <c r="T6">
        <f t="shared" si="1"/>
        <v>0.67349125614355931</v>
      </c>
      <c r="U6">
        <f t="shared" si="2"/>
        <v>21.441532984534671</v>
      </c>
      <c r="X6">
        <f t="shared" si="3"/>
        <v>11.580058528428093</v>
      </c>
      <c r="AA6">
        <v>1971</v>
      </c>
      <c r="AB6" t="s">
        <v>32</v>
      </c>
      <c r="AC6" t="s">
        <v>32</v>
      </c>
      <c r="AE6">
        <v>1971</v>
      </c>
      <c r="AF6" t="s">
        <v>32</v>
      </c>
      <c r="AG6" t="s">
        <v>32</v>
      </c>
    </row>
    <row r="7" spans="1:33" x14ac:dyDescent="0.35">
      <c r="A7">
        <v>1949</v>
      </c>
      <c r="B7">
        <v>561</v>
      </c>
      <c r="C7">
        <v>16496</v>
      </c>
      <c r="D7">
        <v>148</v>
      </c>
      <c r="F7">
        <v>14034</v>
      </c>
      <c r="G7">
        <v>210648</v>
      </c>
      <c r="H7">
        <v>77868</v>
      </c>
      <c r="I7">
        <v>2196078</v>
      </c>
      <c r="K7">
        <v>359548</v>
      </c>
      <c r="L7">
        <v>253469</v>
      </c>
      <c r="S7">
        <f t="shared" si="0"/>
        <v>29.404634581105171</v>
      </c>
      <c r="T7">
        <f t="shared" si="1"/>
        <v>0.70496567913046382</v>
      </c>
      <c r="U7">
        <f t="shared" si="2"/>
        <v>28.202573586068731</v>
      </c>
      <c r="X7">
        <f t="shared" si="3"/>
        <v>15.009833262077811</v>
      </c>
      <c r="AA7">
        <v>1972</v>
      </c>
      <c r="AB7">
        <v>413.42281879194599</v>
      </c>
      <c r="AC7">
        <v>374.08906882590998</v>
      </c>
      <c r="AE7">
        <v>1972</v>
      </c>
      <c r="AF7">
        <v>38.2371428571428</v>
      </c>
      <c r="AG7">
        <v>37.174999999999997</v>
      </c>
    </row>
    <row r="8" spans="1:33" x14ac:dyDescent="0.35">
      <c r="A8">
        <v>1954</v>
      </c>
      <c r="B8">
        <v>828</v>
      </c>
      <c r="C8">
        <v>11834</v>
      </c>
      <c r="D8">
        <v>309</v>
      </c>
      <c r="F8">
        <v>4650</v>
      </c>
      <c r="G8">
        <v>63652</v>
      </c>
      <c r="H8">
        <v>216505</v>
      </c>
      <c r="J8">
        <v>355763632</v>
      </c>
      <c r="K8">
        <v>238649</v>
      </c>
      <c r="L8">
        <v>203299</v>
      </c>
      <c r="M8">
        <v>172</v>
      </c>
      <c r="N8">
        <v>2326</v>
      </c>
      <c r="S8">
        <f t="shared" si="0"/>
        <v>14.292270531400966</v>
      </c>
      <c r="T8">
        <f t="shared" si="1"/>
        <v>0.85187451026402794</v>
      </c>
      <c r="V8">
        <f>J8/H8</f>
        <v>1643.2120828618276</v>
      </c>
      <c r="X8">
        <f t="shared" si="3"/>
        <v>13.688602150537635</v>
      </c>
      <c r="Y8">
        <f>N8/M8</f>
        <v>13.523255813953488</v>
      </c>
      <c r="AA8">
        <v>1973</v>
      </c>
      <c r="AB8">
        <v>388.61367837338202</v>
      </c>
      <c r="AC8">
        <v>386.47058823529397</v>
      </c>
      <c r="AE8">
        <v>1973</v>
      </c>
      <c r="AF8">
        <v>35.097560975609703</v>
      </c>
      <c r="AG8">
        <v>33.465116279069697</v>
      </c>
    </row>
    <row r="9" spans="1:33" x14ac:dyDescent="0.35">
      <c r="A9">
        <v>1959</v>
      </c>
      <c r="B9">
        <v>702</v>
      </c>
      <c r="C9">
        <v>10187</v>
      </c>
      <c r="D9">
        <v>466</v>
      </c>
      <c r="F9">
        <v>4280</v>
      </c>
      <c r="G9">
        <v>128660</v>
      </c>
      <c r="H9">
        <v>239694</v>
      </c>
      <c r="J9">
        <v>454384636</v>
      </c>
      <c r="K9">
        <v>214340</v>
      </c>
      <c r="L9">
        <v>204155</v>
      </c>
      <c r="M9">
        <v>5774</v>
      </c>
      <c r="N9">
        <v>117320</v>
      </c>
      <c r="S9">
        <f t="shared" si="0"/>
        <v>14.511396011396011</v>
      </c>
      <c r="T9">
        <f t="shared" si="1"/>
        <v>0.95248203788373609</v>
      </c>
      <c r="V9">
        <f>J9/H9</f>
        <v>1895.6863167204854</v>
      </c>
      <c r="X9">
        <f t="shared" si="3"/>
        <v>30.060747663551403</v>
      </c>
      <c r="Y9">
        <f t="shared" ref="Y9:Y16" si="4">N9/M9</f>
        <v>20.318669899549704</v>
      </c>
      <c r="AA9">
        <v>1974</v>
      </c>
      <c r="AB9">
        <v>153.191489361702</v>
      </c>
      <c r="AC9">
        <v>124.615384615384</v>
      </c>
      <c r="AE9">
        <v>1974</v>
      </c>
      <c r="AF9">
        <v>17.338709677419299</v>
      </c>
      <c r="AG9">
        <v>6.71875</v>
      </c>
    </row>
    <row r="10" spans="1:33" x14ac:dyDescent="0.35">
      <c r="A10">
        <v>1978</v>
      </c>
      <c r="B10">
        <v>8320</v>
      </c>
      <c r="C10">
        <v>613692</v>
      </c>
      <c r="F10">
        <v>6304</v>
      </c>
      <c r="G10">
        <v>80501</v>
      </c>
      <c r="H10">
        <v>25745</v>
      </c>
      <c r="I10">
        <v>1134737</v>
      </c>
      <c r="K10">
        <v>321638</v>
      </c>
      <c r="L10">
        <v>218703</v>
      </c>
      <c r="M10">
        <v>5747</v>
      </c>
      <c r="N10">
        <v>108147</v>
      </c>
      <c r="S10">
        <f t="shared" si="0"/>
        <v>73.761057692307688</v>
      </c>
      <c r="T10">
        <f t="shared" si="1"/>
        <v>0.67996629751459714</v>
      </c>
      <c r="U10">
        <f t="shared" ref="U10:U18" si="5">I10/H10</f>
        <v>44.076014760147601</v>
      </c>
      <c r="X10">
        <f t="shared" si="3"/>
        <v>12.769828680203046</v>
      </c>
      <c r="Y10">
        <f t="shared" si="4"/>
        <v>18.81799199582391</v>
      </c>
      <c r="AA10">
        <v>1975</v>
      </c>
      <c r="AB10">
        <v>232.32409381663101</v>
      </c>
      <c r="AC10">
        <v>227</v>
      </c>
      <c r="AE10">
        <v>1975</v>
      </c>
      <c r="AF10">
        <v>35.101123595505598</v>
      </c>
      <c r="AG10">
        <v>33.501340482573703</v>
      </c>
    </row>
    <row r="11" spans="1:33" x14ac:dyDescent="0.35">
      <c r="A11">
        <v>1982</v>
      </c>
      <c r="B11">
        <v>1409</v>
      </c>
      <c r="C11">
        <v>154864</v>
      </c>
      <c r="F11">
        <v>8234</v>
      </c>
      <c r="G11">
        <v>132430</v>
      </c>
      <c r="H11">
        <v>79692</v>
      </c>
      <c r="I11">
        <v>3958123</v>
      </c>
      <c r="K11">
        <v>177160</v>
      </c>
      <c r="L11">
        <v>79965</v>
      </c>
      <c r="M11">
        <v>15972</v>
      </c>
      <c r="N11">
        <v>428394</v>
      </c>
      <c r="S11">
        <f t="shared" si="0"/>
        <v>109.91057487579843</v>
      </c>
      <c r="T11">
        <f t="shared" si="1"/>
        <v>0.45137164145405284</v>
      </c>
      <c r="U11">
        <f t="shared" si="5"/>
        <v>49.667758369723437</v>
      </c>
      <c r="X11">
        <f t="shared" si="3"/>
        <v>16.083313092057324</v>
      </c>
      <c r="Y11">
        <f t="shared" si="4"/>
        <v>26.821562734785875</v>
      </c>
      <c r="AA11">
        <v>1976</v>
      </c>
      <c r="AB11">
        <v>266.373626373626</v>
      </c>
      <c r="AC11">
        <v>228.67924528301799</v>
      </c>
      <c r="AE11">
        <v>1976</v>
      </c>
      <c r="AF11">
        <v>27.797356828193799</v>
      </c>
      <c r="AG11">
        <v>26.182572614107801</v>
      </c>
    </row>
    <row r="12" spans="1:33" x14ac:dyDescent="0.35">
      <c r="A12">
        <v>1987</v>
      </c>
      <c r="B12">
        <v>1395</v>
      </c>
      <c r="C12">
        <v>160977</v>
      </c>
      <c r="F12">
        <v>4562</v>
      </c>
      <c r="G12">
        <v>71888</v>
      </c>
      <c r="H12">
        <v>21242</v>
      </c>
      <c r="I12">
        <v>967899</v>
      </c>
      <c r="K12">
        <v>195699</v>
      </c>
      <c r="L12">
        <v>193843</v>
      </c>
      <c r="M12">
        <v>1325</v>
      </c>
      <c r="N12">
        <v>33895</v>
      </c>
      <c r="S12">
        <f t="shared" si="0"/>
        <v>115.39569892473118</v>
      </c>
      <c r="T12">
        <f t="shared" si="1"/>
        <v>0.99051604760371792</v>
      </c>
      <c r="U12">
        <f t="shared" si="5"/>
        <v>45.565342246492797</v>
      </c>
      <c r="X12">
        <f t="shared" si="3"/>
        <v>15.758000876808417</v>
      </c>
      <c r="Y12">
        <f t="shared" si="4"/>
        <v>25.581132075471697</v>
      </c>
      <c r="AA12">
        <v>1977</v>
      </c>
      <c r="AB12">
        <v>460.99009900990097</v>
      </c>
      <c r="AC12">
        <v>460.99009900990097</v>
      </c>
      <c r="AE12">
        <v>1977</v>
      </c>
      <c r="AF12">
        <v>24.08</v>
      </c>
      <c r="AG12">
        <v>24.08</v>
      </c>
    </row>
    <row r="13" spans="1:33" x14ac:dyDescent="0.35">
      <c r="A13">
        <v>1992</v>
      </c>
      <c r="B13">
        <v>1597</v>
      </c>
      <c r="C13">
        <v>194390</v>
      </c>
      <c r="F13">
        <v>11930</v>
      </c>
      <c r="G13">
        <v>270095</v>
      </c>
      <c r="H13">
        <v>166796</v>
      </c>
      <c r="I13">
        <v>10160344</v>
      </c>
      <c r="K13">
        <v>78771</v>
      </c>
      <c r="L13">
        <v>71143</v>
      </c>
      <c r="M13">
        <v>21879</v>
      </c>
      <c r="N13">
        <v>660737</v>
      </c>
      <c r="S13">
        <f t="shared" si="0"/>
        <v>121.7219787100814</v>
      </c>
      <c r="T13">
        <f t="shared" si="1"/>
        <v>0.90316233131482393</v>
      </c>
      <c r="U13">
        <f t="shared" si="5"/>
        <v>60.914794119763066</v>
      </c>
      <c r="X13">
        <f t="shared" si="3"/>
        <v>22.639983235540655</v>
      </c>
      <c r="Y13">
        <f t="shared" si="4"/>
        <v>30.199597787833081</v>
      </c>
      <c r="AA13">
        <v>1978</v>
      </c>
      <c r="AB13">
        <v>217.263157894736</v>
      </c>
      <c r="AC13">
        <v>206.4</v>
      </c>
      <c r="AE13">
        <v>1978</v>
      </c>
      <c r="AF13">
        <v>35</v>
      </c>
      <c r="AG13">
        <v>24.6039603960396</v>
      </c>
    </row>
    <row r="14" spans="1:33" x14ac:dyDescent="0.35">
      <c r="A14">
        <v>1997</v>
      </c>
      <c r="B14">
        <v>949</v>
      </c>
      <c r="C14">
        <v>143604</v>
      </c>
      <c r="F14">
        <v>6838</v>
      </c>
      <c r="G14">
        <v>144456</v>
      </c>
      <c r="H14">
        <v>23744</v>
      </c>
      <c r="I14">
        <v>1299828</v>
      </c>
      <c r="K14">
        <v>279205</v>
      </c>
      <c r="L14">
        <v>275647</v>
      </c>
      <c r="M14">
        <v>4933</v>
      </c>
      <c r="N14">
        <v>135543</v>
      </c>
      <c r="S14">
        <f t="shared" si="0"/>
        <v>151.32139093782931</v>
      </c>
      <c r="T14">
        <f t="shared" si="1"/>
        <v>0.98725667520280802</v>
      </c>
      <c r="U14">
        <f t="shared" si="5"/>
        <v>54.743429919137469</v>
      </c>
      <c r="X14">
        <f t="shared" si="3"/>
        <v>21.125475285171103</v>
      </c>
      <c r="Y14">
        <f t="shared" si="4"/>
        <v>27.476788972227855</v>
      </c>
      <c r="AA14">
        <v>1979</v>
      </c>
      <c r="AB14">
        <v>391.211267605633</v>
      </c>
      <c r="AC14">
        <v>330.14263074484899</v>
      </c>
      <c r="AE14">
        <v>1979</v>
      </c>
      <c r="AF14">
        <v>36.1666666666666</v>
      </c>
      <c r="AG14">
        <v>35.573770491803202</v>
      </c>
    </row>
    <row r="15" spans="1:33" x14ac:dyDescent="0.35">
      <c r="A15">
        <v>2002</v>
      </c>
      <c r="B15">
        <v>448</v>
      </c>
      <c r="C15">
        <v>52960</v>
      </c>
      <c r="F15">
        <v>6970</v>
      </c>
      <c r="G15">
        <v>140713</v>
      </c>
      <c r="H15">
        <v>39803</v>
      </c>
      <c r="I15">
        <v>1352517</v>
      </c>
      <c r="K15">
        <v>240871</v>
      </c>
      <c r="L15">
        <v>257212</v>
      </c>
      <c r="M15">
        <v>1091</v>
      </c>
      <c r="N15">
        <v>32504</v>
      </c>
      <c r="S15">
        <f t="shared" si="0"/>
        <v>118.21428571428571</v>
      </c>
      <c r="T15">
        <f t="shared" si="1"/>
        <v>1.0678412926421197</v>
      </c>
      <c r="U15">
        <f t="shared" si="5"/>
        <v>33.980277868502377</v>
      </c>
      <c r="X15">
        <f t="shared" ref="X15:X18" si="6">G15/F15</f>
        <v>20.188378766140602</v>
      </c>
      <c r="Y15">
        <f t="shared" si="4"/>
        <v>29.792850595783683</v>
      </c>
      <c r="AA15">
        <v>1980</v>
      </c>
      <c r="AB15">
        <v>138.68756121449499</v>
      </c>
      <c r="AC15">
        <v>123.13043478260801</v>
      </c>
      <c r="AE15">
        <v>1980</v>
      </c>
      <c r="AF15">
        <v>15.588235294117601</v>
      </c>
      <c r="AG15">
        <v>9.46428571428571</v>
      </c>
    </row>
    <row r="16" spans="1:33" x14ac:dyDescent="0.35">
      <c r="A16">
        <v>2007</v>
      </c>
      <c r="B16">
        <v>2538</v>
      </c>
      <c r="C16">
        <v>445528</v>
      </c>
      <c r="F16">
        <v>16289</v>
      </c>
      <c r="G16">
        <v>543667</v>
      </c>
      <c r="H16">
        <v>25606</v>
      </c>
      <c r="I16">
        <v>1516786</v>
      </c>
      <c r="K16">
        <v>242658</v>
      </c>
      <c r="L16">
        <v>457248</v>
      </c>
      <c r="M16">
        <v>379</v>
      </c>
      <c r="N16">
        <v>12560</v>
      </c>
      <c r="S16">
        <f t="shared" si="0"/>
        <v>175.54294720252167</v>
      </c>
      <c r="T16">
        <f t="shared" si="1"/>
        <v>1.8843310338006578</v>
      </c>
      <c r="U16">
        <f t="shared" si="5"/>
        <v>59.235569788330857</v>
      </c>
      <c r="X16">
        <f t="shared" si="6"/>
        <v>33.376327583031497</v>
      </c>
      <c r="Y16">
        <f t="shared" si="4"/>
        <v>33.13984168865435</v>
      </c>
      <c r="AA16">
        <v>1981</v>
      </c>
      <c r="AB16">
        <v>332.47376311843999</v>
      </c>
      <c r="AC16">
        <v>330.24571854058001</v>
      </c>
      <c r="AE16">
        <v>1981</v>
      </c>
      <c r="AF16" t="s">
        <v>32</v>
      </c>
      <c r="AG16" t="s">
        <v>32</v>
      </c>
    </row>
    <row r="17" spans="1:33" x14ac:dyDescent="0.35">
      <c r="A17">
        <v>2012</v>
      </c>
      <c r="B17">
        <v>686</v>
      </c>
      <c r="C17">
        <v>95737</v>
      </c>
      <c r="F17">
        <v>4273</v>
      </c>
      <c r="G17">
        <v>166834</v>
      </c>
      <c r="H17">
        <v>28614</v>
      </c>
      <c r="I17">
        <v>1077242</v>
      </c>
      <c r="K17">
        <v>205581</v>
      </c>
      <c r="L17">
        <v>242039</v>
      </c>
      <c r="S17">
        <f t="shared" si="0"/>
        <v>139.55830903790087</v>
      </c>
      <c r="T17">
        <f t="shared" si="1"/>
        <v>1.177341291267189</v>
      </c>
      <c r="U17">
        <f t="shared" si="5"/>
        <v>37.647375410638148</v>
      </c>
      <c r="X17">
        <f t="shared" si="6"/>
        <v>39.04376316405336</v>
      </c>
      <c r="AA17">
        <v>1982</v>
      </c>
      <c r="AB17">
        <v>218.959881129271</v>
      </c>
      <c r="AC17">
        <v>114.76635514018599</v>
      </c>
      <c r="AE17">
        <v>1982</v>
      </c>
      <c r="AF17">
        <v>46.153846153846096</v>
      </c>
      <c r="AG17">
        <v>42.857142857142797</v>
      </c>
    </row>
    <row r="18" spans="1:33" x14ac:dyDescent="0.35">
      <c r="A18">
        <v>2017</v>
      </c>
      <c r="B18">
        <v>17986</v>
      </c>
      <c r="C18">
        <v>1331353</v>
      </c>
      <c r="F18">
        <v>2185</v>
      </c>
      <c r="G18">
        <v>63310</v>
      </c>
      <c r="H18">
        <v>23354</v>
      </c>
      <c r="I18">
        <v>1067423</v>
      </c>
      <c r="K18">
        <v>264305</v>
      </c>
      <c r="L18">
        <v>415871</v>
      </c>
      <c r="S18">
        <f t="shared" si="0"/>
        <v>74.021627932836651</v>
      </c>
      <c r="T18">
        <f t="shared" si="1"/>
        <v>1.5734511265394147</v>
      </c>
      <c r="U18">
        <f t="shared" si="5"/>
        <v>45.706217350346833</v>
      </c>
      <c r="X18">
        <f t="shared" si="6"/>
        <v>28.974828375286041</v>
      </c>
      <c r="AA18">
        <v>1983</v>
      </c>
      <c r="AB18">
        <v>277.50417827298003</v>
      </c>
      <c r="AC18">
        <v>266.73092369477899</v>
      </c>
      <c r="AE18">
        <v>1983</v>
      </c>
      <c r="AF18">
        <v>25.927272727272701</v>
      </c>
      <c r="AG18">
        <v>23.766666666666602</v>
      </c>
    </row>
    <row r="19" spans="1:33" x14ac:dyDescent="0.35">
      <c r="AA19">
        <v>1984</v>
      </c>
      <c r="AB19">
        <v>346.57360959650998</v>
      </c>
      <c r="AC19">
        <v>344.69414316702802</v>
      </c>
      <c r="AE19">
        <v>1984</v>
      </c>
      <c r="AF19">
        <v>41.329479768786101</v>
      </c>
      <c r="AG19">
        <v>36.6666666666666</v>
      </c>
    </row>
    <row r="20" spans="1:33" x14ac:dyDescent="0.35">
      <c r="AA20">
        <v>1985</v>
      </c>
      <c r="AB20">
        <v>249.6</v>
      </c>
      <c r="AC20">
        <v>242.33009708737799</v>
      </c>
      <c r="AE20">
        <v>1985</v>
      </c>
      <c r="AF20">
        <v>31.236363636363599</v>
      </c>
      <c r="AG20">
        <v>26.84375</v>
      </c>
    </row>
    <row r="21" spans="1:33" x14ac:dyDescent="0.35">
      <c r="AA21">
        <v>1986</v>
      </c>
      <c r="AB21">
        <v>180.93126385809299</v>
      </c>
      <c r="AC21">
        <v>75.5555555555555</v>
      </c>
      <c r="AE21">
        <v>1986</v>
      </c>
      <c r="AF21">
        <v>41.393939393939299</v>
      </c>
      <c r="AG21">
        <v>38.299065420560702</v>
      </c>
    </row>
    <row r="22" spans="1:33" x14ac:dyDescent="0.35">
      <c r="AA22">
        <v>1987</v>
      </c>
      <c r="AB22">
        <v>458.54748603351902</v>
      </c>
      <c r="AC22">
        <v>400</v>
      </c>
      <c r="AE22">
        <v>1987</v>
      </c>
      <c r="AF22">
        <v>41.311475409836</v>
      </c>
      <c r="AG22">
        <v>37.989949748743697</v>
      </c>
    </row>
    <row r="23" spans="1:33" x14ac:dyDescent="0.35">
      <c r="AA23">
        <v>1988</v>
      </c>
      <c r="AB23">
        <v>407.11590296495899</v>
      </c>
      <c r="AC23">
        <v>395.73799126637499</v>
      </c>
      <c r="AE23">
        <v>1988</v>
      </c>
      <c r="AF23">
        <v>43.636363636363598</v>
      </c>
      <c r="AG23">
        <v>42.6666666666666</v>
      </c>
    </row>
    <row r="24" spans="1:33" x14ac:dyDescent="0.35">
      <c r="AA24">
        <v>1989</v>
      </c>
      <c r="AB24">
        <v>283.93442622950801</v>
      </c>
      <c r="AC24">
        <v>259.47565543071102</v>
      </c>
      <c r="AE24">
        <v>1989</v>
      </c>
      <c r="AF24">
        <v>36.303030303030297</v>
      </c>
      <c r="AG24">
        <v>31.946666666666601</v>
      </c>
    </row>
    <row r="25" spans="1:33" x14ac:dyDescent="0.35">
      <c r="AA25">
        <v>1990</v>
      </c>
      <c r="AB25">
        <v>361.030042918454</v>
      </c>
      <c r="AC25">
        <v>330.20608439646702</v>
      </c>
      <c r="AE25">
        <v>1990</v>
      </c>
      <c r="AF25">
        <v>36.515151515151501</v>
      </c>
      <c r="AG25">
        <v>28.690476190476101</v>
      </c>
    </row>
    <row r="26" spans="1:33" x14ac:dyDescent="0.35">
      <c r="AA26">
        <v>1991</v>
      </c>
      <c r="AB26">
        <v>266.896551724137</v>
      </c>
      <c r="AC26">
        <v>239.304347826086</v>
      </c>
      <c r="AE26">
        <v>1991</v>
      </c>
      <c r="AF26">
        <v>44.904761904761898</v>
      </c>
      <c r="AG26">
        <v>36.269230769230703</v>
      </c>
    </row>
    <row r="27" spans="1:33" x14ac:dyDescent="0.35">
      <c r="AA27">
        <v>1992</v>
      </c>
      <c r="AB27">
        <v>518.70967741935397</v>
      </c>
      <c r="AC27">
        <v>120.99322799097</v>
      </c>
      <c r="AE27">
        <v>1992</v>
      </c>
      <c r="AF27">
        <v>54.082024432809703</v>
      </c>
      <c r="AG27">
        <v>52.568278201865901</v>
      </c>
    </row>
    <row r="28" spans="1:33" x14ac:dyDescent="0.35">
      <c r="AA28">
        <v>1993</v>
      </c>
      <c r="AB28">
        <v>405.526613816534</v>
      </c>
      <c r="AC28">
        <v>386.695464362851</v>
      </c>
      <c r="AE28">
        <v>1993</v>
      </c>
      <c r="AF28">
        <v>28.732394366197099</v>
      </c>
      <c r="AG28">
        <v>24.878048780487799</v>
      </c>
    </row>
    <row r="29" spans="1:33" x14ac:dyDescent="0.35">
      <c r="AA29">
        <v>1994</v>
      </c>
      <c r="AB29">
        <v>309.85915492957702</v>
      </c>
      <c r="AC29">
        <v>299.31972789115599</v>
      </c>
      <c r="AE29">
        <v>1994</v>
      </c>
      <c r="AF29">
        <v>22.857142857142801</v>
      </c>
      <c r="AG29">
        <v>14.545454545454501</v>
      </c>
    </row>
    <row r="30" spans="1:33" x14ac:dyDescent="0.35">
      <c r="AA30">
        <v>1995</v>
      </c>
      <c r="AB30">
        <v>250.349075975359</v>
      </c>
      <c r="AC30">
        <v>243.84</v>
      </c>
      <c r="AE30">
        <v>1995</v>
      </c>
      <c r="AF30">
        <v>32.268907563025202</v>
      </c>
      <c r="AG30">
        <v>30.4761904761904</v>
      </c>
    </row>
    <row r="31" spans="1:33" x14ac:dyDescent="0.35">
      <c r="AA31">
        <v>1996</v>
      </c>
      <c r="AB31">
        <v>455.48936170212698</v>
      </c>
      <c r="AC31">
        <v>370.80831408775902</v>
      </c>
      <c r="AE31">
        <v>1996</v>
      </c>
      <c r="AF31">
        <v>37.358490566037702</v>
      </c>
      <c r="AG31">
        <v>35.675675675675599</v>
      </c>
    </row>
    <row r="32" spans="1:33" x14ac:dyDescent="0.35">
      <c r="AA32">
        <v>1997</v>
      </c>
      <c r="AB32">
        <v>291.13043478260801</v>
      </c>
      <c r="AC32">
        <v>263.88177339901398</v>
      </c>
      <c r="AE32">
        <v>1997</v>
      </c>
      <c r="AF32">
        <v>34.150943396226403</v>
      </c>
      <c r="AG32">
        <v>32.612612612612601</v>
      </c>
    </row>
    <row r="33" spans="27:33" x14ac:dyDescent="0.35">
      <c r="AA33">
        <v>1998</v>
      </c>
      <c r="AB33">
        <v>201.41176470588201</v>
      </c>
      <c r="AC33">
        <v>52.569089048106399</v>
      </c>
      <c r="AE33">
        <v>1998</v>
      </c>
      <c r="AF33">
        <v>18.148148148148099</v>
      </c>
      <c r="AG33">
        <v>5.31453362255965</v>
      </c>
    </row>
    <row r="34" spans="27:33" x14ac:dyDescent="0.35">
      <c r="AA34">
        <v>1999</v>
      </c>
      <c r="AB34">
        <v>285.19083969465601</v>
      </c>
      <c r="AC34">
        <v>212.67552182163101</v>
      </c>
      <c r="AE34">
        <v>1999</v>
      </c>
      <c r="AF34">
        <v>32.411347517730498</v>
      </c>
      <c r="AG34">
        <v>30.264900662251598</v>
      </c>
    </row>
    <row r="35" spans="27:33" x14ac:dyDescent="0.35">
      <c r="AA35">
        <v>2000</v>
      </c>
      <c r="AB35">
        <v>149.04109589040999</v>
      </c>
      <c r="AC35">
        <v>114.259043173862</v>
      </c>
      <c r="AE35">
        <v>2000</v>
      </c>
      <c r="AF35">
        <v>19.814814814814799</v>
      </c>
      <c r="AG35">
        <v>9.8165137614678901</v>
      </c>
    </row>
    <row r="36" spans="27:33" x14ac:dyDescent="0.35">
      <c r="AA36">
        <v>2001</v>
      </c>
      <c r="AB36">
        <v>184.32</v>
      </c>
      <c r="AC36">
        <v>124.54054054053999</v>
      </c>
      <c r="AE36">
        <v>2001</v>
      </c>
      <c r="AF36">
        <v>22.326086956521699</v>
      </c>
      <c r="AG36">
        <v>19.75</v>
      </c>
    </row>
    <row r="37" spans="27:33" x14ac:dyDescent="0.35">
      <c r="AA37">
        <v>2002</v>
      </c>
      <c r="AB37">
        <v>310.062111801242</v>
      </c>
      <c r="AC37">
        <v>282.03389830508399</v>
      </c>
      <c r="AE37">
        <v>2002</v>
      </c>
      <c r="AF37">
        <v>29.629629629629601</v>
      </c>
      <c r="AG37">
        <v>23.2558139534883</v>
      </c>
    </row>
    <row r="38" spans="27:33" x14ac:dyDescent="0.35">
      <c r="AA38">
        <v>2003</v>
      </c>
      <c r="AB38">
        <v>222.72</v>
      </c>
      <c r="AC38">
        <v>196.05633802816899</v>
      </c>
      <c r="AE38">
        <v>2003</v>
      </c>
      <c r="AF38">
        <v>31.523178807947001</v>
      </c>
      <c r="AG38">
        <v>25.7994579945799</v>
      </c>
    </row>
    <row r="39" spans="27:33" x14ac:dyDescent="0.35">
      <c r="AA39">
        <v>2004</v>
      </c>
      <c r="AB39">
        <v>643.01886792452797</v>
      </c>
      <c r="AC39">
        <v>629.73913043478206</v>
      </c>
      <c r="AE39">
        <v>2004</v>
      </c>
      <c r="AF39">
        <v>46.45</v>
      </c>
      <c r="AG39">
        <v>41.288888888888799</v>
      </c>
    </row>
    <row r="40" spans="27:33" x14ac:dyDescent="0.35">
      <c r="AA40">
        <v>2005</v>
      </c>
      <c r="AB40">
        <v>720.25723472668801</v>
      </c>
      <c r="AC40">
        <v>700</v>
      </c>
      <c r="AE40">
        <v>2005</v>
      </c>
      <c r="AF40">
        <v>34.75</v>
      </c>
      <c r="AG40">
        <v>32.325581395348799</v>
      </c>
    </row>
    <row r="41" spans="27:33" x14ac:dyDescent="0.35">
      <c r="AA41">
        <v>2006</v>
      </c>
      <c r="AB41">
        <v>187.72277227722699</v>
      </c>
      <c r="AC41">
        <v>69.5142071494042</v>
      </c>
      <c r="AE41">
        <v>2006</v>
      </c>
      <c r="AF41">
        <v>23.802816901408399</v>
      </c>
      <c r="AG41">
        <v>19.4252873563218</v>
      </c>
    </row>
    <row r="42" spans="27:33" x14ac:dyDescent="0.35">
      <c r="AA42">
        <v>2007</v>
      </c>
      <c r="AB42">
        <v>833.85300668151399</v>
      </c>
      <c r="AC42">
        <v>813.02931596091196</v>
      </c>
      <c r="AE42">
        <v>2007</v>
      </c>
      <c r="AF42">
        <v>35.952380952380899</v>
      </c>
      <c r="AG42">
        <v>34.846153846153797</v>
      </c>
    </row>
    <row r="43" spans="27:33" x14ac:dyDescent="0.35">
      <c r="AA43">
        <v>2008</v>
      </c>
      <c r="AB43">
        <v>467.80177890724201</v>
      </c>
      <c r="AC43">
        <v>379.54639175257699</v>
      </c>
      <c r="AE43">
        <v>2008</v>
      </c>
      <c r="AF43">
        <v>39.925925925925903</v>
      </c>
      <c r="AG43">
        <v>38.637992831541197</v>
      </c>
    </row>
    <row r="44" spans="27:33" x14ac:dyDescent="0.35">
      <c r="AA44">
        <v>2009</v>
      </c>
      <c r="AB44">
        <v>367.05882352941097</v>
      </c>
      <c r="AC44">
        <v>233.27102803738299</v>
      </c>
      <c r="AE44">
        <v>2009</v>
      </c>
      <c r="AF44">
        <v>29.080118694362</v>
      </c>
      <c r="AG44">
        <v>28</v>
      </c>
    </row>
    <row r="45" spans="27:33" x14ac:dyDescent="0.35">
      <c r="AA45">
        <v>2010</v>
      </c>
      <c r="AB45">
        <v>574.56464379947204</v>
      </c>
      <c r="AC45">
        <v>570.55021834061097</v>
      </c>
      <c r="AE45">
        <v>2010</v>
      </c>
      <c r="AF45">
        <v>35.161290322580598</v>
      </c>
      <c r="AG45">
        <v>31.1428571428571</v>
      </c>
    </row>
    <row r="46" spans="27:33" x14ac:dyDescent="0.35">
      <c r="AA46">
        <v>2011</v>
      </c>
      <c r="AB46" t="s">
        <v>32</v>
      </c>
      <c r="AC46" t="s">
        <v>32</v>
      </c>
      <c r="AE46">
        <v>2012</v>
      </c>
      <c r="AF46" t="s">
        <v>32</v>
      </c>
      <c r="AG46" t="s">
        <v>32</v>
      </c>
    </row>
    <row r="47" spans="27:33" x14ac:dyDescent="0.35">
      <c r="AA47">
        <v>2012</v>
      </c>
      <c r="AB47">
        <v>273.19554848966601</v>
      </c>
      <c r="AC47">
        <v>116.897959183673</v>
      </c>
      <c r="AE47">
        <v>2013</v>
      </c>
      <c r="AF47">
        <v>30.5625</v>
      </c>
      <c r="AG47">
        <v>27.1666666666666</v>
      </c>
    </row>
    <row r="48" spans="27:33" x14ac:dyDescent="0.35">
      <c r="AA48">
        <v>2013</v>
      </c>
      <c r="AB48">
        <v>434.666666666666</v>
      </c>
      <c r="AC48">
        <v>98.725552050473098</v>
      </c>
      <c r="AE48">
        <v>2014</v>
      </c>
      <c r="AF48">
        <v>28.086956521739101</v>
      </c>
      <c r="AG48">
        <v>23.6630036630036</v>
      </c>
    </row>
    <row r="49" spans="27:33" x14ac:dyDescent="0.35">
      <c r="AA49">
        <v>2014</v>
      </c>
      <c r="AB49">
        <v>327.27272727272702</v>
      </c>
      <c r="AC49">
        <v>218.918918918918</v>
      </c>
      <c r="AE49">
        <v>2017</v>
      </c>
      <c r="AF49" t="s">
        <v>32</v>
      </c>
      <c r="AG49" t="s">
        <v>32</v>
      </c>
    </row>
    <row r="50" spans="27:33" x14ac:dyDescent="0.35">
      <c r="AA50">
        <v>2015</v>
      </c>
      <c r="AB50">
        <v>545.49295774647806</v>
      </c>
      <c r="AC50">
        <v>507.93442622950801</v>
      </c>
      <c r="AE50">
        <v>2020</v>
      </c>
      <c r="AF50" t="s">
        <v>32</v>
      </c>
      <c r="AG50" t="s">
        <v>32</v>
      </c>
    </row>
    <row r="51" spans="27:33" x14ac:dyDescent="0.35">
      <c r="AA51">
        <v>2016</v>
      </c>
      <c r="AB51">
        <v>633.09707241910598</v>
      </c>
      <c r="AC51">
        <v>608.71111111111099</v>
      </c>
    </row>
    <row r="52" spans="27:33" x14ac:dyDescent="0.35">
      <c r="AA52">
        <v>2017</v>
      </c>
      <c r="AB52">
        <v>492.04301075268802</v>
      </c>
      <c r="AC52">
        <v>272.74172185430399</v>
      </c>
    </row>
    <row r="53" spans="27:33" x14ac:dyDescent="0.35">
      <c r="AA53">
        <v>2018</v>
      </c>
      <c r="AB53">
        <v>305.15463917525699</v>
      </c>
      <c r="AC53">
        <v>105.714285714285</v>
      </c>
    </row>
    <row r="54" spans="27:33" x14ac:dyDescent="0.35">
      <c r="AA54">
        <v>2019</v>
      </c>
      <c r="AB54" t="s">
        <v>32</v>
      </c>
      <c r="AC54" t="s">
        <v>32</v>
      </c>
    </row>
    <row r="55" spans="27:33" x14ac:dyDescent="0.35">
      <c r="AA55">
        <v>2020</v>
      </c>
      <c r="AB55" t="s">
        <v>32</v>
      </c>
      <c r="AC55" t="s">
        <v>32</v>
      </c>
    </row>
    <row r="56" spans="27:33" x14ac:dyDescent="0.35">
      <c r="AA56">
        <v>2021</v>
      </c>
      <c r="AB56" t="s">
        <v>32</v>
      </c>
      <c r="AC56" t="s">
        <v>32</v>
      </c>
    </row>
  </sheetData>
  <mergeCells count="1">
    <mergeCell ref="AA1:A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8D8B-0477-42CC-AB22-6EF0A0651159}">
  <dimension ref="A1:F88"/>
  <sheetViews>
    <sheetView tabSelected="1" zoomScaleNormal="100" workbookViewId="0">
      <pane xSplit="1" ySplit="2" topLeftCell="B78" activePane="bottomRight" state="frozen"/>
      <selection pane="topRight" activeCell="C1" sqref="C1"/>
      <selection pane="bottomLeft" activeCell="A2" sqref="A2"/>
      <selection pane="bottomRight" activeCell="E89" sqref="E89"/>
    </sheetView>
  </sheetViews>
  <sheetFormatPr defaultColWidth="8.81640625" defaultRowHeight="14.5" x14ac:dyDescent="0.35"/>
  <cols>
    <col min="1" max="1" width="5" style="1" bestFit="1" customWidth="1"/>
    <col min="2" max="2" width="12" bestFit="1" customWidth="1"/>
    <col min="3" max="3" width="12" customWidth="1"/>
    <col min="4" max="4" width="14.90625" customWidth="1"/>
    <col min="5" max="5" width="12" bestFit="1" customWidth="1"/>
    <col min="6" max="6" width="14.54296875" bestFit="1" customWidth="1"/>
  </cols>
  <sheetData>
    <row r="1" spans="1:6" x14ac:dyDescent="0.35">
      <c r="B1" s="5" t="s">
        <v>22</v>
      </c>
      <c r="C1" s="6"/>
      <c r="D1" s="7"/>
      <c r="E1" s="5" t="s">
        <v>23</v>
      </c>
      <c r="F1" s="7"/>
    </row>
    <row r="2" spans="1:6" x14ac:dyDescent="0.35">
      <c r="A2" s="1" t="s">
        <v>0</v>
      </c>
      <c r="B2" t="s">
        <v>25</v>
      </c>
      <c r="C2" t="s">
        <v>26</v>
      </c>
      <c r="D2" s="2" t="s">
        <v>24</v>
      </c>
      <c r="E2" t="s">
        <v>27</v>
      </c>
      <c r="F2" t="s">
        <v>28</v>
      </c>
    </row>
    <row r="3" spans="1:6" x14ac:dyDescent="0.35">
      <c r="A3" s="1">
        <v>1939</v>
      </c>
      <c r="B3">
        <f>'Census Data'!T5</f>
        <v>0.37642019809623417</v>
      </c>
      <c r="C3">
        <f>B3*480</f>
        <v>180.68169508619241</v>
      </c>
      <c r="D3">
        <f>'Census Data'!U5</f>
        <v>13.461326288154462</v>
      </c>
      <c r="E3">
        <f>B3*453.592/4046.86</f>
        <v>4.2191029710656421E-2</v>
      </c>
      <c r="F3">
        <f>D3*56*453.592/4046.86</f>
        <v>84.493457932077533</v>
      </c>
    </row>
    <row r="4" spans="1:6" x14ac:dyDescent="0.35">
      <c r="A4" s="1">
        <v>1940</v>
      </c>
    </row>
    <row r="5" spans="1:6" x14ac:dyDescent="0.35">
      <c r="A5" s="1">
        <v>1941</v>
      </c>
    </row>
    <row r="6" spans="1:6" x14ac:dyDescent="0.35">
      <c r="A6" s="1">
        <v>1942</v>
      </c>
    </row>
    <row r="7" spans="1:6" x14ac:dyDescent="0.35">
      <c r="A7" s="1">
        <v>1943</v>
      </c>
    </row>
    <row r="8" spans="1:6" x14ac:dyDescent="0.35">
      <c r="A8" s="1">
        <v>1944</v>
      </c>
      <c r="B8">
        <f>'Census Data'!T6</f>
        <v>0.67349125614355931</v>
      </c>
      <c r="C8">
        <f>B8*480</f>
        <v>323.27580294890845</v>
      </c>
      <c r="D8">
        <f>'Census Data'!U6</f>
        <v>21.441532984534671</v>
      </c>
      <c r="E8">
        <f t="shared" ref="E8:E23" si="0">B8*56*453.592/4046.86</f>
        <v>4.2273401521113865</v>
      </c>
      <c r="F8">
        <f>D8*56*453.592/4046.86</f>
        <v>134.58326664455376</v>
      </c>
    </row>
    <row r="9" spans="1:6" x14ac:dyDescent="0.35">
      <c r="A9" s="1">
        <v>1945</v>
      </c>
    </row>
    <row r="10" spans="1:6" x14ac:dyDescent="0.35">
      <c r="A10" s="1">
        <v>1946</v>
      </c>
    </row>
    <row r="11" spans="1:6" x14ac:dyDescent="0.35">
      <c r="A11" s="1">
        <v>1947</v>
      </c>
    </row>
    <row r="12" spans="1:6" x14ac:dyDescent="0.35">
      <c r="A12" s="1">
        <v>1948</v>
      </c>
    </row>
    <row r="13" spans="1:6" x14ac:dyDescent="0.35">
      <c r="A13" s="1">
        <v>1949</v>
      </c>
      <c r="B13">
        <f>'Census Data'!T7</f>
        <v>0.70496567913046382</v>
      </c>
      <c r="C13">
        <f>B13*480</f>
        <v>338.38352598262264</v>
      </c>
      <c r="D13">
        <f>'Census Data'!U7</f>
        <v>28.202573586068731</v>
      </c>
      <c r="E13">
        <f t="shared" si="0"/>
        <v>4.4248974193266228</v>
      </c>
      <c r="F13">
        <f>D13*56*453.592/4046.86</f>
        <v>177.02066749304817</v>
      </c>
    </row>
    <row r="14" spans="1:6" x14ac:dyDescent="0.35">
      <c r="A14" s="1">
        <v>1950</v>
      </c>
    </row>
    <row r="15" spans="1:6" x14ac:dyDescent="0.35">
      <c r="A15" s="1">
        <v>1951</v>
      </c>
    </row>
    <row r="16" spans="1:6" x14ac:dyDescent="0.35">
      <c r="A16" s="1">
        <v>1952</v>
      </c>
    </row>
    <row r="17" spans="1:5" x14ac:dyDescent="0.35">
      <c r="A17" s="1">
        <v>1953</v>
      </c>
    </row>
    <row r="18" spans="1:5" x14ac:dyDescent="0.35">
      <c r="A18" s="1">
        <v>1954</v>
      </c>
      <c r="B18">
        <f>'Census Data'!T8</f>
        <v>0.85187451026402794</v>
      </c>
      <c r="C18">
        <f>B18*480</f>
        <v>408.89976492673338</v>
      </c>
      <c r="E18">
        <f t="shared" si="0"/>
        <v>5.3470082780580821</v>
      </c>
    </row>
    <row r="19" spans="1:5" x14ac:dyDescent="0.35">
      <c r="A19" s="1">
        <v>1955</v>
      </c>
    </row>
    <row r="20" spans="1:5" x14ac:dyDescent="0.35">
      <c r="A20" s="1">
        <v>1956</v>
      </c>
    </row>
    <row r="21" spans="1:5" x14ac:dyDescent="0.35">
      <c r="A21" s="1">
        <v>1957</v>
      </c>
    </row>
    <row r="22" spans="1:5" x14ac:dyDescent="0.35">
      <c r="A22" s="1">
        <v>1958</v>
      </c>
    </row>
    <row r="23" spans="1:5" x14ac:dyDescent="0.35">
      <c r="A23" s="1">
        <v>1959</v>
      </c>
      <c r="B23">
        <f>'Census Data'!T9</f>
        <v>0.95248203788373609</v>
      </c>
      <c r="C23">
        <f>B23*480</f>
        <v>457.1913781841933</v>
      </c>
      <c r="E23">
        <f t="shared" si="0"/>
        <v>5.9784971611458104</v>
      </c>
    </row>
    <row r="24" spans="1:5" x14ac:dyDescent="0.35">
      <c r="A24" s="1">
        <v>1960</v>
      </c>
    </row>
    <row r="25" spans="1:5" x14ac:dyDescent="0.35">
      <c r="A25" s="1">
        <v>1961</v>
      </c>
    </row>
    <row r="26" spans="1:5" x14ac:dyDescent="0.35">
      <c r="A26" s="1">
        <v>1962</v>
      </c>
    </row>
    <row r="27" spans="1:5" x14ac:dyDescent="0.35">
      <c r="A27" s="1">
        <v>1963</v>
      </c>
    </row>
    <row r="28" spans="1:5" x14ac:dyDescent="0.35">
      <c r="A28" s="1">
        <v>1964</v>
      </c>
    </row>
    <row r="29" spans="1:5" x14ac:dyDescent="0.35">
      <c r="A29" s="1">
        <v>1965</v>
      </c>
    </row>
    <row r="30" spans="1:5" x14ac:dyDescent="0.35">
      <c r="A30" s="1">
        <v>1966</v>
      </c>
    </row>
    <row r="31" spans="1:5" x14ac:dyDescent="0.35">
      <c r="A31" s="1">
        <v>1967</v>
      </c>
    </row>
    <row r="32" spans="1:5" x14ac:dyDescent="0.35">
      <c r="A32" s="1">
        <v>1968</v>
      </c>
    </row>
    <row r="33" spans="1:6" x14ac:dyDescent="0.35">
      <c r="A33" s="1">
        <v>1969</v>
      </c>
    </row>
    <row r="34" spans="1:6" x14ac:dyDescent="0.35">
      <c r="A34" s="1">
        <v>1970</v>
      </c>
    </row>
    <row r="35" spans="1:6" x14ac:dyDescent="0.35">
      <c r="A35" s="1">
        <v>1971</v>
      </c>
    </row>
    <row r="36" spans="1:6" x14ac:dyDescent="0.35">
      <c r="A36" s="1">
        <v>1972</v>
      </c>
      <c r="C36">
        <f>'Census Data'!AB7</f>
        <v>413.42281879194599</v>
      </c>
      <c r="D36">
        <f>'Census Data'!AF7</f>
        <v>38.2371428571428</v>
      </c>
      <c r="E36">
        <f t="shared" ref="E36:E82" si="1">C36*453.592/4046.86</f>
        <v>46.338465679928724</v>
      </c>
      <c r="F36">
        <f>D36*56*453.592/4046.86</f>
        <v>240.00520842332045</v>
      </c>
    </row>
    <row r="37" spans="1:6" x14ac:dyDescent="0.35">
      <c r="A37" s="1">
        <v>1973</v>
      </c>
      <c r="C37">
        <f>'Census Data'!AB8</f>
        <v>388.61367837338202</v>
      </c>
      <c r="D37">
        <f>'Census Data'!AF8</f>
        <v>35.097560975609703</v>
      </c>
      <c r="E37">
        <f t="shared" si="1"/>
        <v>43.557735034258435</v>
      </c>
      <c r="F37">
        <f t="shared" ref="F37:F77" si="2">D37*56*453.592/4046.86</f>
        <v>220.29881962082462</v>
      </c>
    </row>
    <row r="38" spans="1:6" x14ac:dyDescent="0.35">
      <c r="A38" s="1">
        <v>1974</v>
      </c>
      <c r="C38">
        <f>'Census Data'!AB9</f>
        <v>153.191489361702</v>
      </c>
      <c r="D38">
        <f>'Census Data'!AF9</f>
        <v>17.338709677419299</v>
      </c>
      <c r="E38">
        <f t="shared" si="1"/>
        <v>17.170456611435316</v>
      </c>
      <c r="F38">
        <f t="shared" si="2"/>
        <v>108.83084663170916</v>
      </c>
    </row>
    <row r="39" spans="1:6" x14ac:dyDescent="0.35">
      <c r="A39" s="1">
        <v>1975</v>
      </c>
      <c r="C39">
        <f>'Census Data'!AB10</f>
        <v>232.32409381663101</v>
      </c>
      <c r="D39">
        <f>'Census Data'!AF10</f>
        <v>35.101123595505598</v>
      </c>
      <c r="E39">
        <f t="shared" si="1"/>
        <v>26.040028654925862</v>
      </c>
      <c r="F39">
        <f t="shared" si="2"/>
        <v>220.32118131593978</v>
      </c>
    </row>
    <row r="40" spans="1:6" x14ac:dyDescent="0.35">
      <c r="A40" s="1">
        <v>1976</v>
      </c>
      <c r="C40">
        <f>'Census Data'!AB11</f>
        <v>266.373626373626</v>
      </c>
      <c r="D40">
        <f>'Census Data'!AF11</f>
        <v>27.797356828193799</v>
      </c>
      <c r="E40">
        <f t="shared" si="1"/>
        <v>29.856467961349235</v>
      </c>
      <c r="F40">
        <f t="shared" si="2"/>
        <v>174.47722085547522</v>
      </c>
    </row>
    <row r="41" spans="1:6" x14ac:dyDescent="0.35">
      <c r="A41" s="1">
        <v>1977</v>
      </c>
      <c r="C41">
        <f>'Census Data'!AB12</f>
        <v>460.99009900990097</v>
      </c>
      <c r="D41">
        <f>'Census Data'!AF12</f>
        <v>24.08</v>
      </c>
      <c r="E41">
        <f t="shared" si="1"/>
        <v>51.670040720484273</v>
      </c>
      <c r="F41">
        <f t="shared" si="2"/>
        <v>151.14427980211821</v>
      </c>
    </row>
    <row r="42" spans="1:6" x14ac:dyDescent="0.35">
      <c r="A42" s="1">
        <v>1978</v>
      </c>
      <c r="B42">
        <f>'Census Data'!T10</f>
        <v>0.67996629751459714</v>
      </c>
      <c r="C42">
        <f>'Census Data'!AB13</f>
        <v>217.263157894736</v>
      </c>
      <c r="D42">
        <f>'Census Data'!AF13</f>
        <v>35</v>
      </c>
      <c r="E42">
        <f>C42*453.592/4046.86</f>
        <v>24.35192478014784</v>
      </c>
      <c r="F42">
        <f t="shared" si="2"/>
        <v>219.68645320075316</v>
      </c>
    </row>
    <row r="43" spans="1:6" x14ac:dyDescent="0.35">
      <c r="A43" s="1">
        <v>1979</v>
      </c>
      <c r="C43">
        <f>'Census Data'!AB14</f>
        <v>391.211267605633</v>
      </c>
      <c r="D43">
        <f>'Census Data'!AF14</f>
        <v>36.1666666666666</v>
      </c>
      <c r="E43">
        <f t="shared" si="1"/>
        <v>43.848885628802151</v>
      </c>
      <c r="F43">
        <f t="shared" si="2"/>
        <v>227.0093349741112</v>
      </c>
    </row>
    <row r="44" spans="1:6" x14ac:dyDescent="0.35">
      <c r="A44" s="1">
        <v>1980</v>
      </c>
      <c r="C44">
        <f>'Census Data'!AB15</f>
        <v>138.68756121449499</v>
      </c>
      <c r="D44">
        <f>'Census Data'!AF15</f>
        <v>15.588235294117601</v>
      </c>
      <c r="E44">
        <f t="shared" si="1"/>
        <v>15.544784911364664</v>
      </c>
      <c r="F44">
        <f t="shared" si="2"/>
        <v>97.843546383528434</v>
      </c>
    </row>
    <row r="45" spans="1:6" x14ac:dyDescent="0.35">
      <c r="A45" s="1">
        <v>1981</v>
      </c>
      <c r="C45">
        <f>'Census Data'!AB16</f>
        <v>332.47376311843999</v>
      </c>
      <c r="E45">
        <f t="shared" si="1"/>
        <v>37.265296837651768</v>
      </c>
    </row>
    <row r="46" spans="1:6" x14ac:dyDescent="0.35">
      <c r="A46" s="1">
        <v>1982</v>
      </c>
      <c r="B46">
        <f>'Census Data'!T11</f>
        <v>0.45137164145405284</v>
      </c>
      <c r="C46">
        <f>'Census Data'!AB17</f>
        <v>218.959881129271</v>
      </c>
      <c r="D46">
        <f>'Census Data'!AF17</f>
        <v>46.153846153846096</v>
      </c>
      <c r="E46">
        <f t="shared" si="1"/>
        <v>24.542101876810239</v>
      </c>
      <c r="F46">
        <f t="shared" si="2"/>
        <v>289.69642180319062</v>
      </c>
    </row>
    <row r="47" spans="1:6" x14ac:dyDescent="0.35">
      <c r="A47" s="1">
        <v>1983</v>
      </c>
      <c r="C47">
        <f>'Census Data'!AB18</f>
        <v>277.50417827298003</v>
      </c>
      <c r="D47">
        <f>'Census Data'!AF18</f>
        <v>25.927272727272701</v>
      </c>
      <c r="E47">
        <f t="shared" si="1"/>
        <v>31.104035037336985</v>
      </c>
      <c r="F47">
        <f t="shared" si="2"/>
        <v>162.73915961780452</v>
      </c>
    </row>
    <row r="48" spans="1:6" x14ac:dyDescent="0.35">
      <c r="A48" s="1">
        <v>1984</v>
      </c>
      <c r="C48">
        <f>'Census Data'!AB19</f>
        <v>346.57360959650998</v>
      </c>
      <c r="D48">
        <f>'Census Data'!AF19</f>
        <v>41.329479768786101</v>
      </c>
      <c r="E48">
        <f t="shared" si="1"/>
        <v>38.845677074101935</v>
      </c>
      <c r="F48">
        <f t="shared" si="2"/>
        <v>259.41505208676864</v>
      </c>
    </row>
    <row r="49" spans="1:6" x14ac:dyDescent="0.35">
      <c r="A49" s="1">
        <v>1985</v>
      </c>
      <c r="C49">
        <f>'Census Data'!AB20</f>
        <v>249.6</v>
      </c>
      <c r="D49">
        <f>'Census Data'!AF20</f>
        <v>31.236363636363599</v>
      </c>
      <c r="E49">
        <f t="shared" si="1"/>
        <v>27.9763973055653</v>
      </c>
      <c r="F49">
        <f t="shared" si="2"/>
        <v>196.06302680462002</v>
      </c>
    </row>
    <row r="50" spans="1:6" x14ac:dyDescent="0.35">
      <c r="A50" s="1">
        <v>1986</v>
      </c>
      <c r="C50">
        <f>'Census Data'!AB21</f>
        <v>180.93126385809299</v>
      </c>
      <c r="D50">
        <f>'Census Data'!AF21</f>
        <v>41.393939393939299</v>
      </c>
      <c r="E50">
        <f t="shared" si="1"/>
        <v>20.279667158221464</v>
      </c>
      <c r="F50">
        <f t="shared" si="2"/>
        <v>259.81964941318449</v>
      </c>
    </row>
    <row r="51" spans="1:6" x14ac:dyDescent="0.35">
      <c r="A51" s="1">
        <v>1987</v>
      </c>
      <c r="B51">
        <f>'Census Data'!T12</f>
        <v>0.99051604760371792</v>
      </c>
      <c r="C51">
        <f>'Census Data'!AB22</f>
        <v>458.54748603351902</v>
      </c>
      <c r="D51">
        <f>'Census Data'!AF22</f>
        <v>41.311475409836</v>
      </c>
      <c r="E51">
        <f t="shared" si="1"/>
        <v>51.396260627972289</v>
      </c>
      <c r="F51">
        <f t="shared" si="2"/>
        <v>259.30204312220002</v>
      </c>
    </row>
    <row r="52" spans="1:6" x14ac:dyDescent="0.35">
      <c r="A52" s="1">
        <v>1988</v>
      </c>
      <c r="C52">
        <f>'Census Data'!AB23</f>
        <v>407.11590296495899</v>
      </c>
      <c r="D52">
        <f>'Census Data'!AF23</f>
        <v>43.636363636363598</v>
      </c>
      <c r="E52">
        <f t="shared" si="1"/>
        <v>45.631555491833588</v>
      </c>
      <c r="F52">
        <f t="shared" si="2"/>
        <v>273.89479879574395</v>
      </c>
    </row>
    <row r="53" spans="1:6" x14ac:dyDescent="0.35">
      <c r="A53" s="1">
        <v>1989</v>
      </c>
      <c r="C53">
        <f>'Census Data'!AB24</f>
        <v>283.93442622950801</v>
      </c>
      <c r="D53">
        <f>'Census Data'!AF24</f>
        <v>36.303030303030297</v>
      </c>
      <c r="E53">
        <f t="shared" si="1"/>
        <v>31.824768897934444</v>
      </c>
      <c r="F53">
        <f t="shared" si="2"/>
        <v>227.86525622034824</v>
      </c>
    </row>
    <row r="54" spans="1:6" x14ac:dyDescent="0.35">
      <c r="A54" s="1">
        <v>1990</v>
      </c>
      <c r="C54">
        <f>'Census Data'!AB25</f>
        <v>361.030042918454</v>
      </c>
      <c r="D54">
        <f>'Census Data'!AF25</f>
        <v>36.515151515151501</v>
      </c>
      <c r="E54">
        <f t="shared" si="1"/>
        <v>40.466025320240227</v>
      </c>
      <c r="F54">
        <f t="shared" si="2"/>
        <v>229.19668927004975</v>
      </c>
    </row>
    <row r="55" spans="1:6" x14ac:dyDescent="0.35">
      <c r="A55" s="1">
        <v>1991</v>
      </c>
      <c r="C55">
        <f>'Census Data'!AB26</f>
        <v>266.896551724137</v>
      </c>
      <c r="D55">
        <f>'Census Data'!AF26</f>
        <v>44.904761904761898</v>
      </c>
      <c r="E55">
        <f t="shared" si="1"/>
        <v>29.915080010095416</v>
      </c>
      <c r="F55">
        <f t="shared" si="2"/>
        <v>281.85622499089823</v>
      </c>
    </row>
    <row r="56" spans="1:6" x14ac:dyDescent="0.35">
      <c r="A56" s="1">
        <v>1992</v>
      </c>
      <c r="B56">
        <f>'Census Data'!T13</f>
        <v>0.90316233131482393</v>
      </c>
      <c r="C56">
        <f>'Census Data'!AB27</f>
        <v>518.70967741935397</v>
      </c>
      <c r="D56">
        <f>'Census Data'!AF27</f>
        <v>54.082024432809703</v>
      </c>
      <c r="E56">
        <f t="shared" si="1"/>
        <v>58.139535343451364</v>
      </c>
      <c r="F56">
        <f t="shared" si="2"/>
        <v>339.45966084458394</v>
      </c>
    </row>
    <row r="57" spans="1:6" x14ac:dyDescent="0.35">
      <c r="A57" s="1">
        <v>1993</v>
      </c>
      <c r="C57">
        <f>'Census Data'!AB28</f>
        <v>405.526613816534</v>
      </c>
      <c r="D57">
        <f>'Census Data'!AF28</f>
        <v>28.732394366197099</v>
      </c>
      <c r="E57">
        <f t="shared" si="1"/>
        <v>45.453420136666274</v>
      </c>
      <c r="F57">
        <f t="shared" si="2"/>
        <v>180.34622315071834</v>
      </c>
    </row>
    <row r="58" spans="1:6" x14ac:dyDescent="0.35">
      <c r="A58" s="1">
        <v>1994</v>
      </c>
      <c r="C58">
        <f>'Census Data'!AB29</f>
        <v>309.85915492957702</v>
      </c>
      <c r="D58">
        <f>'Census Data'!AF29</f>
        <v>22.857142857142801</v>
      </c>
      <c r="E58">
        <f t="shared" si="1"/>
        <v>34.730540172582366</v>
      </c>
      <c r="F58">
        <f t="shared" si="2"/>
        <v>143.46870413110375</v>
      </c>
    </row>
    <row r="59" spans="1:6" x14ac:dyDescent="0.35">
      <c r="A59" s="1">
        <v>1995</v>
      </c>
      <c r="C59">
        <f>'Census Data'!AB30</f>
        <v>250.349075975359</v>
      </c>
      <c r="D59">
        <f>'Census Data'!AF30</f>
        <v>32.268907563025202</v>
      </c>
      <c r="E59">
        <f t="shared" si="1"/>
        <v>28.060357430159439</v>
      </c>
      <c r="F59">
        <f t="shared" si="2"/>
        <v>202.54405289097042</v>
      </c>
    </row>
    <row r="60" spans="1:6" x14ac:dyDescent="0.35">
      <c r="A60" s="1">
        <v>1996</v>
      </c>
      <c r="C60">
        <f>'Census Data'!AB31</f>
        <v>455.48936170212698</v>
      </c>
      <c r="D60">
        <f>'Census Data'!AF31</f>
        <v>37.358490566037702</v>
      </c>
      <c r="E60">
        <f t="shared" si="1"/>
        <v>51.053490991334314</v>
      </c>
      <c r="F60">
        <f t="shared" si="2"/>
        <v>234.49012255390346</v>
      </c>
    </row>
    <row r="61" spans="1:6" x14ac:dyDescent="0.35">
      <c r="A61" s="1">
        <v>1997</v>
      </c>
      <c r="B61">
        <f>'Census Data'!T14</f>
        <v>0.98725667520280802</v>
      </c>
      <c r="C61">
        <f>'Census Data'!AB32</f>
        <v>291.13043478260801</v>
      </c>
      <c r="D61">
        <f>'Census Data'!AF32</f>
        <v>34.150943396226403</v>
      </c>
      <c r="E61">
        <f t="shared" si="1"/>
        <v>32.631332977645066</v>
      </c>
      <c r="F61">
        <f t="shared" si="2"/>
        <v>214.35713223361893</v>
      </c>
    </row>
    <row r="62" spans="1:6" x14ac:dyDescent="0.35">
      <c r="A62" s="1">
        <v>1998</v>
      </c>
      <c r="C62">
        <f>'Census Data'!AB33</f>
        <v>201.41176470588201</v>
      </c>
      <c r="D62">
        <f>'Census Data'!AF33</f>
        <v>18.148148148148099</v>
      </c>
      <c r="E62">
        <f t="shared" si="1"/>
        <v>22.575222561806051</v>
      </c>
      <c r="F62">
        <f t="shared" si="2"/>
        <v>113.91149425224208</v>
      </c>
    </row>
    <row r="63" spans="1:6" x14ac:dyDescent="0.35">
      <c r="A63" s="1">
        <v>1999</v>
      </c>
      <c r="C63">
        <f>'Census Data'!AB34</f>
        <v>285.19083969465601</v>
      </c>
      <c r="D63">
        <f>'Census Data'!AF34</f>
        <v>32.411347517730498</v>
      </c>
      <c r="E63">
        <f t="shared" si="1"/>
        <v>31.965593907073234</v>
      </c>
      <c r="F63">
        <f t="shared" si="2"/>
        <v>203.43811370363568</v>
      </c>
    </row>
    <row r="64" spans="1:6" x14ac:dyDescent="0.35">
      <c r="A64" s="1">
        <v>2000</v>
      </c>
      <c r="C64">
        <f>'Census Data'!AB35</f>
        <v>149.04109589040999</v>
      </c>
      <c r="D64">
        <f>'Census Data'!AF35</f>
        <v>19.814814814814799</v>
      </c>
      <c r="E64">
        <f t="shared" si="1"/>
        <v>16.70526007005996</v>
      </c>
      <c r="F64">
        <f t="shared" si="2"/>
        <v>124.37275392846861</v>
      </c>
    </row>
    <row r="65" spans="1:6" x14ac:dyDescent="0.35">
      <c r="A65" s="1">
        <v>2001</v>
      </c>
      <c r="C65">
        <f>'Census Data'!AB36</f>
        <v>184.32</v>
      </c>
      <c r="D65">
        <f>'Census Data'!AF36</f>
        <v>22.326086956521699</v>
      </c>
      <c r="E65">
        <f t="shared" si="1"/>
        <v>20.659493394878989</v>
      </c>
      <c r="F65">
        <f t="shared" si="2"/>
        <v>140.13539592371001</v>
      </c>
    </row>
    <row r="66" spans="1:6" x14ac:dyDescent="0.35">
      <c r="A66" s="1">
        <v>2002</v>
      </c>
      <c r="B66">
        <f>'Census Data'!T15</f>
        <v>1.0678412926421197</v>
      </c>
      <c r="C66">
        <f>'Census Data'!AB37</f>
        <v>310.062111801242</v>
      </c>
      <c r="D66">
        <f>'Census Data'!AF37</f>
        <v>29.629629629629601</v>
      </c>
      <c r="E66">
        <f t="shared" si="1"/>
        <v>34.753288578341959</v>
      </c>
      <c r="F66">
        <f t="shared" si="2"/>
        <v>185.97794979957922</v>
      </c>
    </row>
    <row r="67" spans="1:6" x14ac:dyDescent="0.35">
      <c r="A67" s="1">
        <v>2003</v>
      </c>
      <c r="C67">
        <f>'Census Data'!AB38</f>
        <v>222.72</v>
      </c>
      <c r="D67">
        <f>'Census Data'!AF38</f>
        <v>31.523178807947001</v>
      </c>
      <c r="E67">
        <f t="shared" si="1"/>
        <v>24.963554518812117</v>
      </c>
      <c r="F67">
        <f t="shared" si="2"/>
        <v>197.86329559802923</v>
      </c>
    </row>
    <row r="68" spans="1:6" x14ac:dyDescent="0.35">
      <c r="A68" s="1">
        <v>2004</v>
      </c>
      <c r="C68">
        <f>'Census Data'!AB39</f>
        <v>643.01886792452797</v>
      </c>
      <c r="D68">
        <f>'Census Data'!AF39</f>
        <v>46.45</v>
      </c>
      <c r="E68">
        <f t="shared" si="1"/>
        <v>72.07272165076688</v>
      </c>
      <c r="F68">
        <f t="shared" si="2"/>
        <v>291.55530717642813</v>
      </c>
    </row>
    <row r="69" spans="1:6" x14ac:dyDescent="0.35">
      <c r="A69" s="1">
        <v>2005</v>
      </c>
      <c r="C69">
        <f>'Census Data'!AB40</f>
        <v>720.25723472668801</v>
      </c>
      <c r="D69">
        <f>'Census Data'!AF40</f>
        <v>34.75</v>
      </c>
      <c r="E69">
        <f t="shared" si="1"/>
        <v>80.729978208820626</v>
      </c>
      <c r="F69">
        <f t="shared" si="2"/>
        <v>218.11726424931922</v>
      </c>
    </row>
    <row r="70" spans="1:6" x14ac:dyDescent="0.35">
      <c r="A70" s="1">
        <v>2006</v>
      </c>
      <c r="C70">
        <f>'Census Data'!AB41</f>
        <v>187.72277227722699</v>
      </c>
      <c r="D70">
        <f>'Census Data'!AF41</f>
        <v>23.802816901408399</v>
      </c>
      <c r="E70">
        <f t="shared" si="1"/>
        <v>21.040892870712586</v>
      </c>
      <c r="F70">
        <f t="shared" si="2"/>
        <v>149.40446917878151</v>
      </c>
    </row>
    <row r="71" spans="1:6" x14ac:dyDescent="0.35">
      <c r="A71" s="1">
        <v>2007</v>
      </c>
      <c r="B71">
        <f>'Census Data'!T16</f>
        <v>1.8843310338006578</v>
      </c>
      <c r="C71">
        <f>'Census Data'!AB42</f>
        <v>833.85300668151399</v>
      </c>
      <c r="D71">
        <f>'Census Data'!AF42</f>
        <v>35.952380952380899</v>
      </c>
      <c r="E71">
        <f t="shared" si="1"/>
        <v>93.462351800329458</v>
      </c>
      <c r="F71">
        <f t="shared" si="2"/>
        <v>225.66431587288216</v>
      </c>
    </row>
    <row r="72" spans="1:6" x14ac:dyDescent="0.35">
      <c r="A72" s="1">
        <v>2008</v>
      </c>
      <c r="C72">
        <f>'Census Data'!AB43</f>
        <v>467.80177890724201</v>
      </c>
      <c r="D72">
        <f>'Census Data'!AF43</f>
        <v>39.925925925925903</v>
      </c>
      <c r="E72">
        <f t="shared" si="1"/>
        <v>52.433527351599444</v>
      </c>
      <c r="F72">
        <f t="shared" si="2"/>
        <v>250.60528735493307</v>
      </c>
    </row>
    <row r="73" spans="1:6" x14ac:dyDescent="0.35">
      <c r="A73" s="1">
        <v>2009</v>
      </c>
      <c r="C73">
        <f>'Census Data'!AB44</f>
        <v>367.05882352941097</v>
      </c>
      <c r="D73">
        <f>'Census Data'!AF44</f>
        <v>29.080118694362</v>
      </c>
      <c r="E73">
        <f t="shared" si="1"/>
        <v>41.141760743478294</v>
      </c>
      <c r="F73">
        <f t="shared" si="2"/>
        <v>182.528803846323</v>
      </c>
    </row>
    <row r="74" spans="1:6" x14ac:dyDescent="0.35">
      <c r="A74" s="1">
        <v>2010</v>
      </c>
      <c r="C74">
        <f>'Census Data'!AB45</f>
        <v>574.56464379947204</v>
      </c>
      <c r="D74">
        <f>'Census Data'!AF45</f>
        <v>35.161290322580598</v>
      </c>
      <c r="E74">
        <f t="shared" si="1"/>
        <v>64.400035066765369</v>
      </c>
      <c r="F74">
        <f t="shared" si="2"/>
        <v>220.69883316941991</v>
      </c>
    </row>
    <row r="75" spans="1:6" x14ac:dyDescent="0.35">
      <c r="A75" s="1">
        <v>2011</v>
      </c>
    </row>
    <row r="76" spans="1:6" x14ac:dyDescent="0.35">
      <c r="A76" s="1">
        <v>2012</v>
      </c>
      <c r="B76">
        <f>'Census Data'!T17</f>
        <v>1.177341291267189</v>
      </c>
      <c r="C76">
        <f>'Census Data'!AB47</f>
        <v>273.19554848966601</v>
      </c>
      <c r="D76">
        <f>'Census Data'!AF47</f>
        <v>30.5625</v>
      </c>
      <c r="E76">
        <f t="shared" si="1"/>
        <v>30.621102590780154</v>
      </c>
      <c r="F76">
        <f t="shared" si="2"/>
        <v>191.83334931280052</v>
      </c>
    </row>
    <row r="77" spans="1:6" x14ac:dyDescent="0.35">
      <c r="A77" s="1">
        <v>2013</v>
      </c>
      <c r="C77">
        <f>'Census Data'!AB48</f>
        <v>434.666666666666</v>
      </c>
      <c r="D77">
        <f>'Census Data'!AF48</f>
        <v>28.086956521739101</v>
      </c>
      <c r="E77">
        <f t="shared" si="1"/>
        <v>48.719580777854027</v>
      </c>
      <c r="F77">
        <f t="shared" si="2"/>
        <v>176.29496741327503</v>
      </c>
    </row>
    <row r="78" spans="1:6" x14ac:dyDescent="0.35">
      <c r="A78" s="1">
        <v>2014</v>
      </c>
      <c r="C78">
        <f>'Census Data'!AB49</f>
        <v>327.27272727272702</v>
      </c>
      <c r="E78">
        <f t="shared" si="1"/>
        <v>36.682339124429994</v>
      </c>
    </row>
    <row r="79" spans="1:6" x14ac:dyDescent="0.35">
      <c r="A79" s="1">
        <v>2015</v>
      </c>
      <c r="C79">
        <f>'Census Data'!AB50</f>
        <v>545.49295774647806</v>
      </c>
      <c r="E79">
        <f t="shared" si="1"/>
        <v>61.141537312914323</v>
      </c>
    </row>
    <row r="80" spans="1:6" x14ac:dyDescent="0.35">
      <c r="A80" s="1">
        <v>2016</v>
      </c>
      <c r="C80">
        <f>'Census Data'!AB51</f>
        <v>633.09707241910598</v>
      </c>
      <c r="E80">
        <f t="shared" si="1"/>
        <v>70.960637944660078</v>
      </c>
    </row>
    <row r="81" spans="1:6" x14ac:dyDescent="0.35">
      <c r="A81" s="1">
        <v>2017</v>
      </c>
      <c r="B81">
        <f>'Census Data'!T18</f>
        <v>1.5734511265394147</v>
      </c>
      <c r="C81">
        <f>'Census Data'!AB52</f>
        <v>492.04301075268802</v>
      </c>
      <c r="E81">
        <f t="shared" si="1"/>
        <v>55.150604007386775</v>
      </c>
    </row>
    <row r="82" spans="1:6" x14ac:dyDescent="0.35">
      <c r="A82" s="1">
        <v>2018</v>
      </c>
      <c r="C82">
        <f>'Census Data'!AB53</f>
        <v>305.15463917525699</v>
      </c>
      <c r="E82">
        <f t="shared" si="1"/>
        <v>34.203234876616229</v>
      </c>
    </row>
    <row r="83" spans="1:6" x14ac:dyDescent="0.35">
      <c r="A83" s="1">
        <v>2019</v>
      </c>
    </row>
    <row r="84" spans="1:6" x14ac:dyDescent="0.35">
      <c r="A84" s="1">
        <v>2020</v>
      </c>
    </row>
    <row r="85" spans="1:6" x14ac:dyDescent="0.35">
      <c r="A85" s="1">
        <v>2021</v>
      </c>
    </row>
    <row r="87" spans="1:6" x14ac:dyDescent="0.35">
      <c r="E87">
        <f>AVERAGE(E64:E77)</f>
        <v>46.28488827870769</v>
      </c>
      <c r="F87">
        <f>AVERAGE(F64:F77)</f>
        <v>196.54246098645766</v>
      </c>
    </row>
    <row r="88" spans="1:6" x14ac:dyDescent="0.35">
      <c r="E88">
        <f>AVERAGE(E36:E77)</f>
        <v>38.632651140594589</v>
      </c>
      <c r="F88">
        <f>AVERAGE(F36:F77)</f>
        <v>207.16331774793284</v>
      </c>
    </row>
  </sheetData>
  <mergeCells count="2">
    <mergeCell ref="B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 Data</vt:lpstr>
      <vt:lpstr>Lubbock County-Calcs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2023-01-20T20:52:24Z</dcterms:created>
  <dcterms:modified xsi:type="dcterms:W3CDTF">2023-03-22T02:51:16Z</dcterms:modified>
</cp:coreProperties>
</file>