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NA\SENA 2022\FORMATOS\formatos iniciales emprendedores\"/>
    </mc:Choice>
  </mc:AlternateContent>
  <xr:revisionPtr revIDLastSave="0" documentId="13_ncr:1_{E16CB8E2-FD73-4413-AB04-89E52AC87D2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MPRENDEDO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13" i="1" l="1"/>
  <c r="I44" i="1" l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54" i="1" l="1"/>
  <c r="B54" i="1" s="1"/>
  <c r="K73" i="1" s="1"/>
  <c r="I50" i="1"/>
  <c r="B50" i="1" s="1"/>
  <c r="J69" i="1" s="1"/>
  <c r="I52" i="1"/>
  <c r="B52" i="1" s="1"/>
  <c r="I71" i="1" s="1"/>
  <c r="I53" i="1"/>
  <c r="B53" i="1" s="1"/>
  <c r="J72" i="1" s="1"/>
  <c r="I51" i="1"/>
  <c r="B51" i="1" s="1"/>
  <c r="J70" i="1" s="1"/>
  <c r="I48" i="1"/>
  <c r="B48" i="1" s="1"/>
  <c r="I49" i="1"/>
  <c r="B49" i="1" s="1"/>
  <c r="J68" i="1" s="1"/>
  <c r="J71" i="1" l="1"/>
  <c r="I73" i="1"/>
  <c r="K69" i="1"/>
  <c r="K68" i="1"/>
  <c r="I72" i="1"/>
  <c r="K72" i="1"/>
  <c r="J73" i="1"/>
  <c r="I69" i="1"/>
  <c r="I68" i="1"/>
  <c r="I70" i="1"/>
  <c r="K70" i="1"/>
  <c r="K71" i="1"/>
  <c r="I56" i="1"/>
  <c r="B56" i="1" s="1"/>
  <c r="I74" i="1" s="1"/>
  <c r="I67" i="1"/>
  <c r="J67" i="1"/>
  <c r="K67" i="1"/>
  <c r="B71" i="1" l="1"/>
  <c r="B73" i="1"/>
  <c r="B69" i="1"/>
  <c r="B68" i="1"/>
  <c r="B72" i="1"/>
  <c r="B70" i="1"/>
  <c r="J74" i="1"/>
  <c r="K74" i="1"/>
  <c r="B67" i="1"/>
  <c r="B74" i="1" l="1"/>
</calcChain>
</file>

<file path=xl/sharedStrings.xml><?xml version="1.0" encoding="utf-8"?>
<sst xmlns="http://schemas.openxmlformats.org/spreadsheetml/2006/main" count="69" uniqueCount="60">
  <si>
    <t>TEST DE CUALIDADES  EMPRENDEDORAS</t>
  </si>
  <si>
    <t>TEST DEL EMPRENDEDOR</t>
  </si>
  <si>
    <t>Regional</t>
  </si>
  <si>
    <t>HUILA</t>
  </si>
  <si>
    <t>Unidad de emprendimiento</t>
  </si>
  <si>
    <t>CIES</t>
  </si>
  <si>
    <t>Nombre</t>
  </si>
  <si>
    <t xml:space="preserve"> </t>
  </si>
  <si>
    <t>Fecha</t>
  </si>
  <si>
    <t>Sexo</t>
  </si>
  <si>
    <t>Edad</t>
  </si>
  <si>
    <t>TEST DE EMPRENDIMIENTO</t>
  </si>
  <si>
    <t>Marque de forma objetiva  con una X  de acuerdo a lo que considera que se acomoda mas a su perfil en cada pregunta</t>
  </si>
  <si>
    <t>Preguntas</t>
  </si>
  <si>
    <t>A veces</t>
  </si>
  <si>
    <t>De acuerdo</t>
  </si>
  <si>
    <t>En desacuerdo</t>
  </si>
  <si>
    <t>1. En una empresa hay que estar atento, siempre se están presentando nuevas oportunidades de negocio</t>
  </si>
  <si>
    <t xml:space="preserve">2.Me identifico con la frase "El 90% del éxito se basa simplemente en insistir". </t>
  </si>
  <si>
    <t>3. La toma de decisiones es un acto exlusivamente racional</t>
  </si>
  <si>
    <t>4. No me gustan los imprevistos, prefiero saber cada día con qué me voy a encontrar</t>
  </si>
  <si>
    <t>5. Un buen negociador solo tiene en cuenta sus intereses</t>
  </si>
  <si>
    <t>6. A menudo tengo la sensación de que lo que digo no se tiene mucho en cuenta</t>
  </si>
  <si>
    <t>7. Me concentro con facilidad, y no me cuesta pasar de una tarea a otra</t>
  </si>
  <si>
    <t>8. Tiendo a disfrutar con las personas y las situaciones nuevas</t>
  </si>
  <si>
    <t>9. Me molesta tener que dedicar parte de mi tiempo libre a asuntos de la empresa.</t>
  </si>
  <si>
    <t>10. Me suelen decir que "ponga los pies en el suelo", tengo mucha imaginación</t>
  </si>
  <si>
    <t>11. Después de tomar una decisión, me preocupa mucho que ésta no sea la mejor</t>
  </si>
  <si>
    <t>12. Muchos operarios para que trabajen, necesitan "mano dura"</t>
  </si>
  <si>
    <t>13. Soy de los que piensan que los pequeños fracasos son peldaños hacia el éxito</t>
  </si>
  <si>
    <t>14. En ocasiones sin saber por qué me siento tenso (a)</t>
  </si>
  <si>
    <t>15. Me podrían criticar por faltarme siempre tiempo para escuchar a mis colaboradores</t>
  </si>
  <si>
    <t>16. Me gusta proponer nuevas formas de hacer las cosas. No soporto la rutina</t>
  </si>
  <si>
    <t>17. No me resulta fácil ponerme en el lugar de la otra persona</t>
  </si>
  <si>
    <t>18. Me entusiasma la idea de desarrollar un nuevo proyecto aunque ello suponga más trabajo</t>
  </si>
  <si>
    <t>19. Soporto mal los cambios, me siento cómodo (a) con lo establecido</t>
  </si>
  <si>
    <t>20. Prefiero actuar según el momento que invertir tiempo en planificar</t>
  </si>
  <si>
    <t>21. Me gusta trabajar sobre seguro y no correr riesgos por pequeños que éstos sean</t>
  </si>
  <si>
    <t>22. Mis amigos me ven como a una persona con éxito</t>
  </si>
  <si>
    <t>23. Si un método funciona no merece la pena cambiarlo</t>
  </si>
  <si>
    <t>24. Ante una situación tensa con un colaborador tiendo a resolverla cuanto antes</t>
  </si>
  <si>
    <t>25. Cuando me comprometo con algo, no escatimo ni esfuerzos ni tiempo para realizarlo</t>
  </si>
  <si>
    <t>26. Antes de tomar una decisión, me gusta analizar la información y prever las consecuencias</t>
  </si>
  <si>
    <t>27. Considero que los problemas solo tienen una solución posible</t>
  </si>
  <si>
    <t>28. En una negociación exitosa siempre hay una parte ganadora y otra perdedora</t>
  </si>
  <si>
    <t>Area</t>
  </si>
  <si>
    <t>Concepto</t>
  </si>
  <si>
    <t>Asunción de riesgos</t>
  </si>
  <si>
    <t>Capacidad de negociación</t>
  </si>
  <si>
    <t>Confianza en sí mismo</t>
  </si>
  <si>
    <t>Flexibilidad y adaptarse a cambios</t>
  </si>
  <si>
    <t>Innovación y creatividad</t>
  </si>
  <si>
    <t>Liderazgo de Equipos</t>
  </si>
  <si>
    <t>Tenacidad para el Trabajo</t>
  </si>
  <si>
    <t>TOTAL</t>
  </si>
  <si>
    <t>COMPETENCIAS</t>
  </si>
  <si>
    <t>DESCRIPCION DE LOS RESULTADOS</t>
  </si>
  <si>
    <t>Fecha:</t>
  </si>
  <si>
    <t xml:space="preserve">Nombre y Apellidos: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</si>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</sst>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Calibri"/>
      <family val="2"/>
    </font>
    <font>
      <sz val="11"/>
      <color indexed="8"/>
      <name val="Calibri"/>
      <family val="2"/>
    </font>
    <font>
      <b/>
      <sz val="10"/>
      <color indexed="63"/>
      <name val="Trebuchet MS"/>
      <family val="2"/>
    </font>
    <font>
      <sz val="9"/>
      <color indexed="8"/>
      <name val="Calibri"/>
      <family val="2"/>
    </font>
    <font>
      <b/>
      <sz val="11"/>
      <color indexed="63"/>
      <name val="Trebuchet MS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43">
    <xf numFmtId="0" fontId="0" fillId="0" borderId="0" xfId="0"/>
    <xf numFmtId="0" fontId="0" fillId="0" borderId="0" xfId="0" applyFont="1"/>
    <xf numFmtId="0" fontId="0" fillId="0" borderId="1" xfId="0" applyFont="1" applyBorder="1"/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7" fillId="0" borderId="0" xfId="0" applyFont="1" applyFill="1" applyBorder="1" applyAlignment="1">
      <alignment horizontal="left" wrapText="1" readingOrder="1"/>
    </xf>
    <xf numFmtId="0" fontId="4" fillId="0" borderId="0" xfId="1" applyFont="1" applyBorder="1" applyAlignment="1">
      <alignment horizontal="center"/>
    </xf>
    <xf numFmtId="0" fontId="0" fillId="0" borderId="0" xfId="0" applyFont="1" applyBorder="1"/>
    <xf numFmtId="0" fontId="4" fillId="0" borderId="0" xfId="1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/>
    <xf numFmtId="10" fontId="0" fillId="0" borderId="1" xfId="0" applyNumberFormat="1" applyFont="1" applyFill="1" applyBorder="1" applyAlignment="1">
      <alignment horizontal="center" wrapText="1"/>
    </xf>
    <xf numFmtId="10" fontId="0" fillId="0" borderId="0" xfId="0" applyNumberFormat="1" applyFont="1" applyFill="1" applyBorder="1" applyAlignment="1">
      <alignment horizontal="center" wrapText="1"/>
    </xf>
    <xf numFmtId="2" fontId="0" fillId="0" borderId="0" xfId="0" applyNumberFormat="1" applyFont="1"/>
    <xf numFmtId="0" fontId="2" fillId="0" borderId="1" xfId="0" applyFont="1" applyFill="1" applyBorder="1" applyAlignment="1">
      <alignment horizontal="justify" vertical="center"/>
    </xf>
    <xf numFmtId="0" fontId="0" fillId="0" borderId="4" xfId="0" applyFont="1" applyBorder="1"/>
    <xf numFmtId="0" fontId="2" fillId="0" borderId="0" xfId="0" applyFont="1" applyFill="1" applyBorder="1"/>
    <xf numFmtId="10" fontId="0" fillId="0" borderId="5" xfId="0" applyNumberFormat="1" applyFont="1" applyFill="1" applyBorder="1" applyAlignment="1">
      <alignment horizontal="center" wrapText="1"/>
    </xf>
    <xf numFmtId="0" fontId="0" fillId="0" borderId="0" xfId="0" applyFont="1" applyFill="1"/>
    <xf numFmtId="0" fontId="0" fillId="0" borderId="0" xfId="0" applyFont="1" applyFill="1" applyBorder="1"/>
    <xf numFmtId="2" fontId="0" fillId="0" borderId="0" xfId="0" applyNumberFormat="1" applyFont="1" applyFill="1"/>
    <xf numFmtId="0" fontId="2" fillId="0" borderId="6" xfId="0" applyFont="1" applyFill="1" applyBorder="1"/>
    <xf numFmtId="0" fontId="2" fillId="0" borderId="0" xfId="0" applyFont="1" applyBorder="1" applyAlignment="1"/>
    <xf numFmtId="0" fontId="0" fillId="0" borderId="0" xfId="0" applyFont="1" applyAlignment="1"/>
    <xf numFmtId="0" fontId="2" fillId="0" borderId="1" xfId="0" applyFont="1" applyFill="1" applyBorder="1" applyAlignment="1">
      <alignment horizontal="left" vertical="center"/>
    </xf>
    <xf numFmtId="10" fontId="0" fillId="0" borderId="7" xfId="0" applyNumberFormat="1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14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/>
    <xf numFmtId="10" fontId="8" fillId="0" borderId="1" xfId="0" applyNumberFormat="1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wrapText="1" readingOrder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5" fillId="0" borderId="1" xfId="0" applyFont="1" applyFill="1" applyBorder="1" applyAlignment="1">
      <alignment horizontal="left" vertical="center" wrapText="1" readingOrder="1"/>
    </xf>
    <xf numFmtId="14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Normal" xfId="0" builtinId="0"/>
    <cellStyle name="Normal 3" xfId="2" xr:uid="{00000000-0005-0000-0000-000001000000}"/>
    <cellStyle name="Normal 3_Anexo 4 Test de Identificación del Perfil Emprendedor_1_Test del Perfil Emprendedor" xfId="1" xr:uid="{00000000-0005-0000-0000-000002000000}"/>
  </cellStyles>
  <dxfs count="3">
    <dxf>
      <font>
        <color auto="1"/>
      </font>
      <fill>
        <patternFill>
          <bgColor indexed="52"/>
        </patternFill>
      </fill>
    </dxf>
    <dxf>
      <font>
        <color auto="1"/>
      </font>
      <fill>
        <patternFill>
          <bgColor indexed="13"/>
        </patternFill>
      </fill>
    </dxf>
    <dxf>
      <font>
        <color auto="1"/>
      </font>
      <fill>
        <patternFill>
          <bgColor indexed="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966601178781925"/>
          <c:y val="0.17639933893314144"/>
          <c:w val="0.83889980353634919"/>
          <c:h val="0.384298559818629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EMPRENDEDOR!$B$47</c:f>
              <c:strCache>
                <c:ptCount val="1"/>
                <c:pt idx="0">
                  <c:v>Concepto</c:v>
                </c:pt>
              </c:strCache>
            </c:strRef>
          </c:tx>
          <c:invertIfNegative val="0"/>
          <c:cat>
            <c:strRef>
              <c:f>EMPRENDEDOR!$A$48:$A$54</c:f>
              <c:strCache>
                <c:ptCount val="7"/>
                <c:pt idx="0">
                  <c:v>Asunción de riesgos</c:v>
                </c:pt>
                <c:pt idx="1">
                  <c:v>Capacidad de negociación</c:v>
                </c:pt>
                <c:pt idx="2">
                  <c:v>Confianza en sí mismo</c:v>
                </c:pt>
                <c:pt idx="3">
                  <c:v>Flexibilidad y adaptarse a cambios</c:v>
                </c:pt>
                <c:pt idx="4">
                  <c:v>Innovación y creatividad</c:v>
                </c:pt>
                <c:pt idx="5">
                  <c:v>Liderazgo de Equipos</c:v>
                </c:pt>
                <c:pt idx="6">
                  <c:v>Tenacidad para el Trabajo</c:v>
                </c:pt>
              </c:strCache>
            </c:strRef>
          </c:cat>
          <c:val>
            <c:numRef>
              <c:f>EMPRENDEDOR!$B$48:$B$54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A-4E59-85E5-3CDC18CCA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772184"/>
        <c:axId val="151769440"/>
      </c:barChart>
      <c:catAx>
        <c:axId val="151772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151769440"/>
        <c:crosses val="autoZero"/>
        <c:auto val="1"/>
        <c:lblAlgn val="ctr"/>
        <c:lblOffset val="100"/>
        <c:noMultiLvlLbl val="0"/>
      </c:catAx>
      <c:valAx>
        <c:axId val="151769440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15177218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 alignWithMargins="0"/>
    <c:pageMargins b="0.75000000000000455" l="0.70000000000000062" r="0.70000000000000062" t="0.7500000000000045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74</xdr:row>
      <xdr:rowOff>85725</xdr:rowOff>
    </xdr:from>
    <xdr:to>
      <xdr:col>7</xdr:col>
      <xdr:colOff>285750</xdr:colOff>
      <xdr:row>93</xdr:row>
      <xdr:rowOff>174625</xdr:rowOff>
    </xdr:to>
    <xdr:graphicFrame macro="">
      <xdr:nvGraphicFramePr>
        <xdr:cNvPr id="2" name="7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H%202014-03-03%2010;11;03%20(Completo)\A&#209;O%202014\SENA%202012\Test%20del%20Perfil%20Emprendedor%20YA%20OK%20LISTO%202%20HOJA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EPTOS"/>
      <sheetName val="MAYRLY TRUJILLO  (2)"/>
      <sheetName val="RUBY PATRICIA BUENDIA (2)"/>
      <sheetName val="SANDRA PATRICIA"/>
      <sheetName val="ANDREA HERNANDEZ"/>
      <sheetName val="WANDA KATERIN"/>
      <sheetName val="ALFONSO"/>
      <sheetName val="KELLY"/>
      <sheetName val="ALIPIO MONTES (2)"/>
      <sheetName val="MAYRLY TRUJILLO "/>
      <sheetName val="RAMON MONJE"/>
      <sheetName val="CHRISTIAN MONJE (2)"/>
      <sheetName val="ELIZABETH GARCIA"/>
      <sheetName val="EDGAR MEDINA GAITAN"/>
      <sheetName val="JUAN FRANCISCO BELTRAN"/>
      <sheetName val="FERNANDO GIL BELTRAN"/>
      <sheetName val="GINA (2)"/>
      <sheetName val="BRAYAN FELIPE PERDOMO (2)"/>
      <sheetName val="EDINSON LOPEZ CHASQUI"/>
      <sheetName val="AMPARO MUJER NEIVA"/>
      <sheetName val="DISNEY MUJER NEIVA (2)"/>
      <sheetName val="LEONOR MUJER NEIVA (3)"/>
      <sheetName val="LUZ MARINA MUJER NEIVA (4)"/>
      <sheetName val="FREDU JARA BERMEO UP"/>
      <sheetName val="SANDRA MILENA LOPEZ"/>
      <sheetName val="RUBY PATRICIA BUENDIA"/>
      <sheetName val="LINA VALENCIA 2015"/>
      <sheetName val="DIDIER LLANOS 2015"/>
      <sheetName val="CLARA 2015- MODE VAL"/>
      <sheetName val="ELIZABETH 2015 (2)"/>
      <sheetName val="CRISTIAN AREPAS"/>
    </sheetNames>
    <sheetDataSet>
      <sheetData sheetId="0">
        <row r="3">
          <cell r="B3" t="str">
            <v>Este aspecto es muy favorable en la consecución de sus objetivos empresariales, no obstante se recomienda cierta prudencia para que esta competencia no reste importancia a las demás</v>
          </cell>
          <cell r="C3" t="str">
            <v>Cuenta con una actitud suficiente para afrontar riesgos e incertidumbre propios de la actividad empresarial. Aún asi busque fortalecer esta competencia</v>
          </cell>
          <cell r="D3" t="str">
            <v>Sería aconsejable una actitud más elevada en este aspecto para así poder aprovechar más oportunidades de negocio</v>
          </cell>
        </row>
        <row r="4">
          <cell r="B4" t="str">
            <v>Este aspecto es muy favorable en la consecución de sus objetivos empresariales, no obstante se recomienda cierta prudencia para que esta actitud no reste importancia a las demás</v>
          </cell>
          <cell r="C4" t="str">
            <v xml:space="preserve">Cuenta con habilidades suficientes para negociar teniendo como objetivo que las dos partes ganen. Aún asi busque fortalecer esta competencia
</v>
          </cell>
          <cell r="D4" t="str">
            <v>En una negociación, sería aconsejable una actitud superior que le permita conseguir sus objetivos a la vez que preservar las relaciones personales con la otra parte.</v>
          </cell>
        </row>
        <row r="5">
          <cell r="B5" t="str">
            <v>La elevada confianza en sí mismo y en sus capacidades es un aspecto extremadamente favorable para la consecución de sus objetivos empresariales, no obstante se recomienda cierta prudencia para que esta actitud no reste importancia a las demás</v>
          </cell>
          <cell r="C5" t="str">
            <v>Interpretación del Test: (Rango de 4-6). Cuenta con una confianza en sí mismo y en sus habilidades suficiente para adaptarse a las necesidades del entorno y conseguir los objetivos empresariales marcados. Aún asi busque fortalecer esta competencia</v>
          </cell>
          <cell r="D5" t="str">
            <v>Un mayor control sobre sus emociones sería altamente beneficioso para alcanzar los objetivos empresariales propuestos</v>
          </cell>
        </row>
        <row r="6">
          <cell r="B6" t="str">
            <v>Interpretación del Test: (Rango de 7-8). Este aspecto es muy favorable en la consecución de sus objetivos empresariales, no obstante se recomienda cierta prudencia para que esta competencia no reste importancia a las demás</v>
          </cell>
          <cell r="C6" t="str">
            <v>Su competencia en este aspecto parece suficiente para ser competitivos en el mercado empresarial. Aún asi busque fortalecer esta competencia</v>
          </cell>
          <cell r="D6" t="str">
            <v>Sería aconsejable una actitud superior y gozar de mayor capacidad en este sentido para así poder aprovechar más oportunidades de negocio</v>
          </cell>
        </row>
        <row r="7">
          <cell r="B7" t="str">
            <v>Este aspecto es muy favorable en la consecución de sus objetivos empresariales, no obstante se recomienda cierta prudencia para que esta competencia no reste importancia a las demás</v>
          </cell>
          <cell r="C7" t="str">
            <v>Cuenta con habilidad suficiente para superar de manera innovadora los desafíos del entorno empresarial. Aún asi busque fortalecer esta competencia</v>
          </cell>
          <cell r="D7" t="str">
            <v>Sería aconsejable una actitud más elevada en este aspecto para procurar siempre la competitividad. Puede formarse y entrenarse en el tema</v>
          </cell>
        </row>
        <row r="8">
          <cell r="B8" t="str">
            <v>Este aspecto es muy favorable en la consecución de sus objetivos empresariales, no obstante se recomienda cierta prudencia para que esta actitud no reste importancia a las demás.</v>
          </cell>
          <cell r="C8" t="str">
            <v>Cuenta con competencia suficiente para liderar un equipo de trabajo. Aún asi busque fortalecer esta competencia</v>
          </cell>
          <cell r="D8" t="str">
            <v>Sería necesario que esta habilidad fuese superior para responsabilizarse de un equipo de trabajo</v>
          </cell>
        </row>
        <row r="9">
          <cell r="B9" t="str">
            <v>Su elevada actitud hacia el trabajo es un aspecto extremadamente favorable para la consecución de sus objetivos empresariales, no obstante se recomienda cierta prudencia para que esta actitud no reste importancia a las demás</v>
          </cell>
          <cell r="C9" t="str">
            <v>Cuenta con una actitud favorable hacia el trabajo lo que contribuirá de forma positiva a la consecución de sus metas empresariales</v>
          </cell>
          <cell r="D9" t="str">
            <v>Sería conveniente contar con una actitud superior, hacia su capapcidad y disposición de  trabajo  para responder de forma satisfactoria a las demandas de su proyecto empresarial</v>
          </cell>
        </row>
        <row r="11">
          <cell r="B11" t="str">
            <v>¡Adelante con su proyecto!, su elevada capacidad emprendedora le augura el éxito</v>
          </cell>
          <cell r="C11" t="str">
            <v>Tiene recursos suficientes para poner en marcha su negocio. Busque fortalceer aquellos aspectos en donde se muestra mayor debilidad. Aún asi busque fortalecer esta competencia</v>
          </cell>
          <cell r="D11" t="str">
            <v>Sería conveniente reenfocar su carrera profesional hacia campos diferentes al autoempleo o buscar un socio con un mejor perfil emprendedor que lo acompañe en su proyecto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4"/>
  <sheetViews>
    <sheetView tabSelected="1" view="pageBreakPreview" topLeftCell="A74" zoomScale="116" zoomScaleNormal="85" workbookViewId="0">
      <selection activeCell="C18" sqref="C18"/>
    </sheetView>
  </sheetViews>
  <sheetFormatPr baseColWidth="10" defaultRowHeight="15" x14ac:dyDescent="0.25"/>
  <cols>
    <col min="1" max="1" width="41.7109375" style="1" customWidth="1"/>
    <col min="2" max="2" width="60.7109375" style="1" customWidth="1"/>
    <col min="3" max="3" width="9.42578125" style="1" customWidth="1"/>
    <col min="4" max="4" width="10.7109375" style="1" customWidth="1"/>
    <col min="5" max="6" width="11.42578125" style="1" hidden="1" customWidth="1"/>
    <col min="7" max="7" width="0.5703125" style="1" hidden="1" customWidth="1"/>
    <col min="8" max="8" width="13.42578125" style="1" customWidth="1"/>
    <col min="9" max="9" width="10" style="1" hidden="1" customWidth="1"/>
    <col min="10" max="10" width="6.85546875" style="1" hidden="1" customWidth="1"/>
    <col min="11" max="11" width="11.42578125" style="1" hidden="1" customWidth="1"/>
    <col min="12" max="16384" width="11.42578125" style="1"/>
  </cols>
  <sheetData>
    <row r="1" spans="1:9" ht="27" customHeight="1" x14ac:dyDescent="0.25">
      <c r="A1" s="42" t="s">
        <v>0</v>
      </c>
      <c r="B1" s="42"/>
      <c r="C1" s="42"/>
      <c r="D1" s="42"/>
      <c r="E1" s="42"/>
      <c r="F1" s="42"/>
      <c r="G1" s="42"/>
      <c r="H1" s="42"/>
      <c r="I1" s="42"/>
    </row>
    <row r="2" spans="1:9" x14ac:dyDescent="0.25">
      <c r="A2" s="42" t="s">
        <v>1</v>
      </c>
      <c r="B2" s="42"/>
      <c r="C2" s="42"/>
      <c r="D2" s="42"/>
      <c r="E2" s="42"/>
      <c r="F2" s="42"/>
      <c r="G2" s="42"/>
      <c r="H2" s="42"/>
    </row>
    <row r="3" spans="1:9" x14ac:dyDescent="0.25">
      <c r="A3" s="2" t="s">
        <v>2</v>
      </c>
      <c r="B3" s="38" t="s">
        <v>3</v>
      </c>
      <c r="C3" s="38"/>
    </row>
    <row r="4" spans="1:9" x14ac:dyDescent="0.25">
      <c r="A4" s="2" t="s">
        <v>4</v>
      </c>
      <c r="B4" s="38" t="s">
        <v>5</v>
      </c>
      <c r="C4" s="38"/>
    </row>
    <row r="5" spans="1:9" x14ac:dyDescent="0.25">
      <c r="A5" s="2" t="s">
        <v>6</v>
      </c>
      <c r="B5" s="38"/>
      <c r="C5" s="38"/>
      <c r="D5" s="1" t="s">
        <v>7</v>
      </c>
    </row>
    <row r="6" spans="1:9" x14ac:dyDescent="0.25">
      <c r="A6" s="2" t="s">
        <v>8</v>
      </c>
      <c r="B6" s="41">
        <v>44623</v>
      </c>
      <c r="C6" s="38"/>
    </row>
    <row r="7" spans="1:9" x14ac:dyDescent="0.25">
      <c r="A7" s="2" t="s">
        <v>9</v>
      </c>
      <c r="B7" s="38"/>
      <c r="C7" s="38"/>
    </row>
    <row r="8" spans="1:9" x14ac:dyDescent="0.25">
      <c r="A8" s="2" t="s">
        <v>10</v>
      </c>
      <c r="B8" s="38"/>
      <c r="C8" s="38"/>
    </row>
    <row r="10" spans="1:9" x14ac:dyDescent="0.25">
      <c r="A10" s="37" t="s">
        <v>11</v>
      </c>
      <c r="B10" s="37"/>
      <c r="C10" s="37"/>
      <c r="D10" s="37"/>
      <c r="E10" s="37"/>
      <c r="F10" s="37"/>
      <c r="G10" s="37"/>
      <c r="H10" s="37"/>
    </row>
    <row r="11" spans="1:9" x14ac:dyDescent="0.25">
      <c r="A11" s="3"/>
      <c r="B11" s="3"/>
      <c r="C11" s="3"/>
      <c r="D11" s="3"/>
      <c r="E11" s="3"/>
      <c r="F11" s="3"/>
      <c r="G11" s="3"/>
      <c r="H11" s="3"/>
    </row>
    <row r="12" spans="1:9" x14ac:dyDescent="0.25">
      <c r="A12" s="32" t="s">
        <v>58</v>
      </c>
      <c r="B12" s="32">
        <f>+B5</f>
        <v>0</v>
      </c>
      <c r="C12" s="32"/>
      <c r="D12" s="32"/>
      <c r="E12" s="32"/>
      <c r="F12" s="32"/>
      <c r="G12" s="32"/>
      <c r="H12" s="32"/>
    </row>
    <row r="13" spans="1:9" x14ac:dyDescent="0.25">
      <c r="A13" s="4" t="s">
        <v>57</v>
      </c>
      <c r="B13" s="31">
        <f>+B6</f>
        <v>44623</v>
      </c>
      <c r="C13" s="5"/>
      <c r="D13" s="5"/>
      <c r="E13" s="5"/>
      <c r="F13" s="5"/>
      <c r="G13" s="5"/>
      <c r="H13" s="5"/>
    </row>
    <row r="14" spans="1:9" ht="4.9000000000000004" customHeight="1" x14ac:dyDescent="0.25">
      <c r="A14" s="39" t="s">
        <v>12</v>
      </c>
      <c r="B14" s="39"/>
      <c r="C14" s="39"/>
      <c r="D14" s="39"/>
      <c r="E14" s="39"/>
      <c r="F14" s="39"/>
      <c r="G14" s="39"/>
      <c r="H14" s="39"/>
    </row>
    <row r="15" spans="1:9" ht="24" customHeight="1" x14ac:dyDescent="0.25">
      <c r="A15" s="39"/>
      <c r="B15" s="39"/>
      <c r="C15" s="39"/>
      <c r="D15" s="39"/>
      <c r="E15" s="39"/>
      <c r="F15" s="39"/>
      <c r="G15" s="39"/>
      <c r="H15" s="39"/>
    </row>
    <row r="16" spans="1:9" x14ac:dyDescent="0.25">
      <c r="A16" s="37" t="s">
        <v>13</v>
      </c>
      <c r="B16" s="37"/>
      <c r="C16" s="6" t="s">
        <v>14</v>
      </c>
      <c r="D16" s="6" t="s">
        <v>15</v>
      </c>
      <c r="E16" s="6"/>
      <c r="F16" s="6"/>
      <c r="G16" s="6"/>
      <c r="H16" s="6" t="s">
        <v>16</v>
      </c>
    </row>
    <row r="17" spans="1:9" x14ac:dyDescent="0.25">
      <c r="A17" s="40" t="s">
        <v>17</v>
      </c>
      <c r="B17" s="40"/>
      <c r="C17" s="7"/>
      <c r="D17" s="7" t="s">
        <v>59</v>
      </c>
      <c r="E17" s="7"/>
      <c r="F17" s="7"/>
      <c r="G17" s="7"/>
      <c r="H17" s="7"/>
      <c r="I17" s="1">
        <f>IF(C17="x",1,IF(D17="x",2,IF(H17="x",0,-1)))</f>
        <v>2</v>
      </c>
    </row>
    <row r="18" spans="1:9" x14ac:dyDescent="0.25">
      <c r="A18" s="40" t="s">
        <v>18</v>
      </c>
      <c r="B18" s="40"/>
      <c r="C18" s="7" t="s">
        <v>59</v>
      </c>
      <c r="D18" s="7"/>
      <c r="E18" s="7"/>
      <c r="F18" s="7"/>
      <c r="G18" s="7"/>
      <c r="H18" s="7"/>
      <c r="I18" s="1">
        <f>IF(C18="x",1,IF(D18="x",2,IF(H18="x",0,-1)))</f>
        <v>1</v>
      </c>
    </row>
    <row r="19" spans="1:9" x14ac:dyDescent="0.25">
      <c r="A19" s="40" t="s">
        <v>19</v>
      </c>
      <c r="B19" s="40"/>
      <c r="C19" s="7"/>
      <c r="D19" s="7"/>
      <c r="E19" s="7"/>
      <c r="F19" s="7"/>
      <c r="G19" s="7"/>
      <c r="H19" s="7"/>
      <c r="I19" s="1">
        <f>IF(C19="x",1,IF(D19="x",0,IF(H19="x",2,-1)))</f>
        <v>-1</v>
      </c>
    </row>
    <row r="20" spans="1:9" ht="15.75" x14ac:dyDescent="0.3">
      <c r="A20" s="36" t="s">
        <v>20</v>
      </c>
      <c r="B20" s="36"/>
      <c r="C20" s="7"/>
      <c r="D20" s="7"/>
      <c r="E20" s="7"/>
      <c r="F20" s="7"/>
      <c r="G20" s="7"/>
      <c r="H20" s="7"/>
      <c r="I20" s="1">
        <f>IF(C20="x",1,IF(D20="x",0,IF(H20="x",2,-1)))</f>
        <v>-1</v>
      </c>
    </row>
    <row r="21" spans="1:9" ht="15.75" x14ac:dyDescent="0.3">
      <c r="A21" s="36" t="s">
        <v>21</v>
      </c>
      <c r="B21" s="36"/>
      <c r="C21" s="7"/>
      <c r="D21" s="7"/>
      <c r="E21" s="7"/>
      <c r="F21" s="7"/>
      <c r="G21" s="7"/>
      <c r="H21" s="7"/>
      <c r="I21" s="1">
        <f>IF(C21="x",1,IF(D21="x",0,IF(H21="x",2,-1)))</f>
        <v>-1</v>
      </c>
    </row>
    <row r="22" spans="1:9" ht="15.75" x14ac:dyDescent="0.3">
      <c r="A22" s="36" t="s">
        <v>22</v>
      </c>
      <c r="B22" s="36"/>
      <c r="C22" s="7"/>
      <c r="D22" s="7"/>
      <c r="E22" s="7"/>
      <c r="F22" s="7"/>
      <c r="G22" s="7"/>
      <c r="H22" s="7"/>
      <c r="I22" s="1">
        <f>IF(C22="x",1,IF(D22="x",0,IF(H22="x",2,-1)))</f>
        <v>-1</v>
      </c>
    </row>
    <row r="23" spans="1:9" ht="15.75" x14ac:dyDescent="0.3">
      <c r="A23" s="36" t="s">
        <v>23</v>
      </c>
      <c r="B23" s="36"/>
      <c r="C23" s="7"/>
      <c r="D23" s="7"/>
      <c r="E23" s="7"/>
      <c r="F23" s="7"/>
      <c r="G23" s="7"/>
      <c r="H23" s="7"/>
      <c r="I23" s="1">
        <f>IF(C23="x",1,IF(D23="x",2,IF(H23="x",0,-1)))</f>
        <v>-1</v>
      </c>
    </row>
    <row r="24" spans="1:9" ht="15.75" x14ac:dyDescent="0.3">
      <c r="A24" s="36" t="s">
        <v>24</v>
      </c>
      <c r="B24" s="36"/>
      <c r="C24" s="7"/>
      <c r="D24" s="7"/>
      <c r="E24" s="7"/>
      <c r="F24" s="7"/>
      <c r="G24" s="7"/>
      <c r="H24" s="7"/>
      <c r="I24" s="1">
        <f>IF(C24="x",1,IF(D24="x",2,IF(H24="x",0,-1)))</f>
        <v>-1</v>
      </c>
    </row>
    <row r="25" spans="1:9" ht="15.75" x14ac:dyDescent="0.3">
      <c r="A25" s="36" t="s">
        <v>25</v>
      </c>
      <c r="B25" s="36"/>
      <c r="C25" s="7"/>
      <c r="D25" s="7"/>
      <c r="E25" s="7"/>
      <c r="F25" s="7"/>
      <c r="G25" s="7"/>
      <c r="H25" s="7"/>
      <c r="I25" s="1">
        <f>IF(C25="x",1,IF(D25="x",0,IF(H25="x",2,-1)))</f>
        <v>-1</v>
      </c>
    </row>
    <row r="26" spans="1:9" ht="15.75" x14ac:dyDescent="0.3">
      <c r="A26" s="36" t="s">
        <v>26</v>
      </c>
      <c r="B26" s="36"/>
      <c r="C26" s="7"/>
      <c r="D26" s="7"/>
      <c r="E26" s="7"/>
      <c r="F26" s="7"/>
      <c r="G26" s="7"/>
      <c r="H26" s="7"/>
      <c r="I26" s="1">
        <f>IF(C26="x",1,IF(D26="x",2,IF(H26="x",0,-1)))</f>
        <v>-1</v>
      </c>
    </row>
    <row r="27" spans="1:9" ht="15.75" x14ac:dyDescent="0.3">
      <c r="A27" s="36" t="s">
        <v>27</v>
      </c>
      <c r="B27" s="36"/>
      <c r="C27" s="7"/>
      <c r="D27" s="7"/>
      <c r="E27" s="7"/>
      <c r="F27" s="7"/>
      <c r="G27" s="7"/>
      <c r="H27" s="7"/>
      <c r="I27" s="1">
        <f>IF(C27="x",1,IF(D27="x",0,IF(H27="x",2,-1)))</f>
        <v>-1</v>
      </c>
    </row>
    <row r="28" spans="1:9" ht="15.75" x14ac:dyDescent="0.3">
      <c r="A28" s="36" t="s">
        <v>28</v>
      </c>
      <c r="B28" s="36"/>
      <c r="C28" s="7"/>
      <c r="D28" s="7"/>
      <c r="E28" s="7"/>
      <c r="F28" s="7"/>
      <c r="G28" s="7"/>
      <c r="H28" s="7"/>
      <c r="I28" s="1">
        <f>IF(C28="x",1,IF(D28="x",0,IF(H28="x",2,-1)))</f>
        <v>-1</v>
      </c>
    </row>
    <row r="29" spans="1:9" ht="15.75" x14ac:dyDescent="0.3">
      <c r="A29" s="36" t="s">
        <v>29</v>
      </c>
      <c r="B29" s="36"/>
      <c r="C29" s="7"/>
      <c r="D29" s="7"/>
      <c r="E29" s="7"/>
      <c r="F29" s="7"/>
      <c r="G29" s="7"/>
      <c r="H29" s="7"/>
      <c r="I29" s="1">
        <f>IF(C29="x",1,IF(D29="x",2,IF(H29="x",0,-1)))</f>
        <v>-1</v>
      </c>
    </row>
    <row r="30" spans="1:9" ht="15.75" x14ac:dyDescent="0.3">
      <c r="A30" s="36" t="s">
        <v>30</v>
      </c>
      <c r="B30" s="36"/>
      <c r="C30" s="7"/>
      <c r="D30" s="7"/>
      <c r="E30" s="7"/>
      <c r="F30" s="7"/>
      <c r="G30" s="7"/>
      <c r="H30" s="7"/>
      <c r="I30" s="1">
        <f>IF(C30="x",1,IF(D30="x",0,IF(H30="x",2,-1)))</f>
        <v>-1</v>
      </c>
    </row>
    <row r="31" spans="1:9" ht="15.75" x14ac:dyDescent="0.3">
      <c r="A31" s="36" t="s">
        <v>31</v>
      </c>
      <c r="B31" s="36"/>
      <c r="C31" s="7"/>
      <c r="D31" s="7"/>
      <c r="E31" s="7"/>
      <c r="F31" s="7"/>
      <c r="G31" s="7"/>
      <c r="H31" s="7"/>
      <c r="I31" s="1">
        <f>IF(C31="x",1,IF(D31="x",0,IF(H31="x",2,-1)))</f>
        <v>-1</v>
      </c>
    </row>
    <row r="32" spans="1:9" ht="15.75" x14ac:dyDescent="0.3">
      <c r="A32" s="36" t="s">
        <v>32</v>
      </c>
      <c r="B32" s="36"/>
      <c r="C32" s="7"/>
      <c r="D32" s="7"/>
      <c r="E32" s="7"/>
      <c r="F32" s="7"/>
      <c r="G32" s="7"/>
      <c r="H32" s="7"/>
      <c r="I32" s="1">
        <f>IF(C32="x",1,IF(D32="x",2,IF(H32="x",0,-1)))</f>
        <v>-1</v>
      </c>
    </row>
    <row r="33" spans="1:12" ht="15.75" x14ac:dyDescent="0.3">
      <c r="A33" s="36" t="s">
        <v>33</v>
      </c>
      <c r="B33" s="36"/>
      <c r="C33" s="7"/>
      <c r="D33" s="7"/>
      <c r="E33" s="7"/>
      <c r="F33" s="7"/>
      <c r="G33" s="7"/>
      <c r="H33" s="7"/>
      <c r="I33" s="1">
        <f>IF(C33="x",1,IF(D33="x",0,IF(H33="x",2,-1)))</f>
        <v>-1</v>
      </c>
    </row>
    <row r="34" spans="1:12" ht="15.75" x14ac:dyDescent="0.3">
      <c r="A34" s="36" t="s">
        <v>34</v>
      </c>
      <c r="B34" s="36"/>
      <c r="C34" s="7"/>
      <c r="D34" s="7"/>
      <c r="E34" s="7"/>
      <c r="F34" s="7"/>
      <c r="G34" s="7"/>
      <c r="H34" s="7"/>
      <c r="I34" s="1">
        <f>IF(C34="x",1,IF(D34="x",2,IF(H34="x",0,-1)))</f>
        <v>-1</v>
      </c>
    </row>
    <row r="35" spans="1:12" ht="15.75" x14ac:dyDescent="0.3">
      <c r="A35" s="36" t="s">
        <v>35</v>
      </c>
      <c r="B35" s="36"/>
      <c r="C35" s="7"/>
      <c r="D35" s="7"/>
      <c r="E35" s="7"/>
      <c r="F35" s="7"/>
      <c r="G35" s="7"/>
      <c r="H35" s="7"/>
      <c r="I35" s="1">
        <f>IF(C35="x",1,IF(D35="x",0,IF(H35="x",2,-1)))</f>
        <v>-1</v>
      </c>
    </row>
    <row r="36" spans="1:12" ht="15.75" x14ac:dyDescent="0.3">
      <c r="A36" s="36" t="s">
        <v>36</v>
      </c>
      <c r="B36" s="36"/>
      <c r="C36" s="7"/>
      <c r="D36" s="7"/>
      <c r="E36" s="7"/>
      <c r="F36" s="7"/>
      <c r="G36" s="7"/>
      <c r="H36" s="7"/>
      <c r="I36" s="1">
        <f>IF(C36="x",1,IF(D36="x",0,IF(H36="x",2,-1)))</f>
        <v>-1</v>
      </c>
    </row>
    <row r="37" spans="1:12" ht="15.75" x14ac:dyDescent="0.3">
      <c r="A37" s="36" t="s">
        <v>37</v>
      </c>
      <c r="B37" s="36"/>
      <c r="C37" s="7"/>
      <c r="D37" s="7"/>
      <c r="E37" s="7"/>
      <c r="F37" s="7"/>
      <c r="G37" s="7"/>
      <c r="H37" s="7"/>
      <c r="I37" s="1">
        <f>IF(C37="x",1,IF(D37="x",0,IF(H37="x",2,-1)))</f>
        <v>-1</v>
      </c>
    </row>
    <row r="38" spans="1:12" ht="15.75" x14ac:dyDescent="0.3">
      <c r="A38" s="36" t="s">
        <v>38</v>
      </c>
      <c r="B38" s="36"/>
      <c r="C38" s="7"/>
      <c r="D38" s="7"/>
      <c r="E38" s="7"/>
      <c r="F38" s="7"/>
      <c r="G38" s="7"/>
      <c r="H38" s="7"/>
      <c r="I38" s="1">
        <f>IF(C38="x",1,IF(D38="x",2,IF(H38="x",0,-1)))</f>
        <v>-1</v>
      </c>
    </row>
    <row r="39" spans="1:12" ht="15.75" x14ac:dyDescent="0.3">
      <c r="A39" s="36" t="s">
        <v>39</v>
      </c>
      <c r="B39" s="36"/>
      <c r="C39" s="7"/>
      <c r="D39" s="7"/>
      <c r="E39" s="7"/>
      <c r="F39" s="7"/>
      <c r="G39" s="7"/>
      <c r="H39" s="7"/>
      <c r="I39" s="1">
        <f>IF(C39="x",1,IF(D39="x",0,IF(H39="x",2,-1)))</f>
        <v>-1</v>
      </c>
    </row>
    <row r="40" spans="1:12" ht="15.75" x14ac:dyDescent="0.3">
      <c r="A40" s="36" t="s">
        <v>40</v>
      </c>
      <c r="B40" s="36"/>
      <c r="C40" s="7"/>
      <c r="D40" s="7"/>
      <c r="E40" s="7"/>
      <c r="F40" s="7"/>
      <c r="G40" s="7"/>
      <c r="H40" s="7"/>
      <c r="I40" s="1">
        <f>IF(C40="x",1,IF(D40="x",2,IF(H40="x",0,-1)))</f>
        <v>-1</v>
      </c>
    </row>
    <row r="41" spans="1:12" ht="15.75" x14ac:dyDescent="0.3">
      <c r="A41" s="36" t="s">
        <v>41</v>
      </c>
      <c r="B41" s="36"/>
      <c r="C41" s="7"/>
      <c r="D41" s="7"/>
      <c r="E41" s="7"/>
      <c r="F41" s="7"/>
      <c r="G41" s="7"/>
      <c r="H41" s="7"/>
      <c r="I41" s="1">
        <f>IF(C41="x",1,IF(D41="x",2,IF(H41="x",0,-1)))</f>
        <v>-1</v>
      </c>
    </row>
    <row r="42" spans="1:12" ht="15.75" x14ac:dyDescent="0.3">
      <c r="A42" s="36" t="s">
        <v>42</v>
      </c>
      <c r="B42" s="36"/>
      <c r="C42" s="7"/>
      <c r="D42" s="7"/>
      <c r="E42" s="7"/>
      <c r="F42" s="7"/>
      <c r="G42" s="7"/>
      <c r="H42" s="7"/>
      <c r="I42" s="1">
        <f>IF(C42="x",1,IF(D42="x",2,IF(H42="x",0,-1)))</f>
        <v>-1</v>
      </c>
    </row>
    <row r="43" spans="1:12" ht="15.75" x14ac:dyDescent="0.3">
      <c r="A43" s="36" t="s">
        <v>43</v>
      </c>
      <c r="B43" s="36"/>
      <c r="C43" s="7"/>
      <c r="D43" s="7"/>
      <c r="E43" s="7"/>
      <c r="F43" s="7"/>
      <c r="G43" s="7"/>
      <c r="H43" s="7"/>
      <c r="I43" s="1">
        <f>IF(C43="x",1,IF(D43="x",0,IF(H43="x",2,-1)))</f>
        <v>-1</v>
      </c>
    </row>
    <row r="44" spans="1:12" ht="15.75" x14ac:dyDescent="0.3">
      <c r="A44" s="36" t="s">
        <v>44</v>
      </c>
      <c r="B44" s="36"/>
      <c r="C44" s="7"/>
      <c r="D44" s="7"/>
      <c r="E44" s="7"/>
      <c r="F44" s="7"/>
      <c r="G44" s="7"/>
      <c r="H44" s="7"/>
      <c r="I44" s="1">
        <f>IF(C44="x",1,IF(D44="x",2,IF(H44="x",0,-1)))</f>
        <v>-1</v>
      </c>
    </row>
    <row r="45" spans="1:12" ht="27.75" hidden="1" customHeight="1" x14ac:dyDescent="0.3">
      <c r="A45" s="8"/>
      <c r="B45" s="8"/>
      <c r="C45" s="9"/>
      <c r="D45" s="9"/>
      <c r="E45" s="9"/>
      <c r="F45" s="9"/>
      <c r="G45" s="9"/>
      <c r="H45" s="9"/>
      <c r="I45" s="10"/>
      <c r="J45" s="10"/>
      <c r="K45" s="10"/>
      <c r="L45" s="10"/>
    </row>
    <row r="46" spans="1:12" x14ac:dyDescent="0.25">
      <c r="D46" s="11"/>
      <c r="H46" s="11"/>
    </row>
    <row r="47" spans="1:12" x14ac:dyDescent="0.25">
      <c r="A47" s="12" t="s">
        <v>45</v>
      </c>
      <c r="B47" s="6" t="s">
        <v>46</v>
      </c>
      <c r="C47" s="13"/>
      <c r="D47" s="13"/>
      <c r="E47" s="13"/>
      <c r="F47" s="13"/>
      <c r="G47" s="13"/>
      <c r="I47" s="2"/>
    </row>
    <row r="48" spans="1:12" ht="30" customHeight="1" x14ac:dyDescent="0.25">
      <c r="A48" s="14" t="s">
        <v>47</v>
      </c>
      <c r="B48" s="15">
        <f>IF(I48&gt;0,(I48/8),0)</f>
        <v>0</v>
      </c>
      <c r="C48" s="16"/>
      <c r="D48" s="16"/>
      <c r="E48" s="16"/>
      <c r="F48" s="16"/>
      <c r="G48" s="16"/>
      <c r="I48" s="2">
        <f>I19+I27+I37+I42</f>
        <v>-4</v>
      </c>
      <c r="J48" s="17"/>
    </row>
    <row r="49" spans="1:14" ht="30" customHeight="1" x14ac:dyDescent="0.25">
      <c r="A49" s="14" t="s">
        <v>48</v>
      </c>
      <c r="B49" s="15">
        <f>IF(I49&gt;0,I49/6,0)</f>
        <v>0</v>
      </c>
      <c r="C49" s="16"/>
      <c r="D49" s="16"/>
      <c r="E49" s="16"/>
      <c r="F49" s="16"/>
      <c r="G49" s="16"/>
      <c r="I49" s="2">
        <f>I21+I33+I44</f>
        <v>-3</v>
      </c>
      <c r="J49" s="17"/>
    </row>
    <row r="50" spans="1:14" ht="30" customHeight="1" x14ac:dyDescent="0.25">
      <c r="A50" s="14" t="s">
        <v>49</v>
      </c>
      <c r="B50" s="15">
        <f>IF(I50&gt;0,I50/8,0)</f>
        <v>0</v>
      </c>
      <c r="C50" s="16"/>
      <c r="D50" s="16"/>
      <c r="E50" s="16"/>
      <c r="F50" s="16"/>
      <c r="G50" s="16"/>
      <c r="I50" s="2">
        <f>I22+I29+I30+I38</f>
        <v>-4</v>
      </c>
      <c r="J50" s="17"/>
    </row>
    <row r="51" spans="1:14" ht="30" customHeight="1" x14ac:dyDescent="0.25">
      <c r="A51" s="18" t="s">
        <v>50</v>
      </c>
      <c r="B51" s="15">
        <f>IF(I51&gt;0,I51/8,0)</f>
        <v>0</v>
      </c>
      <c r="C51" s="16"/>
      <c r="D51" s="16"/>
      <c r="E51" s="16"/>
      <c r="F51" s="16"/>
      <c r="G51" s="16"/>
      <c r="I51" s="19">
        <f>I17+I20+I24+I35</f>
        <v>-1</v>
      </c>
      <c r="J51" s="17"/>
    </row>
    <row r="52" spans="1:14" ht="30" customHeight="1" x14ac:dyDescent="0.25">
      <c r="A52" s="14" t="s">
        <v>51</v>
      </c>
      <c r="B52" s="15">
        <f>IF(I52&gt;0,I52/10,0)</f>
        <v>0</v>
      </c>
      <c r="C52" s="16"/>
      <c r="D52" s="16"/>
      <c r="E52" s="16"/>
      <c r="F52" s="16"/>
      <c r="G52" s="16"/>
      <c r="I52" s="2">
        <f>I26+I32+I34+I39+I43</f>
        <v>-5</v>
      </c>
      <c r="J52" s="17"/>
    </row>
    <row r="53" spans="1:14" ht="30" customHeight="1" x14ac:dyDescent="0.25">
      <c r="A53" s="14" t="s">
        <v>52</v>
      </c>
      <c r="B53" s="15">
        <f>IF(I53&gt;0,I53/6,0)</f>
        <v>0</v>
      </c>
      <c r="C53" s="16"/>
      <c r="D53" s="16"/>
      <c r="E53" s="16"/>
      <c r="F53" s="16"/>
      <c r="G53" s="16"/>
      <c r="I53" s="2">
        <f>I28+I31+I40</f>
        <v>-3</v>
      </c>
      <c r="J53" s="17"/>
    </row>
    <row r="54" spans="1:14" ht="30" customHeight="1" x14ac:dyDescent="0.25">
      <c r="A54" s="14" t="s">
        <v>53</v>
      </c>
      <c r="B54" s="15">
        <f>IF(I54&gt;0,I54/10,0)</f>
        <v>0</v>
      </c>
      <c r="C54" s="16"/>
      <c r="D54" s="16"/>
      <c r="E54" s="16"/>
      <c r="F54" s="16"/>
      <c r="G54" s="16"/>
      <c r="I54" s="2">
        <f>I18+I23+I25+I36+I41</f>
        <v>-3</v>
      </c>
      <c r="J54" s="17"/>
    </row>
    <row r="55" spans="1:14" s="22" customFormat="1" ht="15" customHeight="1" x14ac:dyDescent="0.25">
      <c r="A55" s="20"/>
      <c r="B55" s="21"/>
      <c r="C55" s="16"/>
      <c r="D55" s="16"/>
      <c r="E55" s="16"/>
      <c r="F55" s="16"/>
      <c r="G55" s="16"/>
      <c r="I55" s="23"/>
      <c r="J55" s="24"/>
    </row>
    <row r="56" spans="1:14" x14ac:dyDescent="0.25">
      <c r="A56" s="20" t="s">
        <v>54</v>
      </c>
      <c r="B56" s="15">
        <f>IF(I56&gt;0,I56/56,0)</f>
        <v>0</v>
      </c>
      <c r="I56" s="1">
        <f>SUM(I48:I54)</f>
        <v>-23</v>
      </c>
    </row>
    <row r="57" spans="1:14" hidden="1" x14ac:dyDescent="0.25">
      <c r="A57" s="20"/>
      <c r="B57" s="20"/>
    </row>
    <row r="58" spans="1:14" hidden="1" x14ac:dyDescent="0.25">
      <c r="A58" s="20"/>
      <c r="B58" s="20"/>
    </row>
    <row r="59" spans="1:14" hidden="1" x14ac:dyDescent="0.25">
      <c r="A59" s="20"/>
      <c r="B59" s="20"/>
    </row>
    <row r="60" spans="1:14" hidden="1" x14ac:dyDescent="0.25">
      <c r="A60" s="20"/>
      <c r="B60" s="20"/>
    </row>
    <row r="61" spans="1:14" hidden="1" x14ac:dyDescent="0.25">
      <c r="A61" s="20"/>
      <c r="B61" s="20"/>
    </row>
    <row r="62" spans="1:14" hidden="1" x14ac:dyDescent="0.25">
      <c r="A62" s="20"/>
      <c r="B62" s="20"/>
    </row>
    <row r="63" spans="1:14" hidden="1" x14ac:dyDescent="0.25">
      <c r="A63" s="25"/>
      <c r="B63" s="20"/>
    </row>
    <row r="64" spans="1:14" s="22" customFormat="1" ht="15" hidden="1" customHeight="1" x14ac:dyDescent="0.25">
      <c r="A64" s="25"/>
      <c r="B64" s="16"/>
      <c r="C64" s="16"/>
      <c r="D64" s="16"/>
      <c r="E64" s="16"/>
      <c r="F64" s="16"/>
      <c r="G64" s="16"/>
      <c r="I64" s="23"/>
      <c r="J64" s="24"/>
      <c r="M64" s="1"/>
      <c r="N64" s="1"/>
    </row>
    <row r="65" spans="1:14" ht="3.6" customHeight="1" x14ac:dyDescent="0.25">
      <c r="M65" s="22"/>
      <c r="N65" s="22"/>
    </row>
    <row r="66" spans="1:14" ht="30" customHeight="1" x14ac:dyDescent="0.25">
      <c r="A66" s="12" t="s">
        <v>55</v>
      </c>
      <c r="B66" s="37" t="s">
        <v>56</v>
      </c>
      <c r="C66" s="37"/>
      <c r="D66" s="37"/>
      <c r="E66" s="37"/>
      <c r="F66" s="37"/>
      <c r="G66" s="37"/>
      <c r="H66" s="37"/>
      <c r="J66" s="26"/>
      <c r="K66" s="26"/>
      <c r="L66" s="27"/>
    </row>
    <row r="67" spans="1:14" s="30" customFormat="1" ht="22.5" customHeight="1" x14ac:dyDescent="0.25">
      <c r="A67" s="28" t="s">
        <v>47</v>
      </c>
      <c r="B67" s="33" t="str">
        <f t="shared" ref="B67:B74" si="0">CONCATENATE(I67,J67,K67)</f>
        <v>Sería aconsejable una actitud más elevada en este aspecto para así poder aprovechar más oportunidades de negocio</v>
      </c>
      <c r="C67" s="35"/>
      <c r="D67" s="35"/>
      <c r="E67" s="35"/>
      <c r="F67" s="35"/>
      <c r="G67" s="35"/>
      <c r="H67" s="35"/>
      <c r="I67" s="29" t="str">
        <f>IF(B48&gt;0.66, [1]CONCEPTOS!B3,"")</f>
        <v/>
      </c>
      <c r="J67" s="29" t="str">
        <f>IF(AND(B48&lt;=0.66,B48&gt;=0.33), [1]CONCEPTOS!C3,"")</f>
        <v/>
      </c>
      <c r="K67" s="29" t="str">
        <f>IF(B48&lt;0.33, [1]CONCEPTOS!D3,"")</f>
        <v>Sería aconsejable una actitud más elevada en este aspecto para así poder aprovechar más oportunidades de negocio</v>
      </c>
    </row>
    <row r="68" spans="1:14" s="30" customFormat="1" ht="23.25" customHeight="1" x14ac:dyDescent="0.25">
      <c r="A68" s="28" t="s">
        <v>48</v>
      </c>
      <c r="B68" s="33" t="str">
        <f t="shared" si="0"/>
        <v>En una negociación, sería aconsejable una actitud superior que le permita conseguir sus objetivos a la vez que preservar las relaciones personales con la otra parte.</v>
      </c>
      <c r="C68" s="35"/>
      <c r="D68" s="35"/>
      <c r="E68" s="35"/>
      <c r="F68" s="35"/>
      <c r="G68" s="35"/>
      <c r="H68" s="35"/>
      <c r="I68" s="29" t="str">
        <f>IF(B49&gt;0.66, [1]CONCEPTOS!B4,"")</f>
        <v/>
      </c>
      <c r="J68" s="29" t="str">
        <f>IF(AND(B49&lt;=0.66,B49&gt;=0.33), [1]CONCEPTOS!C4,"")</f>
        <v/>
      </c>
      <c r="K68" s="29" t="str">
        <f>IF(B49&lt;0.33, [1]CONCEPTOS!D4,"")</f>
        <v>En una negociación, sería aconsejable una actitud superior que le permita conseguir sus objetivos a la vez que preservar las relaciones personales con la otra parte.</v>
      </c>
    </row>
    <row r="69" spans="1:14" s="30" customFormat="1" ht="25.5" customHeight="1" x14ac:dyDescent="0.25">
      <c r="A69" s="28" t="s">
        <v>49</v>
      </c>
      <c r="B69" s="33" t="str">
        <f t="shared" si="0"/>
        <v>Un mayor control sobre sus emociones sería altamente beneficioso para alcanzar los objetivos empresariales propuestos</v>
      </c>
      <c r="C69" s="35"/>
      <c r="D69" s="35"/>
      <c r="E69" s="35"/>
      <c r="F69" s="35"/>
      <c r="G69" s="35"/>
      <c r="H69" s="35"/>
      <c r="I69" s="29" t="str">
        <f>IF(B50&gt;0.66, [1]CONCEPTOS!B5,"")</f>
        <v/>
      </c>
      <c r="J69" s="29" t="str">
        <f>IF(AND(B50&lt;=0.66,B50&gt;=0.33), [1]CONCEPTOS!C5,"")</f>
        <v/>
      </c>
      <c r="K69" s="29" t="str">
        <f>IF(B50&lt;0.33, [1]CONCEPTOS!D5,"")</f>
        <v>Un mayor control sobre sus emociones sería altamente beneficioso para alcanzar los objetivos empresariales propuestos</v>
      </c>
    </row>
    <row r="70" spans="1:14" s="30" customFormat="1" ht="23.25" customHeight="1" x14ac:dyDescent="0.25">
      <c r="A70" s="28" t="s">
        <v>50</v>
      </c>
      <c r="B70" s="33" t="str">
        <f t="shared" si="0"/>
        <v>Sería aconsejable una actitud superior y gozar de mayor capacidad en este sentido para así poder aprovechar más oportunidades de negocio</v>
      </c>
      <c r="C70" s="35"/>
      <c r="D70" s="35"/>
      <c r="E70" s="35"/>
      <c r="F70" s="35"/>
      <c r="G70" s="35"/>
      <c r="H70" s="35"/>
      <c r="I70" s="29" t="str">
        <f>IF(B51&gt;0.66, [1]CONCEPTOS!B6,"")</f>
        <v/>
      </c>
      <c r="J70" s="29" t="str">
        <f>IF(AND(B51&lt;=0.66,B51&gt;=0.33), [1]CONCEPTOS!C6,"")</f>
        <v/>
      </c>
      <c r="K70" s="29" t="str">
        <f>IF(B51&lt;0.33, [1]CONCEPTOS!D6,"")</f>
        <v>Sería aconsejable una actitud superior y gozar de mayor capacidad en este sentido para así poder aprovechar más oportunidades de negocio</v>
      </c>
    </row>
    <row r="71" spans="1:14" s="30" customFormat="1" ht="21.75" customHeight="1" x14ac:dyDescent="0.25">
      <c r="A71" s="28" t="s">
        <v>51</v>
      </c>
      <c r="B71" s="33" t="str">
        <f t="shared" si="0"/>
        <v>Sería aconsejable una actitud más elevada en este aspecto para procurar siempre la competitividad. Puede formarse y entrenarse en el tema</v>
      </c>
      <c r="C71" s="35"/>
      <c r="D71" s="35"/>
      <c r="E71" s="35"/>
      <c r="F71" s="35"/>
      <c r="G71" s="35"/>
      <c r="H71" s="35"/>
      <c r="I71" s="29" t="str">
        <f>IF(B52&gt;0.66, [1]CONCEPTOS!B7,"")</f>
        <v/>
      </c>
      <c r="J71" s="29" t="str">
        <f>IF(AND(B52&lt;=0.66,B52&gt;=0.33), [1]CONCEPTOS!C7,"")</f>
        <v/>
      </c>
      <c r="K71" s="29" t="str">
        <f>IF(B52&lt;0.33, [1]CONCEPTOS!D7,"")</f>
        <v>Sería aconsejable una actitud más elevada en este aspecto para procurar siempre la competitividad. Puede formarse y entrenarse en el tema</v>
      </c>
    </row>
    <row r="72" spans="1:14" s="30" customFormat="1" ht="25.5" customHeight="1" x14ac:dyDescent="0.25">
      <c r="A72" s="28" t="s">
        <v>52</v>
      </c>
      <c r="B72" s="33" t="str">
        <f t="shared" si="0"/>
        <v>Sería necesario que esta habilidad fuese superior para responsabilizarse de un equipo de trabajo</v>
      </c>
      <c r="C72" s="35"/>
      <c r="D72" s="35"/>
      <c r="E72" s="35"/>
      <c r="F72" s="35"/>
      <c r="G72" s="35"/>
      <c r="H72" s="35"/>
      <c r="I72" s="29" t="str">
        <f>IF(B53&gt;0.66, [1]CONCEPTOS!B8,"")</f>
        <v/>
      </c>
      <c r="J72" s="29" t="str">
        <f>IF(AND(B53&lt;=0.66,B53&gt;=0.33), [1]CONCEPTOS!C8,"")</f>
        <v/>
      </c>
      <c r="K72" s="29" t="str">
        <f>IF(B53&lt;0.33, [1]CONCEPTOS!D8,"")</f>
        <v>Sería necesario que esta habilidad fuese superior para responsabilizarse de un equipo de trabajo</v>
      </c>
    </row>
    <row r="73" spans="1:14" s="30" customFormat="1" ht="20.25" customHeight="1" x14ac:dyDescent="0.25">
      <c r="A73" s="28" t="s">
        <v>53</v>
      </c>
      <c r="B73" s="33" t="str">
        <f t="shared" si="0"/>
        <v>Sería conveniente contar con una actitud superior, hacia su capapcidad y disposición de  trabajo  para responder de forma satisfactoria a las demandas de su proyecto empresarial</v>
      </c>
      <c r="C73" s="35"/>
      <c r="D73" s="35"/>
      <c r="E73" s="35"/>
      <c r="F73" s="35"/>
      <c r="G73" s="35"/>
      <c r="H73" s="35"/>
      <c r="I73" s="29" t="str">
        <f>IF(B54&gt;0.66, [1]CONCEPTOS!B9,"")</f>
        <v/>
      </c>
      <c r="J73" s="29" t="str">
        <f>IF(AND(B54&lt;=0.66,B54&gt;=0.33), [1]CONCEPTOS!C9,"")</f>
        <v/>
      </c>
      <c r="K73" s="29" t="str">
        <f>IF(B54&lt;0.33, [1]CONCEPTOS!D9,"")</f>
        <v>Sería conveniente contar con una actitud superior, hacia su capapcidad y disposición de  trabajo  para responder de forma satisfactoria a las demandas de su proyecto empresarial</v>
      </c>
    </row>
    <row r="74" spans="1:14" s="30" customFormat="1" ht="21.75" customHeight="1" x14ac:dyDescent="0.25">
      <c r="A74" s="28" t="s">
        <v>54</v>
      </c>
      <c r="B74" s="33" t="str">
        <f t="shared" si="0"/>
        <v>Sería conveniente reenfocar su carrera profesional hacia campos diferentes al autoempleo o buscar un socio con un mejor perfil emprendedor que lo acompañe en su proyecto</v>
      </c>
      <c r="C74" s="34"/>
      <c r="D74" s="34"/>
      <c r="E74" s="34"/>
      <c r="F74" s="34"/>
      <c r="G74" s="34"/>
      <c r="H74" s="34"/>
      <c r="I74" s="29" t="str">
        <f>IF(B56&gt;0.66, [1]CONCEPTOS!B11,"")</f>
        <v/>
      </c>
      <c r="J74" s="29" t="str">
        <f>IF(AND(B56&lt;=0.66,B56&gt;=0.33), [1]CONCEPTOS!C11,"")</f>
        <v/>
      </c>
      <c r="K74" s="29" t="str">
        <f>IF(B56&lt;0.33, [1]CONCEPTOS!D11,"")</f>
        <v>Sería conveniente reenfocar su carrera profesional hacia campos diferentes al autoempleo o buscar un socio con un mejor perfil emprendedor que lo acompañe en su proyecto</v>
      </c>
    </row>
  </sheetData>
  <mergeCells count="48">
    <mergeCell ref="B6:C6"/>
    <mergeCell ref="A1:I1"/>
    <mergeCell ref="A2:H2"/>
    <mergeCell ref="B3:C3"/>
    <mergeCell ref="B4:C4"/>
    <mergeCell ref="B5:C5"/>
    <mergeCell ref="A22:B22"/>
    <mergeCell ref="B7:C7"/>
    <mergeCell ref="B8:C8"/>
    <mergeCell ref="A10:H10"/>
    <mergeCell ref="A14:H15"/>
    <mergeCell ref="A16:B16"/>
    <mergeCell ref="A17:B17"/>
    <mergeCell ref="A18:B18"/>
    <mergeCell ref="A19:B19"/>
    <mergeCell ref="A20:B20"/>
    <mergeCell ref="A21:B21"/>
    <mergeCell ref="A34:B34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B67:H67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B66:H66"/>
    <mergeCell ref="B74:H74"/>
    <mergeCell ref="B68:H68"/>
    <mergeCell ref="B69:H69"/>
    <mergeCell ref="B70:H70"/>
    <mergeCell ref="B71:H71"/>
    <mergeCell ref="B72:H72"/>
    <mergeCell ref="B73:H73"/>
  </mergeCells>
  <conditionalFormatting sqref="B48:B54 I67:K74 B56">
    <cfRule type="cellIs" dxfId="2" priority="1" stopIfTrue="1" operator="greaterThan">
      <formula>0.6666</formula>
    </cfRule>
    <cfRule type="cellIs" dxfId="1" priority="2" stopIfTrue="1" operator="between">
      <formula>0.33</formula>
      <formula>0.66</formula>
    </cfRule>
    <cfRule type="cellIs" dxfId="0" priority="3" stopIfTrue="1" operator="lessThan">
      <formula>0.3333</formula>
    </cfRule>
  </conditionalFormatting>
  <printOptions horizontalCentered="1" verticalCentered="1"/>
  <pageMargins left="0.19685039370078741" right="0.19685039370078741" top="0.19685039370078741" bottom="0.19685039370078741" header="0.31496062992125984" footer="0.31496062992125984"/>
  <pageSetup scale="5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EMPRENDEDOR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Gloria Del Pilar Aldana Gasca</cp:lastModifiedBy>
  <cp:lastPrinted>2016-06-07T16:51:39Z</cp:lastPrinted>
  <dcterms:created xsi:type="dcterms:W3CDTF">2015-04-14T13:01:09Z</dcterms:created>
  <dcterms:modified xsi:type="dcterms:W3CDTF">2022-03-03T15:52:35Z</dcterms:modified>
</cp:coreProperties>
</file>