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imaro\documentos\procesos\TS\FO\TS-FO-1\1\"/>
    </mc:Choice>
  </mc:AlternateContent>
  <xr:revisionPtr revIDLastSave="0" documentId="13_ncr:1_{C8E81272-451C-471A-B2EC-1F4DD5204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TABLA" sheetId="2" r:id="rId2"/>
  </sheets>
  <definedNames>
    <definedName name="_xlnm.Print_Area" localSheetId="0">FORMATO!$A$1:$BI$37</definedName>
    <definedName name="BASEMINIMA">TABLA!$H$2</definedName>
    <definedName name="FILAESCRIBIR">TABLA!$J$2</definedName>
    <definedName name="_xlnm.Print_Titles" localSheetId="0">FORMATO!$13:$13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1" i="1" l="1"/>
  <c r="W12" i="1"/>
  <c r="W13" i="1"/>
  <c r="W14" i="1"/>
  <c r="W15" i="1"/>
  <c r="W16" i="1"/>
  <c r="W17" i="1"/>
  <c r="W18" i="1"/>
  <c r="W19" i="1"/>
  <c r="W20" i="1"/>
  <c r="W21" i="1"/>
  <c r="W22" i="1"/>
  <c r="W23" i="1"/>
  <c r="W10" i="1"/>
  <c r="J2" i="2" a="1"/>
  <c r="J2" i="2" s="1"/>
  <c r="BE11" i="1"/>
  <c r="BJ11" i="1" s="1"/>
  <c r="BE10" i="1"/>
  <c r="AK25" i="1"/>
  <c r="AO24" i="1"/>
  <c r="AK24" i="1"/>
  <c r="BE12" i="1"/>
  <c r="BJ12" i="1" s="1"/>
  <c r="BE13" i="1"/>
  <c r="BJ13" i="1" s="1"/>
  <c r="BE14" i="1"/>
  <c r="BJ14" i="1" s="1"/>
  <c r="BE15" i="1"/>
  <c r="BJ15" i="1" s="1"/>
  <c r="BE16" i="1"/>
  <c r="BJ16" i="1" s="1"/>
  <c r="BE17" i="1"/>
  <c r="BJ17" i="1" s="1"/>
  <c r="BE18" i="1"/>
  <c r="BJ18" i="1" s="1"/>
  <c r="BE19" i="1"/>
  <c r="BJ19" i="1" s="1"/>
  <c r="BE20" i="1"/>
  <c r="BJ20" i="1" s="1"/>
  <c r="BE21" i="1"/>
  <c r="BJ21" i="1" s="1"/>
  <c r="BE22" i="1"/>
  <c r="BJ22" i="1" s="1"/>
  <c r="BE23" i="1"/>
  <c r="BJ23" i="1" s="1"/>
  <c r="BJ10" i="1" l="1"/>
  <c r="BK11" i="1" l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10" i="1" l="1"/>
</calcChain>
</file>

<file path=xl/sharedStrings.xml><?xml version="1.0" encoding="utf-8"?>
<sst xmlns="http://schemas.openxmlformats.org/spreadsheetml/2006/main" count="215" uniqueCount="213">
  <si>
    <t>AGENCIA</t>
  </si>
  <si>
    <t>CÓDIGO DEL SERVICIO</t>
  </si>
  <si>
    <t>IVA</t>
  </si>
  <si>
    <t>SALDO</t>
  </si>
  <si>
    <t>DESCRIPCIÓN DEL SERVICIO</t>
  </si>
  <si>
    <t>CONCEPTO</t>
  </si>
  <si>
    <t xml:space="preserve"> </t>
  </si>
  <si>
    <t xml:space="preserve">VALOR REEMBOLSO CAJA MENOR: </t>
  </si>
  <si>
    <t>OBSERVACIONES:</t>
  </si>
  <si>
    <t>VR. BASE</t>
  </si>
  <si>
    <t>VALOR BASE MINIMA</t>
  </si>
  <si>
    <t>FILA A ESCRIBIR</t>
  </si>
  <si>
    <t xml:space="preserve">No. FACTURA O DOC EQUIV </t>
  </si>
  <si>
    <t>TOTALES</t>
  </si>
  <si>
    <t>CODIGO</t>
  </si>
  <si>
    <t>DESCRIPCIÓN</t>
  </si>
  <si>
    <t>NIT BENEFICIARIO</t>
  </si>
  <si>
    <t>No.</t>
  </si>
  <si>
    <t>NOMBRE BENEFICIARIO</t>
  </si>
  <si>
    <t>CÓDIGO  CONTABLE</t>
  </si>
  <si>
    <t>COMPROBANTE CAJA MENOR</t>
  </si>
  <si>
    <t>FECHA DE INICIO CORTE</t>
  </si>
  <si>
    <t>FECHA DE CIERRE CORTE</t>
  </si>
  <si>
    <t>RESPONSABLE DE CAJA MENOR</t>
  </si>
  <si>
    <t>CARGO</t>
  </si>
  <si>
    <t>VALOR BASE CAJA MENOR</t>
  </si>
  <si>
    <t>CONTROL Y REEMBOLSO CAJA MENOR</t>
  </si>
  <si>
    <t>EMISION</t>
  </si>
  <si>
    <t>VERSION</t>
  </si>
  <si>
    <t>GASTOS  GENERALES</t>
  </si>
  <si>
    <t>GASTO SEG.CONTRA INCENDIO, SUSTRACCION Y TERREMOTO</t>
  </si>
  <si>
    <t>IVA SEG.CONTRA INCENDIO, SUSTRACCION Y TERREMOTO</t>
  </si>
  <si>
    <t>GASTO POLIZA DE MANEJO GERENTE, TESORERA Y CAJERA</t>
  </si>
  <si>
    <t>IVA POLIZA DE MANEJO GERENTE, TESORERA Y CAJERA</t>
  </si>
  <si>
    <t>GASTO POLIZA DE RESPONSABILIDAD CONSEJEROS</t>
  </si>
  <si>
    <t>IVA POLIZA DE RESPONSABILIDAD CONSEJEROS</t>
  </si>
  <si>
    <t>GASTO POLIZA SEGURO TRANSPORTE DE VALORES</t>
  </si>
  <si>
    <t>IVA POLIZA SEGURO TRANSPORTE DE VALORES</t>
  </si>
  <si>
    <t>GASTO EDIFICACIONES</t>
  </si>
  <si>
    <t>IVA REGIMEN COMUN EDIFICACIONES</t>
  </si>
  <si>
    <t>IVA REGIMEN SIMPLIFICADO EDIFICACIONES</t>
  </si>
  <si>
    <t>GASTO MAQUINARIA Y EQUIPO</t>
  </si>
  <si>
    <t>IVA REGIMEN COMUN MAQUINARIA Y EQUIPO</t>
  </si>
  <si>
    <t>IVA REGIMEN SIMPLIFICADO MAQUINARIA Y EQUIPO</t>
  </si>
  <si>
    <t>GASTO MUEBLES Y ENSERES</t>
  </si>
  <si>
    <t>IVA REGIMEN COMUN MUEBLES Y ENSERES</t>
  </si>
  <si>
    <t>IVA REGIMEN SIMPLIFICADO MUEBLES Y ENSERES</t>
  </si>
  <si>
    <t>GASTO MANTENIMIENTO EQUIPO DE OFICINA</t>
  </si>
  <si>
    <t>IVA REGIMEN COMUN MANTENIMIENTO EQUIPO DE OFICINA</t>
  </si>
  <si>
    <t>IVA REGIMEN SIMPLIFICADO MANTENIMIENTO EQUIPO DE OFICINA</t>
  </si>
  <si>
    <t>GASTO MANTENIMIENTO EQUIPO DE COMPUTACION</t>
  </si>
  <si>
    <t>IVA REGIMEN COMUN MANTENIMIENTO EQUIPO DE COMPUTACION</t>
  </si>
  <si>
    <t>IVA REGIMEN SIMPLIFICADO MANTENIMIENTO EQUIPO DE COMPUTACION</t>
  </si>
  <si>
    <t>GASTO EQUIPO DE COMUNICACIàN</t>
  </si>
  <si>
    <t>IVA REGIMEN COMUN EQUIPO DE COMUNICACIàN</t>
  </si>
  <si>
    <t>IVA REGIMEN SIMPLIFICADO EQUIPO DE COMUNICACIàN</t>
  </si>
  <si>
    <t>GASTO EQUIPO DE SEGURIDAD</t>
  </si>
  <si>
    <t>IVAS REGIMEN COMUN EQUIPO DE SEGURIDAD</t>
  </si>
  <si>
    <t>IVA REGIMEN SIMPLIFICADO EQUIPO DE SEGURIDAD</t>
  </si>
  <si>
    <t>GASTO MANTENIMIENTO ALARMA</t>
  </si>
  <si>
    <t>IVA REGIMEN COMUN MANTENIMIENTO ALARMA</t>
  </si>
  <si>
    <t>IVA REGIMEN SIMPLIFICADO MANTENIMIENTO ALARMA</t>
  </si>
  <si>
    <t>GASTO MANTENIMIENTO LOTE SEDE COOPEAIPE</t>
  </si>
  <si>
    <t>IVA REGIMEN COMUN MANTENIMIENTO LOTE SEDE COOPEAIPE</t>
  </si>
  <si>
    <t>IVA REGIMEN SIMPLIFICADO MANTENIMIENTO LOTE SEDE COOPEAIPE</t>
  </si>
  <si>
    <t>GASTO INSTALACIONES ELECTRICAS</t>
  </si>
  <si>
    <t>IVA REGIMEN COMUN INSTALACIONES ELECTRICAS</t>
  </si>
  <si>
    <t>IVA REGIMEN SIMPLIFICADO INSTALACIONES ELECTRICAS</t>
  </si>
  <si>
    <t>GASTO AIRE ACONDICIONADO</t>
  </si>
  <si>
    <t>IVA REGIMEN COMUN AIRE ACONDICIONADO</t>
  </si>
  <si>
    <t>IVA REGIMEN SIMPLIFICADO AIRE ACONDICIONADO</t>
  </si>
  <si>
    <t>GASTO MANTENIMIENTO PLANTA ELECTRICA</t>
  </si>
  <si>
    <t>IVA REGIMEN COMUN MANTENIMIENTO PLANTA ELECTRICA</t>
  </si>
  <si>
    <t>IVA REGIMEN SIMPLIFICADO MANTENIMIENTO PLANTA ELECTRICA</t>
  </si>
  <si>
    <t>GASTO MANTENIMIENTO UPS</t>
  </si>
  <si>
    <t>IVA REGIMEN COMUN MANTENIMIENTO UPS</t>
  </si>
  <si>
    <t>IVA REGIMEN SIMPLIFICADO MANTENIMIENTO UPS</t>
  </si>
  <si>
    <t>GASTOS REDES DE VOZ Y DATOS</t>
  </si>
  <si>
    <t>IVA REGIMEN COMUN REDES DE VOZ Y DATOS</t>
  </si>
  <si>
    <t>IVA REGIMEN SIMPLIFICADO REDES DE VOZ Y DATOS</t>
  </si>
  <si>
    <t>GASTO INCENTIVOS - CONSEJO DE ADMINISTRACION</t>
  </si>
  <si>
    <t>IVA REGIMEN COMUN INCENTIVOS - CONSEJO DE ADMINISTRACION</t>
  </si>
  <si>
    <t>IVA REGIMEN SIMPLIFICADO INCENTIVOS - CONSEJO DE ADMINISTRACION</t>
  </si>
  <si>
    <t>TECNOLOGIA  - CONSEJO DE ADMINISTRACION</t>
  </si>
  <si>
    <t>GASTO INCENTIVOS - JUNTA DE VIGILANCIA</t>
  </si>
  <si>
    <t>IVA REGIMEN COMUN INCENTIVOS - JUNTA DE VIGILANCIA</t>
  </si>
  <si>
    <t>IVA REGIMEN SIMPLIFICADO INCENTIVOS - JUNTA DE VIGILANCIA</t>
  </si>
  <si>
    <t>TECNOLOGIA JUNTA DE VIGILANCIA</t>
  </si>
  <si>
    <t>GASTO CAFETERIA CONSEJO DE ADMON</t>
  </si>
  <si>
    <t>IVA REGIMEN COMUN CAFETERIA CONSEJO DE ADMON</t>
  </si>
  <si>
    <t>IVA REGIMEN SIMPLIFICADO CAFETERIA CONSEJO DE ADMON</t>
  </si>
  <si>
    <t>TECNOLOGIA CONSEJO DE ADMON</t>
  </si>
  <si>
    <t>TECNOLOGIA COMITE DE NIIF</t>
  </si>
  <si>
    <t>GASTO OTROS GASTOS DIRECTIVOS</t>
  </si>
  <si>
    <t>IVA REGIMEN COMUN OTROS GASTOS DIRECTIVOS</t>
  </si>
  <si>
    <t>IVA REGIMEN SIMPLIFICADO OTROS GASTOS DIRECTIVOS</t>
  </si>
  <si>
    <t>GASTO INCENTIVOS - COMITES</t>
  </si>
  <si>
    <t>IVA REGIMEN COMUN INCENTIVOS - COMITES</t>
  </si>
  <si>
    <t>IVA REGIMEN SIMPLIFICADO INCENTIVOS - COMITES</t>
  </si>
  <si>
    <t>GASTO CAFETERIA COMITES</t>
  </si>
  <si>
    <t>IVA REGIMEN COMUN CAFETERIA COMITES</t>
  </si>
  <si>
    <t>IVA REGIMEN SIMPLIFICADO CAFETERIA COMITES</t>
  </si>
  <si>
    <t>OTROS GASTOS COMITES</t>
  </si>
  <si>
    <t>IVA REGIMEN COMUN OTROS GASTOS COMITES</t>
  </si>
  <si>
    <t>IVA REGIMEN SIMPLIFICADO OTROS GASTOS COMITES</t>
  </si>
  <si>
    <t>GASTO SERVICIOS DE MENSAJERIA</t>
  </si>
  <si>
    <t>IVA REGIMEN COMUN SERVICIOS DE MENSAJERIA</t>
  </si>
  <si>
    <t>IVA REGIMEN SIMPLIFICADO SERVICIOS DE MENSAJERIA</t>
  </si>
  <si>
    <t>GASTO SERVICIOS DE ASEO</t>
  </si>
  <si>
    <t>IVA REGIMEN COMUN SERVICIOS DE ASEO</t>
  </si>
  <si>
    <t>IVA REGIMEN SIMPLIFICADO SERVICIOS DE ASEO</t>
  </si>
  <si>
    <t>GASTO SUPERNUMERARIA</t>
  </si>
  <si>
    <t>IVA REGIMEN COMUN SUPERNUMERARIA</t>
  </si>
  <si>
    <t>IVA REGIMEN SIMPLIFICADO SUPERNUMERARIA</t>
  </si>
  <si>
    <t>GASTOS SISTEMATIZACION GENERAL</t>
  </si>
  <si>
    <t>IVA REGIMEN COMUN SISTEMATIZACION GENERAL</t>
  </si>
  <si>
    <t>IVA REGIMEN SIMPLIFICADO SISTEMATIZACION GENERAL</t>
  </si>
  <si>
    <t>GASTO SISTEMATIZACION HERRAMIENTA DGRV</t>
  </si>
  <si>
    <t>IVA REGIMEN COMUN SISTEMATIZACION HERRAMIENTA DGRV</t>
  </si>
  <si>
    <t>IVA REGIMEN SIMPLIFICADO SISTEMATIZACION HERRAMIENTA DGRV</t>
  </si>
  <si>
    <t>GASTOS SISTEMATIZACION NIIF</t>
  </si>
  <si>
    <t>IVA REGIMEN COMUN SISTEMATIZACION NIIF</t>
  </si>
  <si>
    <t>IVA REGIMEN SIMPLIFICADO SISTEMATIZACION NIIF</t>
  </si>
  <si>
    <t>GASTO FONDO PROM DERECHOS Y DEBERES DE ASOCIAD, MAYO</t>
  </si>
  <si>
    <t>GASTO FONDO PROM DERECHOS Y DEBERES DE ASOCIAD, JUNIO</t>
  </si>
  <si>
    <t>GASTO FONDO PROM DERECHOS Y DEBERES DE ASOCIAD, OCTUBRE</t>
  </si>
  <si>
    <t>GASTO FONDO PROM DERECHOS Y DEBERES DE ASOCIAD, DICIEMBRE</t>
  </si>
  <si>
    <t>GASTO INCENTIVOS ASOCIADOS</t>
  </si>
  <si>
    <t>IVA REGIMEN COMUN INCENTIVOS ASOCIADOS</t>
  </si>
  <si>
    <t>IVA REGIMEN SIMPLIFICADO INCENTIVOS ASOCIADOS</t>
  </si>
  <si>
    <t>GASTOS FUNERARIOS</t>
  </si>
  <si>
    <t>IVA REGIMEN COMUN GASTOS FUNERARIOS</t>
  </si>
  <si>
    <t>IVA REGIMEN SIMPLIFICADO GASTOS FUNERARIOS</t>
  </si>
  <si>
    <t>GASTO HOSPEDAJE</t>
  </si>
  <si>
    <t>IVA REGIMEN COMUN HOSPEDAJE</t>
  </si>
  <si>
    <t>IVA REGIMEN SIMPLIFICADO HOSPEDAJE</t>
  </si>
  <si>
    <t>IMPUESTO AL CONSUMO GASTO HOSPEDAJE</t>
  </si>
  <si>
    <t>GASTO PUBLICIDAD EN EVENTOS DEPORTIVOS</t>
  </si>
  <si>
    <t>IVA REGIMEN COMUN PUBLICIDAD EN EVENTOS DEPORTIVOS</t>
  </si>
  <si>
    <t>IVA REGIMEN SIMPLIFICADO PUBLICIDAD EN EVENTOS DEPORTIVOS</t>
  </si>
  <si>
    <t>GASTO DECORACION DIFERENTES EPOCAS DEL AÑO</t>
  </si>
  <si>
    <t>IVA REGIMEN COMUN DECORACION DIFERENTES EPOCAS DEL AÑO</t>
  </si>
  <si>
    <t>IVA REGIMEN SIMPLIFICADODECORACION DIFERENTES EPOCAS DEL AÑO</t>
  </si>
  <si>
    <t>GASTO FUNDA COOPEAIPE</t>
  </si>
  <si>
    <t>IVA REGIMEN COMUN GASTO FUNDA COOPEAIPE</t>
  </si>
  <si>
    <t>IVA REGIMEN SIMPLIFICADO GASTO FUNDA COOPEAIPE</t>
  </si>
  <si>
    <t>GASTOS REVISORIA FISCAL</t>
  </si>
  <si>
    <t>IVA REGIMEN COMUN GASTOS REVISORIA FISCAL</t>
  </si>
  <si>
    <t>IVA REGIMEN SIMPLIFICADO GASTOS REVISORIA FISCAL</t>
  </si>
  <si>
    <t>GASTO CAMPAÑAS PUBLICITARIAS COOPEAIPE</t>
  </si>
  <si>
    <t>IVA REG.COMUN CAMPAÑAS PUBLICITARIAS COOPEAIPE</t>
  </si>
  <si>
    <t>IVA REG.SIMPLI.CAMPAÑAS PUBLICITARIAS COOPEAIPE</t>
  </si>
  <si>
    <t>IMPUESTO AL CONSUMO CAMPAÑAS PUBLICITARIAS COOPEAIPE</t>
  </si>
  <si>
    <t>GASTOS IMPLEMENTACION NIIF</t>
  </si>
  <si>
    <t>IVA COMUN IMPLEMENTACION NIIF</t>
  </si>
  <si>
    <t>IVA SIMPLIFICADO IMPLEMENTACION NIIF</t>
  </si>
  <si>
    <t>GASTO ADQUISICION ACTIVOS INFERIORES A 50 UVT</t>
  </si>
  <si>
    <t>IVA REGIMEN COMUN ADQUISICION ACTIVOS INFERIORES A 50 UVT</t>
  </si>
  <si>
    <t>IVA REGIMEN SIMPLIFICADO ADQUISICION ACTIVOS INFERIORES A 50 UVT</t>
  </si>
  <si>
    <t>OTROS GASTOS VARIOS</t>
  </si>
  <si>
    <t>IVA REGIMEN COMUN OTROS GASTOS VARIOS</t>
  </si>
  <si>
    <t>IVA REGIMEN SMPLIFICADO OTROS GASTOS VARIOS</t>
  </si>
  <si>
    <t>CHEQUERAS Y LIBRETAS</t>
  </si>
  <si>
    <t>IMPUESTO DE TIMBRE PRESTAMOS</t>
  </si>
  <si>
    <t>OTROS GASTOS FINANCIEROS</t>
  </si>
  <si>
    <t>GASTOS FINANCIEROS TARJETA DEBITO</t>
  </si>
  <si>
    <t>IVA EN COMISIONES Y OTROS GASTOS FINANCIEROS</t>
  </si>
  <si>
    <t>GASTO AGASAJOS Y CELEBRACIONES</t>
  </si>
  <si>
    <t>AGASAJOS Y CELEBRAC. DIA DE LA MUJER</t>
  </si>
  <si>
    <t>AGASAJOS Y CELEBRAC. DIA DE LA MADRE</t>
  </si>
  <si>
    <t>AGASAJOS Y CELEBRAC. DIA DEL PADRE</t>
  </si>
  <si>
    <t>AGASAJOS Y CELEBRACIONES SAN PEDRINAS</t>
  </si>
  <si>
    <t>AGASAJOS Y CELEBRAC. REINADO EMPRESARIAL</t>
  </si>
  <si>
    <t>CELEBRARCION MES DEL AMOR Y AMISTAD</t>
  </si>
  <si>
    <t>AGASAJOS Y CELEBRAC. DIA DEL NIÑO</t>
  </si>
  <si>
    <t>CELEBRACIONES DECEMBRINAS</t>
  </si>
  <si>
    <t>IVA REG COMUN AGAS. Y CEL. DIA DE LA MUJER</t>
  </si>
  <si>
    <t>IVA REG COMUN AGAS. Y CEL. DIA DE LA MADRE</t>
  </si>
  <si>
    <t>IVA REG COMUN AGAS. Y CEL. DIA DEL PADRE</t>
  </si>
  <si>
    <t>IVA REG COMUN AGAS. Y CEL. SAN PEDRINAS</t>
  </si>
  <si>
    <t>IVA REG COMUN AGAS. Y CEL. REINADO EMPRESARIAL</t>
  </si>
  <si>
    <t>IVA REG COMUN AGAS. Y CEL. MES AMOR Y AMISTAD</t>
  </si>
  <si>
    <t>IVA REG COMUN AGAS. Y CEL. DIA DEL NIÑO</t>
  </si>
  <si>
    <t>IVA REG COMUN AGAS. Y CEL. DECEMBRINAS</t>
  </si>
  <si>
    <t>IVA REG SIMPLIFICADO AGAS. Y CEL. DIA DE LA MUJER</t>
  </si>
  <si>
    <t>IVA REG SIMPLIFICADO AGAS. Y CEL. DIA DE LA MADRE</t>
  </si>
  <si>
    <t>IVA REG SIMPLIFICADO AGAS. Y CEL. DIA DEL PADRE</t>
  </si>
  <si>
    <t>IVA REG SIMPLIFICADO AGAS. Y CEL. SAN PEDRINAS</t>
  </si>
  <si>
    <t>IVA REG SIMPLFICADO AGAS. Y CEL. REINADO EMPRESARIAL</t>
  </si>
  <si>
    <t>IVA REG SIMPLIFICADO AGAS. Y CEL. MES AMOR Y AMISTAD</t>
  </si>
  <si>
    <t>IVA REG SIMPLIFICADO AGAS. Y CEL. DIA DEL NIÑO</t>
  </si>
  <si>
    <t>IVA REG SIMPLIFICADO AGAS. Y CEL. DECEMBRINAS</t>
  </si>
  <si>
    <t>IMPUESTO AL CONSUMO AGASAJOS Y CELEBRACIONES</t>
  </si>
  <si>
    <t>GASTO BOTIQUIN</t>
  </si>
  <si>
    <t>IVA REGIMEN COMUN BOTIQUIN</t>
  </si>
  <si>
    <t>IVA REGIMEN SIMPLIFICADO BOTIQUIN</t>
  </si>
  <si>
    <t>ENCUADERNACION Y EMPASTE</t>
  </si>
  <si>
    <t>GASTO ENCUADERNACION Y EMPASTE</t>
  </si>
  <si>
    <t>IVA REGIMEN COMUN ENCUADERNACION Y EMPASTE</t>
  </si>
  <si>
    <t>IVA REGIMEN SIMPLIFICADO ENCUADERNACION Y EMPASTE</t>
  </si>
  <si>
    <t>ALIMENTACION TRABAJO SUPLEMENTARIO</t>
  </si>
  <si>
    <t>GASTO RESERVAS DE ASAMBLEA 20% SOBRE UTILIDAD MENSUAL</t>
  </si>
  <si>
    <t>GASTO OTROS</t>
  </si>
  <si>
    <t>IVA REGIMEN COMUN OTROS</t>
  </si>
  <si>
    <t>IVA REGIMEN SIMPLIFICADO OTROS</t>
  </si>
  <si>
    <t>IMPUESTO CONSUMO OTROS GASTOS</t>
  </si>
  <si>
    <t>ESPACIO EXCLUSIVO PARA ARQUEO DE CAJA MENOR</t>
  </si>
  <si>
    <t>FECHA DE ARQUEO</t>
  </si>
  <si>
    <t>DOCUMENTO CONTABLE</t>
  </si>
  <si>
    <t>VALOR REEMBOLSO</t>
  </si>
  <si>
    <t>ELABORADOR POR TESORERIA</t>
  </si>
  <si>
    <t>REVISADO Y APROBADO  POR REVISORIA FISCAL</t>
  </si>
  <si>
    <t>TS-FO-1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</si>
</sst>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\ * #,##0.00_);_(&quot;$&quot;\ * \(#,##0.00\);_(&quot;$&quot;\ * &quot;-&quot;??_);_(@_)"/>
    <numFmt numFmtId="165" formatCode="[$$-240A]\ #,##0"/>
    <numFmt numFmtId="166" formatCode="_(&quot;$&quot;\ * #,##0_);_(&quot;$&quot;\ * \(#,##0\);_(&quot;$&quot;\ * &quot;-&quot;??_);_(@_)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rgb="FFFF0000"/>
      <name val="Arial Narrow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b/>
      <sz val="14"/>
      <color theme="1"/>
      <name val="Arial Narrow"/>
      <family val="2"/>
    </font>
    <font>
      <sz val="8"/>
      <color indexed="8"/>
      <name val="MS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10" applyNumberFormat="0" applyFill="0" applyAlignment="0" applyProtection="0"/>
    <xf numFmtId="0" fontId="7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2" applyNumberFormat="0" applyAlignment="0" applyProtection="0"/>
    <xf numFmtId="0" fontId="12" fillId="6" borderId="13" applyNumberFormat="0" applyAlignment="0" applyProtection="0"/>
    <xf numFmtId="0" fontId="13" fillId="6" borderId="12" applyNumberFormat="0" applyAlignment="0" applyProtection="0"/>
    <xf numFmtId="0" fontId="14" fillId="0" borderId="14" applyNumberFormat="0" applyFill="0" applyAlignment="0" applyProtection="0"/>
    <xf numFmtId="0" fontId="15" fillId="7" borderId="15" applyNumberFormat="0" applyAlignment="0" applyProtection="0"/>
    <xf numFmtId="0" fontId="16" fillId="0" borderId="0" applyNumberFormat="0" applyFill="0" applyBorder="0" applyAlignment="0" applyProtection="0"/>
    <xf numFmtId="0" fontId="3" fillId="8" borderId="16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164" fontId="3" fillId="0" borderId="0" applyFont="0" applyFill="0" applyBorder="0" applyAlignment="0" applyProtection="0"/>
  </cellStyleXfs>
  <cellXfs count="120">
    <xf numFmtId="0" fontId="0" fillId="0" borderId="0" xfId="0"/>
    <xf numFmtId="0" fontId="1" fillId="33" borderId="4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19" fillId="0" borderId="0" xfId="0" applyFont="1" applyFill="1" applyAlignment="1">
      <alignment horizontal="left" vertical="center"/>
    </xf>
    <xf numFmtId="0" fontId="0" fillId="0" borderId="4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21" fillId="0" borderId="0" xfId="0" applyFont="1" applyBorder="1"/>
    <xf numFmtId="49" fontId="23" fillId="0" borderId="0" xfId="0" applyNumberFormat="1" applyFont="1" applyBorder="1" applyAlignment="1" applyProtection="1">
      <alignment vertical="center" wrapText="1"/>
    </xf>
    <xf numFmtId="0" fontId="22" fillId="0" borderId="0" xfId="0" applyFont="1" applyBorder="1" applyAlignment="1" applyProtection="1">
      <alignment horizontal="center" vertical="center"/>
    </xf>
    <xf numFmtId="0" fontId="21" fillId="0" borderId="0" xfId="0" applyFont="1" applyBorder="1" applyAlignment="1" applyProtection="1"/>
    <xf numFmtId="15" fontId="23" fillId="0" borderId="0" xfId="0" applyNumberFormat="1" applyFont="1" applyBorder="1" applyAlignment="1" applyProtection="1">
      <alignment horizontal="center" vertical="center" wrapText="1"/>
    </xf>
    <xf numFmtId="0" fontId="21" fillId="0" borderId="0" xfId="0" applyFont="1"/>
    <xf numFmtId="165" fontId="21" fillId="0" borderId="0" xfId="0" applyNumberFormat="1" applyFont="1" applyBorder="1" applyProtection="1"/>
    <xf numFmtId="0" fontId="24" fillId="0" borderId="0" xfId="0" applyFont="1" applyFill="1" applyBorder="1" applyAlignment="1" applyProtection="1">
      <alignment horizontal="left" vertical="center"/>
      <protection locked="0"/>
    </xf>
    <xf numFmtId="0" fontId="26" fillId="0" borderId="0" xfId="0" applyFont="1" applyFill="1" applyBorder="1" applyAlignment="1" applyProtection="1">
      <alignment horizontal="left" vertical="center"/>
      <protection locked="0"/>
    </xf>
    <xf numFmtId="0" fontId="21" fillId="0" borderId="0" xfId="0" applyFont="1" applyAlignment="1">
      <alignment vertical="top"/>
    </xf>
    <xf numFmtId="0" fontId="25" fillId="0" borderId="0" xfId="0" applyFont="1" applyBorder="1"/>
    <xf numFmtId="0" fontId="21" fillId="0" borderId="0" xfId="0" applyFont="1" applyBorder="1" applyAlignment="1" applyProtection="1">
      <alignment horizontal="center"/>
    </xf>
    <xf numFmtId="0" fontId="21" fillId="0" borderId="0" xfId="0" applyFont="1" applyBorder="1" applyProtection="1"/>
    <xf numFmtId="165" fontId="21" fillId="0" borderId="0" xfId="0" applyNumberFormat="1" applyFont="1" applyBorder="1" applyAlignment="1" applyProtection="1">
      <alignment horizontal="center"/>
    </xf>
    <xf numFmtId="165" fontId="21" fillId="0" borderId="8" xfId="0" applyNumberFormat="1" applyFont="1" applyBorder="1"/>
    <xf numFmtId="0" fontId="21" fillId="0" borderId="0" xfId="0" applyFont="1" applyBorder="1" applyAlignment="1">
      <alignment wrapText="1"/>
    </xf>
    <xf numFmtId="1" fontId="29" fillId="0" borderId="0" xfId="0" applyNumberFormat="1" applyFont="1" applyAlignment="1">
      <alignment vertical="top"/>
    </xf>
    <xf numFmtId="0" fontId="29" fillId="0" borderId="0" xfId="0" applyFont="1" applyAlignment="1">
      <alignment vertical="top"/>
    </xf>
    <xf numFmtId="0" fontId="0" fillId="0" borderId="0" xfId="0" applyAlignment="1"/>
    <xf numFmtId="0" fontId="21" fillId="0" borderId="6" xfId="0" applyFont="1" applyBorder="1"/>
    <xf numFmtId="0" fontId="21" fillId="0" borderId="33" xfId="0" applyFont="1" applyBorder="1"/>
    <xf numFmtId="0" fontId="21" fillId="0" borderId="34" xfId="0" applyFont="1" applyBorder="1"/>
    <xf numFmtId="0" fontId="21" fillId="0" borderId="21" xfId="0" applyFont="1" applyBorder="1"/>
    <xf numFmtId="0" fontId="21" fillId="0" borderId="22" xfId="0" applyFont="1" applyBorder="1"/>
    <xf numFmtId="0" fontId="21" fillId="0" borderId="37" xfId="0" applyFont="1" applyBorder="1"/>
    <xf numFmtId="49" fontId="23" fillId="0" borderId="34" xfId="0" applyNumberFormat="1" applyFont="1" applyBorder="1" applyAlignment="1" applyProtection="1">
      <alignment vertical="center" wrapText="1"/>
    </xf>
    <xf numFmtId="0" fontId="22" fillId="0" borderId="33" xfId="0" applyFont="1" applyBorder="1" applyAlignment="1" applyProtection="1">
      <alignment horizontal="center" vertical="center"/>
    </xf>
    <xf numFmtId="15" fontId="23" fillId="0" borderId="34" xfId="0" applyNumberFormat="1" applyFont="1" applyBorder="1" applyAlignment="1" applyProtection="1">
      <alignment horizontal="center" vertical="center" wrapText="1"/>
    </xf>
    <xf numFmtId="0" fontId="21" fillId="0" borderId="33" xfId="0" applyFont="1" applyBorder="1" applyAlignment="1" applyProtection="1">
      <alignment horizontal="center"/>
    </xf>
    <xf numFmtId="0" fontId="21" fillId="0" borderId="34" xfId="0" applyFont="1" applyBorder="1" applyAlignment="1" applyProtection="1">
      <alignment horizontal="center"/>
    </xf>
    <xf numFmtId="165" fontId="21" fillId="0" borderId="34" xfId="0" applyNumberFormat="1" applyFont="1" applyBorder="1" applyProtection="1"/>
    <xf numFmtId="0" fontId="21" fillId="0" borderId="34" xfId="0" applyFont="1" applyBorder="1" applyProtection="1"/>
    <xf numFmtId="0" fontId="22" fillId="0" borderId="33" xfId="0" applyFont="1" applyBorder="1" applyAlignment="1" applyProtection="1">
      <alignment horizontal="left" vertical="center"/>
      <protection locked="0"/>
    </xf>
    <xf numFmtId="0" fontId="24" fillId="0" borderId="0" xfId="0" applyFont="1" applyBorder="1" applyAlignment="1">
      <alignment horizontal="center" vertical="center"/>
    </xf>
    <xf numFmtId="0" fontId="24" fillId="0" borderId="34" xfId="0" applyFont="1" applyFill="1" applyBorder="1" applyAlignment="1" applyProtection="1">
      <alignment horizontal="left" vertical="center"/>
      <protection locked="0"/>
    </xf>
    <xf numFmtId="0" fontId="24" fillId="0" borderId="33" xfId="0" applyFont="1" applyBorder="1" applyAlignment="1">
      <alignment horizontal="center" vertical="center"/>
    </xf>
    <xf numFmtId="0" fontId="26" fillId="0" borderId="34" xfId="0" applyFont="1" applyFill="1" applyBorder="1" applyAlignment="1" applyProtection="1">
      <alignment horizontal="left" vertical="center"/>
      <protection locked="0"/>
    </xf>
    <xf numFmtId="0" fontId="27" fillId="0" borderId="0" xfId="0" applyFont="1" applyBorder="1" applyAlignment="1">
      <alignment horizontal="center" vertical="center"/>
    </xf>
    <xf numFmtId="14" fontId="27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1" fillId="0" borderId="39" xfId="0" applyFont="1" applyBorder="1" applyAlignment="1" applyProtection="1">
      <alignment horizontal="center" vertical="top"/>
    </xf>
    <xf numFmtId="0" fontId="21" fillId="0" borderId="4" xfId="0" applyFont="1" applyBorder="1" applyAlignment="1" applyProtection="1">
      <alignment horizontal="center" vertical="top"/>
    </xf>
    <xf numFmtId="0" fontId="27" fillId="34" borderId="39" xfId="0" applyFont="1" applyFill="1" applyBorder="1" applyAlignment="1" applyProtection="1">
      <alignment horizontal="center" vertical="center" wrapText="1"/>
    </xf>
    <xf numFmtId="0" fontId="27" fillId="34" borderId="4" xfId="0" applyFont="1" applyFill="1" applyBorder="1" applyAlignment="1" applyProtection="1">
      <alignment horizontal="center" vertical="center" wrapText="1"/>
    </xf>
    <xf numFmtId="0" fontId="27" fillId="34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 applyProtection="1">
      <alignment horizontal="center" vertical="top" wrapText="1"/>
    </xf>
    <xf numFmtId="0" fontId="24" fillId="34" borderId="4" xfId="0" applyFont="1" applyFill="1" applyBorder="1" applyAlignment="1" applyProtection="1">
      <alignment horizontal="center" vertical="center" wrapText="1"/>
    </xf>
    <xf numFmtId="0" fontId="24" fillId="34" borderId="42" xfId="0" applyFont="1" applyFill="1" applyBorder="1" applyAlignment="1" applyProtection="1">
      <alignment horizontal="center" vertical="center" wrapText="1"/>
    </xf>
    <xf numFmtId="166" fontId="21" fillId="0" borderId="4" xfId="43" applyNumberFormat="1" applyFont="1" applyBorder="1" applyAlignment="1" applyProtection="1">
      <alignment horizontal="center" vertical="top"/>
    </xf>
    <xf numFmtId="165" fontId="21" fillId="0" borderId="4" xfId="0" applyNumberFormat="1" applyFont="1" applyBorder="1" applyAlignment="1" applyProtection="1">
      <alignment horizontal="center" vertical="top"/>
    </xf>
    <xf numFmtId="0" fontId="21" fillId="0" borderId="42" xfId="0" applyFont="1" applyBorder="1" applyAlignment="1" applyProtection="1">
      <alignment horizontal="center" vertical="top"/>
    </xf>
    <xf numFmtId="165" fontId="21" fillId="0" borderId="26" xfId="0" applyNumberFormat="1" applyFont="1" applyBorder="1" applyAlignment="1" applyProtection="1">
      <alignment horizontal="center"/>
    </xf>
    <xf numFmtId="165" fontId="21" fillId="0" borderId="27" xfId="0" applyNumberFormat="1" applyFont="1" applyBorder="1" applyAlignment="1" applyProtection="1">
      <alignment horizontal="center"/>
    </xf>
    <xf numFmtId="0" fontId="22" fillId="0" borderId="28" xfId="0" applyFont="1" applyBorder="1" applyAlignment="1" applyProtection="1">
      <alignment horizontal="right" vertical="center"/>
      <protection locked="0"/>
    </xf>
    <xf numFmtId="0" fontId="22" fillId="0" borderId="18" xfId="0" applyFont="1" applyBorder="1" applyAlignment="1" applyProtection="1">
      <alignment horizontal="right" vertical="center"/>
      <protection locked="0"/>
    </xf>
    <xf numFmtId="0" fontId="22" fillId="34" borderId="30" xfId="0" applyFont="1" applyFill="1" applyBorder="1" applyAlignment="1" applyProtection="1">
      <alignment horizontal="center"/>
    </xf>
    <xf numFmtId="0" fontId="22" fillId="34" borderId="31" xfId="0" applyFont="1" applyFill="1" applyBorder="1" applyAlignment="1" applyProtection="1">
      <alignment horizontal="center"/>
    </xf>
    <xf numFmtId="0" fontId="22" fillId="34" borderId="32" xfId="0" applyFont="1" applyFill="1" applyBorder="1" applyAlignment="1" applyProtection="1">
      <alignment horizontal="center"/>
    </xf>
    <xf numFmtId="0" fontId="21" fillId="0" borderId="35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36" xfId="0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0" fontId="21" fillId="0" borderId="7" xfId="0" applyFont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39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7" fillId="0" borderId="39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4" fontId="27" fillId="0" borderId="4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8" fillId="0" borderId="43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3" fillId="0" borderId="35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1" fillId="0" borderId="36" xfId="0" applyFont="1" applyBorder="1" applyAlignment="1">
      <alignment horizontal="center"/>
    </xf>
    <xf numFmtId="0" fontId="22" fillId="0" borderId="5" xfId="0" applyFont="1" applyBorder="1" applyAlignment="1" applyProtection="1">
      <alignment horizontal="center" vertical="center"/>
      <protection locked="0"/>
    </xf>
    <xf numFmtId="0" fontId="22" fillId="0" borderId="6" xfId="0" applyFont="1" applyBorder="1" applyAlignment="1" applyProtection="1">
      <alignment horizontal="center" vertical="center"/>
      <protection locked="0"/>
    </xf>
    <xf numFmtId="0" fontId="22" fillId="0" borderId="7" xfId="0" applyFont="1" applyBorder="1" applyAlignment="1" applyProtection="1">
      <alignment horizontal="center" vertical="center"/>
      <protection locked="0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165" fontId="21" fillId="0" borderId="5" xfId="0" applyNumberFormat="1" applyFont="1" applyBorder="1" applyAlignment="1" applyProtection="1">
      <alignment horizontal="center" vertical="center"/>
      <protection locked="0"/>
    </xf>
    <xf numFmtId="165" fontId="21" fillId="0" borderId="6" xfId="0" applyNumberFormat="1" applyFont="1" applyBorder="1" applyAlignment="1" applyProtection="1">
      <alignment horizontal="center" vertical="center"/>
      <protection locked="0"/>
    </xf>
    <xf numFmtId="165" fontId="21" fillId="0" borderId="41" xfId="0" applyNumberFormat="1" applyFont="1" applyBorder="1" applyAlignment="1" applyProtection="1">
      <alignment horizontal="center" vertical="center"/>
      <protection locked="0"/>
    </xf>
    <xf numFmtId="0" fontId="23" fillId="0" borderId="40" xfId="0" applyFont="1" applyBorder="1" applyAlignment="1">
      <alignment vertical="center"/>
    </xf>
    <xf numFmtId="166" fontId="21" fillId="0" borderId="18" xfId="43" applyNumberFormat="1" applyFont="1" applyBorder="1" applyAlignment="1" applyProtection="1">
      <alignment horizontal="center"/>
    </xf>
    <xf numFmtId="166" fontId="21" fillId="0" borderId="29" xfId="43" applyNumberFormat="1" applyFont="1" applyBorder="1" applyAlignment="1" applyProtection="1">
      <alignment horizontal="center"/>
    </xf>
    <xf numFmtId="0" fontId="22" fillId="0" borderId="25" xfId="0" applyFont="1" applyBorder="1" applyAlignment="1" applyProtection="1">
      <alignment horizontal="right"/>
    </xf>
    <xf numFmtId="0" fontId="22" fillId="0" borderId="26" xfId="0" applyFont="1" applyBorder="1" applyAlignment="1" applyProtection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43" builtinId="4"/>
    <cellStyle name="Neutral" xfId="9" builtinId="28" customBuiltin="1"/>
    <cellStyle name="Normal" xfId="0" builtinId="0"/>
    <cellStyle name="Normal 4" xfId="1" xr:uid="{00000000-0005-0000-0000-000022000000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17162</xdr:colOff>
      <xdr:row>0</xdr:row>
      <xdr:rowOff>34324</xdr:rowOff>
    </xdr:from>
    <xdr:to>
      <xdr:col>9</xdr:col>
      <xdr:colOff>57321</xdr:colOff>
      <xdr:row>1</xdr:row>
      <xdr:rowOff>207834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D131D11-C3DF-4349-A4BD-4B88C9286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2" y="34324"/>
          <a:ext cx="1754659" cy="383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K37"/>
  <sheetViews>
    <sheetView showGridLines="0" tabSelected="1" zoomScaleNormal="100" zoomScaleSheetLayoutView="85" workbookViewId="0">
      <selection activeCell="A5" sqref="A5"/>
    </sheetView>
  </sheetViews>
  <sheetFormatPr baseColWidth="10" defaultColWidth="11.42578125" defaultRowHeight="16.5" x14ac:dyDescent="0.3"/>
  <cols>
    <col min="1" max="61" width="2.85546875" style="13" customWidth="1"/>
    <col min="62" max="62" width="71.5703125" style="8" customWidth="1"/>
    <col min="63" max="63" width="18.5703125" style="13" hidden="1" customWidth="1"/>
    <col min="64" max="70" width="18.5703125" style="13" customWidth="1"/>
    <col min="71" max="16384" width="11.42578125" style="13"/>
  </cols>
  <sheetData>
    <row r="1" spans="1:63" ht="16.5" customHeight="1" x14ac:dyDescent="0.3">
      <c r="A1" s="79"/>
      <c r="B1" s="80"/>
      <c r="C1" s="80"/>
      <c r="D1" s="80"/>
      <c r="E1" s="80"/>
      <c r="F1" s="80"/>
      <c r="G1" s="80"/>
      <c r="H1" s="80"/>
      <c r="I1" s="80"/>
      <c r="J1" s="80"/>
      <c r="K1" s="92" t="s">
        <v>26</v>
      </c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4"/>
    </row>
    <row r="2" spans="1:63" ht="16.5" customHeight="1" x14ac:dyDescent="0.3">
      <c r="A2" s="81"/>
      <c r="B2" s="82"/>
      <c r="C2" s="82"/>
      <c r="D2" s="82"/>
      <c r="E2" s="82"/>
      <c r="F2" s="82"/>
      <c r="G2" s="82"/>
      <c r="H2" s="82"/>
      <c r="I2" s="82"/>
      <c r="J2" s="82"/>
      <c r="K2" s="95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7"/>
    </row>
    <row r="3" spans="1:63" s="8" customFormat="1" ht="16.5" customHeight="1" x14ac:dyDescent="0.3">
      <c r="A3" s="83" t="s">
        <v>14</v>
      </c>
      <c r="B3" s="84"/>
      <c r="C3" s="84"/>
      <c r="D3" s="84" t="s">
        <v>27</v>
      </c>
      <c r="E3" s="84"/>
      <c r="F3" s="84"/>
      <c r="G3" s="84"/>
      <c r="H3" s="84" t="s">
        <v>28</v>
      </c>
      <c r="I3" s="84"/>
      <c r="J3" s="84"/>
      <c r="K3" s="95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7"/>
    </row>
    <row r="4" spans="1:63" s="8" customFormat="1" ht="16.5" customHeight="1" x14ac:dyDescent="0.3">
      <c r="A4" s="83" t="s">
        <v>212</v>
      </c>
      <c r="B4" s="84"/>
      <c r="C4" s="84"/>
      <c r="D4" s="85">
        <v>43551</v>
      </c>
      <c r="E4" s="85"/>
      <c r="F4" s="84"/>
      <c r="G4" s="84"/>
      <c r="H4" s="84">
        <v>1</v>
      </c>
      <c r="I4" s="84"/>
      <c r="J4" s="84"/>
      <c r="K4" s="98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100"/>
    </row>
    <row r="5" spans="1:63" s="8" customFormat="1" ht="7.5" customHeight="1" x14ac:dyDescent="0.3">
      <c r="A5" s="48"/>
      <c r="B5" s="45"/>
      <c r="C5" s="45"/>
      <c r="D5" s="46"/>
      <c r="E5" s="46"/>
      <c r="F5" s="45"/>
      <c r="G5" s="45"/>
      <c r="H5" s="45"/>
      <c r="I5" s="45"/>
      <c r="J5" s="45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9"/>
      <c r="BF5" s="9"/>
      <c r="BG5" s="9"/>
      <c r="BH5" s="9"/>
      <c r="BI5" s="33"/>
    </row>
    <row r="6" spans="1:63" ht="12.75" customHeight="1" x14ac:dyDescent="0.3">
      <c r="A6" s="101" t="s">
        <v>0</v>
      </c>
      <c r="B6" s="102"/>
      <c r="C6" s="102"/>
      <c r="D6" s="102"/>
      <c r="E6" s="102"/>
      <c r="F6" s="102"/>
      <c r="G6" s="102"/>
      <c r="H6" s="103"/>
      <c r="I6" s="104" t="s">
        <v>21</v>
      </c>
      <c r="J6" s="102"/>
      <c r="K6" s="102"/>
      <c r="L6" s="102"/>
      <c r="M6" s="102"/>
      <c r="N6" s="102"/>
      <c r="O6" s="102"/>
      <c r="P6" s="103"/>
      <c r="Q6" s="104" t="s">
        <v>22</v>
      </c>
      <c r="R6" s="102"/>
      <c r="S6" s="102"/>
      <c r="T6" s="102"/>
      <c r="U6" s="102"/>
      <c r="V6" s="102"/>
      <c r="W6" s="102"/>
      <c r="X6" s="103"/>
      <c r="Y6" s="104" t="s">
        <v>23</v>
      </c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4" t="s">
        <v>24</v>
      </c>
      <c r="AO6" s="102"/>
      <c r="AP6" s="102"/>
      <c r="AQ6" s="102"/>
      <c r="AR6" s="102"/>
      <c r="AS6" s="102"/>
      <c r="AT6" s="102"/>
      <c r="AU6" s="102"/>
      <c r="AV6" s="102"/>
      <c r="AW6" s="102"/>
      <c r="AX6" s="103"/>
      <c r="AY6" s="104" t="s">
        <v>25</v>
      </c>
      <c r="AZ6" s="102"/>
      <c r="BA6" s="102"/>
      <c r="BB6" s="102"/>
      <c r="BC6" s="102"/>
      <c r="BD6" s="102"/>
      <c r="BE6" s="102"/>
      <c r="BF6" s="102"/>
      <c r="BG6" s="102"/>
      <c r="BH6" s="102"/>
      <c r="BI6" s="115"/>
    </row>
    <row r="7" spans="1:63" ht="22.5" customHeight="1" x14ac:dyDescent="0.3">
      <c r="A7" s="105"/>
      <c r="B7" s="77"/>
      <c r="C7" s="77"/>
      <c r="D7" s="77"/>
      <c r="E7" s="77"/>
      <c r="F7" s="77"/>
      <c r="G7" s="77"/>
      <c r="H7" s="78"/>
      <c r="I7" s="106"/>
      <c r="J7" s="107"/>
      <c r="K7" s="107"/>
      <c r="L7" s="107"/>
      <c r="M7" s="107"/>
      <c r="N7" s="107"/>
      <c r="O7" s="107"/>
      <c r="P7" s="108"/>
      <c r="Q7" s="106"/>
      <c r="R7" s="107"/>
      <c r="S7" s="107"/>
      <c r="T7" s="107"/>
      <c r="U7" s="107"/>
      <c r="V7" s="107"/>
      <c r="W7" s="107"/>
      <c r="X7" s="108"/>
      <c r="Y7" s="106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8"/>
      <c r="AN7" s="109"/>
      <c r="AO7" s="110"/>
      <c r="AP7" s="110"/>
      <c r="AQ7" s="110"/>
      <c r="AR7" s="110"/>
      <c r="AS7" s="110"/>
      <c r="AT7" s="110"/>
      <c r="AU7" s="110"/>
      <c r="AV7" s="110"/>
      <c r="AW7" s="110"/>
      <c r="AX7" s="111"/>
      <c r="AY7" s="112"/>
      <c r="AZ7" s="113"/>
      <c r="BA7" s="113"/>
      <c r="BB7" s="113"/>
      <c r="BC7" s="113"/>
      <c r="BD7" s="113"/>
      <c r="BE7" s="113"/>
      <c r="BF7" s="113"/>
      <c r="BG7" s="113"/>
      <c r="BH7" s="113"/>
      <c r="BI7" s="114"/>
    </row>
    <row r="8" spans="1:63" ht="12.75" customHeight="1" x14ac:dyDescent="0.3">
      <c r="A8" s="34"/>
      <c r="B8" s="11"/>
      <c r="C8" s="11"/>
      <c r="D8" s="11"/>
      <c r="E8" s="11"/>
      <c r="F8" s="11"/>
      <c r="G8" s="10"/>
      <c r="H8" s="10"/>
      <c r="I8" s="10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35"/>
    </row>
    <row r="9" spans="1:63" s="23" customFormat="1" ht="39" customHeight="1" x14ac:dyDescent="0.3">
      <c r="A9" s="51" t="s">
        <v>17</v>
      </c>
      <c r="B9" s="52"/>
      <c r="C9" s="52" t="s">
        <v>16</v>
      </c>
      <c r="D9" s="52"/>
      <c r="E9" s="52"/>
      <c r="F9" s="52"/>
      <c r="G9" s="52"/>
      <c r="H9" s="52"/>
      <c r="I9" s="52"/>
      <c r="J9" s="53" t="s">
        <v>18</v>
      </c>
      <c r="K9" s="53"/>
      <c r="L9" s="53"/>
      <c r="M9" s="53"/>
      <c r="N9" s="53"/>
      <c r="O9" s="53"/>
      <c r="P9" s="53"/>
      <c r="Q9" s="53"/>
      <c r="R9" s="53"/>
      <c r="S9" s="52" t="s">
        <v>19</v>
      </c>
      <c r="T9" s="52"/>
      <c r="U9" s="52"/>
      <c r="V9" s="52"/>
      <c r="W9" s="52" t="s">
        <v>4</v>
      </c>
      <c r="X9" s="52"/>
      <c r="Y9" s="52"/>
      <c r="Z9" s="52"/>
      <c r="AA9" s="52"/>
      <c r="AB9" s="52"/>
      <c r="AC9" s="52"/>
      <c r="AD9" s="52"/>
      <c r="AE9" s="52" t="s">
        <v>20</v>
      </c>
      <c r="AF9" s="52"/>
      <c r="AG9" s="52"/>
      <c r="AH9" s="52"/>
      <c r="AI9" s="52"/>
      <c r="AJ9" s="52"/>
      <c r="AK9" s="55" t="s">
        <v>9</v>
      </c>
      <c r="AL9" s="55"/>
      <c r="AM9" s="55"/>
      <c r="AN9" s="55"/>
      <c r="AO9" s="55" t="s">
        <v>2</v>
      </c>
      <c r="AP9" s="55"/>
      <c r="AQ9" s="55"/>
      <c r="AR9" s="55"/>
      <c r="AS9" s="55" t="s">
        <v>5</v>
      </c>
      <c r="AT9" s="55"/>
      <c r="AU9" s="55"/>
      <c r="AV9" s="55"/>
      <c r="AW9" s="55"/>
      <c r="AX9" s="55"/>
      <c r="AY9" s="55"/>
      <c r="AZ9" s="55"/>
      <c r="BA9" s="55" t="s">
        <v>12</v>
      </c>
      <c r="BB9" s="55"/>
      <c r="BC9" s="55"/>
      <c r="BD9" s="55"/>
      <c r="BE9" s="55" t="s">
        <v>3</v>
      </c>
      <c r="BF9" s="55"/>
      <c r="BG9" s="55"/>
      <c r="BH9" s="55"/>
      <c r="BI9" s="56"/>
    </row>
    <row r="10" spans="1:63" s="8" customFormat="1" ht="27.75" customHeight="1" x14ac:dyDescent="0.3">
      <c r="A10" s="49">
        <v>1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>
        <v>5110540505</v>
      </c>
      <c r="T10" s="50"/>
      <c r="U10" s="50"/>
      <c r="V10" s="50"/>
      <c r="W10" s="54" t="str">
        <f>IFERROR(VLOOKUP(S10,TABLA!B:C,2,0),"")</f>
        <v>GASTO SERVICIOS DE MENSAJERIA</v>
      </c>
      <c r="X10" s="54"/>
      <c r="Y10" s="54"/>
      <c r="Z10" s="54"/>
      <c r="AA10" s="54"/>
      <c r="AB10" s="54"/>
      <c r="AC10" s="54"/>
      <c r="AD10" s="54"/>
      <c r="AE10" s="50"/>
      <c r="AF10" s="50"/>
      <c r="AG10" s="50"/>
      <c r="AH10" s="50"/>
      <c r="AI10" s="50"/>
      <c r="AJ10" s="50"/>
      <c r="AK10" s="57">
        <v>0</v>
      </c>
      <c r="AL10" s="57"/>
      <c r="AM10" s="57"/>
      <c r="AN10" s="57"/>
      <c r="AO10" s="57">
        <v>0</v>
      </c>
      <c r="AP10" s="57"/>
      <c r="AQ10" s="57"/>
      <c r="AR10" s="57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8">
        <f>AY7-AK10-AO10</f>
        <v>0</v>
      </c>
      <c r="BF10" s="50"/>
      <c r="BG10" s="50"/>
      <c r="BH10" s="50"/>
      <c r="BI10" s="59"/>
      <c r="BJ10" s="18" t="str">
        <f>IF(OR(BE10="",AY7=""),"",IF(BE10&lt;=$AY$7*30%,"ACABA DE SOBREPASAR EL 70% DEL VALOR  DEL FONDO.",""))</f>
        <v/>
      </c>
      <c r="BK10" s="22">
        <f>IFERROR(IF(ISERROR(VLOOKUP(B14,TABLA!$Q$2:$Q$11,1,0))=FALSE,$AY$7-H14,BASEMINIMA-H14),0)/2</f>
        <v>71000</v>
      </c>
    </row>
    <row r="11" spans="1:63" s="8" customFormat="1" ht="27.75" customHeight="1" x14ac:dyDescent="0.3">
      <c r="A11" s="49">
        <v>2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4" t="str">
        <f>IFERROR(VLOOKUP(S11,TABLA!B:C,2,0),"")</f>
        <v/>
      </c>
      <c r="X11" s="54"/>
      <c r="Y11" s="54"/>
      <c r="Z11" s="54"/>
      <c r="AA11" s="54"/>
      <c r="AB11" s="54"/>
      <c r="AC11" s="54"/>
      <c r="AD11" s="54"/>
      <c r="AE11" s="50"/>
      <c r="AF11" s="50"/>
      <c r="AG11" s="50"/>
      <c r="AH11" s="50"/>
      <c r="AI11" s="50"/>
      <c r="AJ11" s="50"/>
      <c r="AK11" s="57">
        <v>0</v>
      </c>
      <c r="AL11" s="57"/>
      <c r="AM11" s="57"/>
      <c r="AN11" s="57"/>
      <c r="AO11" s="57">
        <v>0</v>
      </c>
      <c r="AP11" s="57"/>
      <c r="AQ11" s="57"/>
      <c r="AR11" s="57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8" t="str">
        <f t="shared" ref="BE11:BE23" si="0">IF(AE11="","",IF((AK11+AO11)&gt;=0,BE10-(AK11+AO11),""))</f>
        <v/>
      </c>
      <c r="BF11" s="50"/>
      <c r="BG11" s="50"/>
      <c r="BH11" s="50"/>
      <c r="BI11" s="59"/>
      <c r="BJ11" s="18" t="str">
        <f>IF(BE11="","",IF(BE11&lt;=$AY$7*30%,"ACABA DE SOBREPASAR EL 70% DEL VALOR  DEL FONDO.",""))</f>
        <v/>
      </c>
      <c r="BK11" s="22">
        <f>IFERROR(IF(ISERROR(VLOOKUP(B15,TABLA!$Q$2:$Q$11,1,0))=FALSE,$AY$7-H15,BASEMINIMA-H15),0)/2</f>
        <v>71000</v>
      </c>
    </row>
    <row r="12" spans="1:63" s="8" customFormat="1" ht="27.75" customHeight="1" x14ac:dyDescent="0.3">
      <c r="A12" s="49">
        <v>3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4" t="str">
        <f>IFERROR(VLOOKUP(S12,TABLA!B:C,2,0),"")</f>
        <v/>
      </c>
      <c r="X12" s="54"/>
      <c r="Y12" s="54"/>
      <c r="Z12" s="54"/>
      <c r="AA12" s="54"/>
      <c r="AB12" s="54"/>
      <c r="AC12" s="54"/>
      <c r="AD12" s="54"/>
      <c r="AE12" s="50"/>
      <c r="AF12" s="50"/>
      <c r="AG12" s="50"/>
      <c r="AH12" s="50"/>
      <c r="AI12" s="50"/>
      <c r="AJ12" s="50"/>
      <c r="AK12" s="57">
        <v>0</v>
      </c>
      <c r="AL12" s="57"/>
      <c r="AM12" s="57"/>
      <c r="AN12" s="57"/>
      <c r="AO12" s="57">
        <v>0</v>
      </c>
      <c r="AP12" s="57"/>
      <c r="AQ12" s="57"/>
      <c r="AR12" s="57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8" t="str">
        <f t="shared" si="0"/>
        <v/>
      </c>
      <c r="BF12" s="50"/>
      <c r="BG12" s="50"/>
      <c r="BH12" s="50"/>
      <c r="BI12" s="59"/>
      <c r="BJ12" s="18" t="str">
        <f t="shared" ref="BJ12:BJ23" si="1">IF(BE12="","",IF(BE12&lt;=$AY$7*30%,"ACABA DE SOBREPASAR EL 70% DEL VALOR  DEL FONDO.",""))</f>
        <v/>
      </c>
      <c r="BK12" s="22">
        <f>IFERROR(IF(ISERROR(VLOOKUP(B16,TABLA!$Q$2:$Q$11,1,0))=FALSE,$AY$7-H16,BASEMINIMA-H16),0)/2</f>
        <v>71000</v>
      </c>
    </row>
    <row r="13" spans="1:63" ht="27.75" customHeight="1" x14ac:dyDescent="0.3">
      <c r="A13" s="49">
        <v>4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4" t="str">
        <f>IFERROR(VLOOKUP(S13,TABLA!B:C,2,0),"")</f>
        <v/>
      </c>
      <c r="X13" s="54"/>
      <c r="Y13" s="54"/>
      <c r="Z13" s="54"/>
      <c r="AA13" s="54"/>
      <c r="AB13" s="54"/>
      <c r="AC13" s="54"/>
      <c r="AD13" s="54"/>
      <c r="AE13" s="50"/>
      <c r="AF13" s="50"/>
      <c r="AG13" s="50"/>
      <c r="AH13" s="50"/>
      <c r="AI13" s="50"/>
      <c r="AJ13" s="50"/>
      <c r="AK13" s="57">
        <v>0</v>
      </c>
      <c r="AL13" s="57"/>
      <c r="AM13" s="57"/>
      <c r="AN13" s="57"/>
      <c r="AO13" s="57">
        <v>0</v>
      </c>
      <c r="AP13" s="57"/>
      <c r="AQ13" s="57"/>
      <c r="AR13" s="57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8" t="str">
        <f t="shared" si="0"/>
        <v/>
      </c>
      <c r="BF13" s="50"/>
      <c r="BG13" s="50"/>
      <c r="BH13" s="50"/>
      <c r="BI13" s="59"/>
      <c r="BJ13" s="18" t="str">
        <f t="shared" si="1"/>
        <v/>
      </c>
      <c r="BK13" s="22">
        <f>IFERROR(IF(ISERROR(VLOOKUP(B17,TABLA!$Q$2:$Q$11,1,0))=FALSE,$AY$7-H17,BASEMINIMA-H17),0)/2</f>
        <v>71000</v>
      </c>
    </row>
    <row r="14" spans="1:63" ht="27.75" customHeight="1" x14ac:dyDescent="0.3">
      <c r="A14" s="49">
        <v>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4" t="str">
        <f>IFERROR(VLOOKUP(S14,TABLA!B:C,2,0),"")</f>
        <v/>
      </c>
      <c r="X14" s="54"/>
      <c r="Y14" s="54"/>
      <c r="Z14" s="54"/>
      <c r="AA14" s="54"/>
      <c r="AB14" s="54"/>
      <c r="AC14" s="54"/>
      <c r="AD14" s="54"/>
      <c r="AE14" s="50"/>
      <c r="AF14" s="50"/>
      <c r="AG14" s="50"/>
      <c r="AH14" s="50"/>
      <c r="AI14" s="50"/>
      <c r="AJ14" s="50"/>
      <c r="AK14" s="57">
        <v>0</v>
      </c>
      <c r="AL14" s="57"/>
      <c r="AM14" s="57"/>
      <c r="AN14" s="57"/>
      <c r="AO14" s="57">
        <v>0</v>
      </c>
      <c r="AP14" s="57"/>
      <c r="AQ14" s="57"/>
      <c r="AR14" s="57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8" t="str">
        <f t="shared" si="0"/>
        <v/>
      </c>
      <c r="BF14" s="50"/>
      <c r="BG14" s="50"/>
      <c r="BH14" s="50"/>
      <c r="BI14" s="59"/>
      <c r="BJ14" s="18" t="str">
        <f t="shared" si="1"/>
        <v/>
      </c>
      <c r="BK14" s="22">
        <f>IFERROR(IF(ISERROR(VLOOKUP(B18,TABLA!$Q$2:$Q$11,1,0))=FALSE,$AY$7-H18,BASEMINIMA-H18),0)/2</f>
        <v>71000</v>
      </c>
    </row>
    <row r="15" spans="1:63" ht="27.75" customHeight="1" x14ac:dyDescent="0.3">
      <c r="A15" s="49">
        <v>6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4" t="str">
        <f>IFERROR(VLOOKUP(S15,TABLA!B:C,2,0),"")</f>
        <v/>
      </c>
      <c r="X15" s="54"/>
      <c r="Y15" s="54"/>
      <c r="Z15" s="54"/>
      <c r="AA15" s="54"/>
      <c r="AB15" s="54"/>
      <c r="AC15" s="54"/>
      <c r="AD15" s="54"/>
      <c r="AE15" s="50"/>
      <c r="AF15" s="50"/>
      <c r="AG15" s="50"/>
      <c r="AH15" s="50"/>
      <c r="AI15" s="50"/>
      <c r="AJ15" s="50"/>
      <c r="AK15" s="57">
        <v>0</v>
      </c>
      <c r="AL15" s="57"/>
      <c r="AM15" s="57"/>
      <c r="AN15" s="57"/>
      <c r="AO15" s="57">
        <v>0</v>
      </c>
      <c r="AP15" s="57"/>
      <c r="AQ15" s="57"/>
      <c r="AR15" s="57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8" t="str">
        <f t="shared" si="0"/>
        <v/>
      </c>
      <c r="BF15" s="50"/>
      <c r="BG15" s="50"/>
      <c r="BH15" s="50"/>
      <c r="BI15" s="59"/>
      <c r="BJ15" s="18" t="str">
        <f t="shared" si="1"/>
        <v/>
      </c>
      <c r="BK15" s="22">
        <f>IFERROR(IF(ISERROR(VLOOKUP(B19,TABLA!$Q$2:$Q$11,1,0))=FALSE,$AY$7-H19,BASEMINIMA-H19),0)/2</f>
        <v>71000</v>
      </c>
    </row>
    <row r="16" spans="1:63" ht="27.75" customHeight="1" x14ac:dyDescent="0.3">
      <c r="A16" s="49">
        <v>7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4" t="str">
        <f>IFERROR(VLOOKUP(S16,TABLA!B:C,2,0),"")</f>
        <v/>
      </c>
      <c r="X16" s="54"/>
      <c r="Y16" s="54"/>
      <c r="Z16" s="54"/>
      <c r="AA16" s="54"/>
      <c r="AB16" s="54"/>
      <c r="AC16" s="54"/>
      <c r="AD16" s="54"/>
      <c r="AE16" s="50"/>
      <c r="AF16" s="50"/>
      <c r="AG16" s="50"/>
      <c r="AH16" s="50"/>
      <c r="AI16" s="50"/>
      <c r="AJ16" s="50"/>
      <c r="AK16" s="57">
        <v>0</v>
      </c>
      <c r="AL16" s="57"/>
      <c r="AM16" s="57"/>
      <c r="AN16" s="57"/>
      <c r="AO16" s="57">
        <v>0</v>
      </c>
      <c r="AP16" s="57"/>
      <c r="AQ16" s="57"/>
      <c r="AR16" s="57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8" t="str">
        <f t="shared" si="0"/>
        <v/>
      </c>
      <c r="BF16" s="50"/>
      <c r="BG16" s="50"/>
      <c r="BH16" s="50"/>
      <c r="BI16" s="59"/>
      <c r="BJ16" s="18" t="str">
        <f t="shared" si="1"/>
        <v/>
      </c>
      <c r="BK16" s="22">
        <f>IFERROR(IF(ISERROR(VLOOKUP(B20,TABLA!$Q$2:$Q$11,1,0))=FALSE,$AY$7-H20,BASEMINIMA-H20),0)/2</f>
        <v>71000</v>
      </c>
    </row>
    <row r="17" spans="1:63" ht="27.75" customHeight="1" x14ac:dyDescent="0.3">
      <c r="A17" s="49">
        <v>8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4" t="str">
        <f>IFERROR(VLOOKUP(S17,TABLA!B:C,2,0),"")</f>
        <v/>
      </c>
      <c r="X17" s="54"/>
      <c r="Y17" s="54"/>
      <c r="Z17" s="54"/>
      <c r="AA17" s="54"/>
      <c r="AB17" s="54"/>
      <c r="AC17" s="54"/>
      <c r="AD17" s="54"/>
      <c r="AE17" s="50"/>
      <c r="AF17" s="50"/>
      <c r="AG17" s="50"/>
      <c r="AH17" s="50"/>
      <c r="AI17" s="50"/>
      <c r="AJ17" s="50"/>
      <c r="AK17" s="57">
        <v>0</v>
      </c>
      <c r="AL17" s="57"/>
      <c r="AM17" s="57"/>
      <c r="AN17" s="57"/>
      <c r="AO17" s="57">
        <v>0</v>
      </c>
      <c r="AP17" s="57"/>
      <c r="AQ17" s="57"/>
      <c r="AR17" s="57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8" t="str">
        <f t="shared" si="0"/>
        <v/>
      </c>
      <c r="BF17" s="50"/>
      <c r="BG17" s="50"/>
      <c r="BH17" s="50"/>
      <c r="BI17" s="59"/>
      <c r="BJ17" s="18" t="str">
        <f t="shared" si="1"/>
        <v/>
      </c>
      <c r="BK17" s="22">
        <f>IFERROR(IF(ISERROR(VLOOKUP(B21,TABLA!$Q$2:$Q$11,1,0))=FALSE,$AY$7-H21,BASEMINIMA-H21),0)/2</f>
        <v>71000</v>
      </c>
    </row>
    <row r="18" spans="1:63" ht="27.75" customHeight="1" x14ac:dyDescent="0.3">
      <c r="A18" s="49">
        <v>9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4" t="str">
        <f>IFERROR(VLOOKUP(S18,TABLA!B:C,2,0),"")</f>
        <v/>
      </c>
      <c r="X18" s="54"/>
      <c r="Y18" s="54"/>
      <c r="Z18" s="54"/>
      <c r="AA18" s="54"/>
      <c r="AB18" s="54"/>
      <c r="AC18" s="54"/>
      <c r="AD18" s="54"/>
      <c r="AE18" s="50"/>
      <c r="AF18" s="50"/>
      <c r="AG18" s="50"/>
      <c r="AH18" s="50"/>
      <c r="AI18" s="50"/>
      <c r="AJ18" s="50"/>
      <c r="AK18" s="57">
        <v>0</v>
      </c>
      <c r="AL18" s="57"/>
      <c r="AM18" s="57"/>
      <c r="AN18" s="57"/>
      <c r="AO18" s="57">
        <v>0</v>
      </c>
      <c r="AP18" s="57"/>
      <c r="AQ18" s="57"/>
      <c r="AR18" s="57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8" t="str">
        <f t="shared" si="0"/>
        <v/>
      </c>
      <c r="BF18" s="50"/>
      <c r="BG18" s="50"/>
      <c r="BH18" s="50"/>
      <c r="BI18" s="59"/>
      <c r="BJ18" s="18" t="str">
        <f t="shared" si="1"/>
        <v/>
      </c>
      <c r="BK18" s="22">
        <f>IFERROR(IF(ISERROR(VLOOKUP(B22,TABLA!$Q$2:$Q$11,1,0))=FALSE,$AY$7-H22,BASEMINIMA-H22),0)/2</f>
        <v>71000</v>
      </c>
    </row>
    <row r="19" spans="1:63" ht="27.75" customHeight="1" x14ac:dyDescent="0.3">
      <c r="A19" s="49">
        <v>10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4" t="str">
        <f>IFERROR(VLOOKUP(S19,TABLA!B:C,2,0),"")</f>
        <v/>
      </c>
      <c r="X19" s="54"/>
      <c r="Y19" s="54"/>
      <c r="Z19" s="54"/>
      <c r="AA19" s="54"/>
      <c r="AB19" s="54"/>
      <c r="AC19" s="54"/>
      <c r="AD19" s="54"/>
      <c r="AE19" s="50"/>
      <c r="AF19" s="50"/>
      <c r="AG19" s="50"/>
      <c r="AH19" s="50"/>
      <c r="AI19" s="50"/>
      <c r="AJ19" s="50"/>
      <c r="AK19" s="57">
        <v>0</v>
      </c>
      <c r="AL19" s="57"/>
      <c r="AM19" s="57"/>
      <c r="AN19" s="57"/>
      <c r="AO19" s="57">
        <v>0</v>
      </c>
      <c r="AP19" s="57"/>
      <c r="AQ19" s="57"/>
      <c r="AR19" s="57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8" t="str">
        <f t="shared" si="0"/>
        <v/>
      </c>
      <c r="BF19" s="50"/>
      <c r="BG19" s="50"/>
      <c r="BH19" s="50"/>
      <c r="BI19" s="59"/>
      <c r="BJ19" s="18" t="str">
        <f t="shared" si="1"/>
        <v/>
      </c>
      <c r="BK19" s="22">
        <f>IFERROR(IF(ISERROR(VLOOKUP(B23,TABLA!$Q$2:$Q$11,1,0))=FALSE,$AY$7-H23,BASEMINIMA-H23),0)/2</f>
        <v>71000</v>
      </c>
    </row>
    <row r="20" spans="1:63" ht="27.75" customHeight="1" x14ac:dyDescent="0.3">
      <c r="A20" s="49">
        <v>11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4" t="str">
        <f>IFERROR(VLOOKUP(S20,TABLA!B:C,2,0),"")</f>
        <v/>
      </c>
      <c r="X20" s="54"/>
      <c r="Y20" s="54"/>
      <c r="Z20" s="54"/>
      <c r="AA20" s="54"/>
      <c r="AB20" s="54"/>
      <c r="AC20" s="54"/>
      <c r="AD20" s="54"/>
      <c r="AE20" s="50"/>
      <c r="AF20" s="50"/>
      <c r="AG20" s="50"/>
      <c r="AH20" s="50"/>
      <c r="AI20" s="50"/>
      <c r="AJ20" s="50"/>
      <c r="AK20" s="57">
        <v>0</v>
      </c>
      <c r="AL20" s="57"/>
      <c r="AM20" s="57"/>
      <c r="AN20" s="57"/>
      <c r="AO20" s="57">
        <v>0</v>
      </c>
      <c r="AP20" s="57"/>
      <c r="AQ20" s="57"/>
      <c r="AR20" s="57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8" t="str">
        <f t="shared" si="0"/>
        <v/>
      </c>
      <c r="BF20" s="50"/>
      <c r="BG20" s="50"/>
      <c r="BH20" s="50"/>
      <c r="BI20" s="59"/>
      <c r="BJ20" s="18" t="str">
        <f t="shared" si="1"/>
        <v/>
      </c>
      <c r="BK20" s="22">
        <f>IFERROR(IF(ISERROR(VLOOKUP(#REF!,TABLA!$Q$2:$Q$11,1,0))=FALSE,$AY$7-#REF!,BASEMINIMA-#REF!),0)/2</f>
        <v>0</v>
      </c>
    </row>
    <row r="21" spans="1:63" ht="27.75" customHeight="1" x14ac:dyDescent="0.3">
      <c r="A21" s="49">
        <v>12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4" t="str">
        <f>IFERROR(VLOOKUP(S21,TABLA!B:C,2,0),"")</f>
        <v/>
      </c>
      <c r="X21" s="54"/>
      <c r="Y21" s="54"/>
      <c r="Z21" s="54"/>
      <c r="AA21" s="54"/>
      <c r="AB21" s="54"/>
      <c r="AC21" s="54"/>
      <c r="AD21" s="54"/>
      <c r="AE21" s="50"/>
      <c r="AF21" s="50"/>
      <c r="AG21" s="50"/>
      <c r="AH21" s="50"/>
      <c r="AI21" s="50"/>
      <c r="AJ21" s="50"/>
      <c r="AK21" s="57">
        <v>0</v>
      </c>
      <c r="AL21" s="57"/>
      <c r="AM21" s="57"/>
      <c r="AN21" s="57"/>
      <c r="AO21" s="57">
        <v>0</v>
      </c>
      <c r="AP21" s="57"/>
      <c r="AQ21" s="57"/>
      <c r="AR21" s="57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8" t="str">
        <f t="shared" si="0"/>
        <v/>
      </c>
      <c r="BF21" s="50"/>
      <c r="BG21" s="50"/>
      <c r="BH21" s="50"/>
      <c r="BI21" s="59"/>
      <c r="BJ21" s="18" t="str">
        <f t="shared" si="1"/>
        <v/>
      </c>
      <c r="BK21" s="22">
        <f>IFERROR(IF(ISERROR(VLOOKUP(#REF!,TABLA!$Q$2:$Q$11,1,0))=FALSE,$AY$7-#REF!,BASEMINIMA-#REF!),0)/2</f>
        <v>0</v>
      </c>
    </row>
    <row r="22" spans="1:63" ht="27.75" customHeight="1" x14ac:dyDescent="0.3">
      <c r="A22" s="49">
        <v>13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4" t="str">
        <f>IFERROR(VLOOKUP(S22,TABLA!B:C,2,0),"")</f>
        <v/>
      </c>
      <c r="X22" s="54"/>
      <c r="Y22" s="54"/>
      <c r="Z22" s="54"/>
      <c r="AA22" s="54"/>
      <c r="AB22" s="54"/>
      <c r="AC22" s="54"/>
      <c r="AD22" s="54"/>
      <c r="AE22" s="50"/>
      <c r="AF22" s="50"/>
      <c r="AG22" s="50"/>
      <c r="AH22" s="50"/>
      <c r="AI22" s="50"/>
      <c r="AJ22" s="50"/>
      <c r="AK22" s="57">
        <v>0</v>
      </c>
      <c r="AL22" s="57"/>
      <c r="AM22" s="57"/>
      <c r="AN22" s="57"/>
      <c r="AO22" s="57">
        <v>0</v>
      </c>
      <c r="AP22" s="57"/>
      <c r="AQ22" s="57"/>
      <c r="AR22" s="57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8" t="str">
        <f t="shared" si="0"/>
        <v/>
      </c>
      <c r="BF22" s="50"/>
      <c r="BG22" s="50"/>
      <c r="BH22" s="50"/>
      <c r="BI22" s="59"/>
      <c r="BJ22" s="18" t="str">
        <f t="shared" si="1"/>
        <v/>
      </c>
      <c r="BK22" s="22">
        <f>IFERROR(IF(ISERROR(VLOOKUP(#REF!,TABLA!$Q$2:$Q$11,1,0))=FALSE,$AY$7-#REF!,BASEMINIMA-#REF!),0)/2</f>
        <v>0</v>
      </c>
    </row>
    <row r="23" spans="1:63" ht="27.75" customHeight="1" x14ac:dyDescent="0.3">
      <c r="A23" s="49">
        <v>14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 t="str">
        <f>IFERROR(VLOOKUP(S23,TABLA!B:C,2,0),"")</f>
        <v/>
      </c>
      <c r="X23" s="54"/>
      <c r="Y23" s="54"/>
      <c r="Z23" s="54"/>
      <c r="AA23" s="54"/>
      <c r="AB23" s="54"/>
      <c r="AC23" s="54"/>
      <c r="AD23" s="54"/>
      <c r="AE23" s="50"/>
      <c r="AF23" s="50"/>
      <c r="AG23" s="50"/>
      <c r="AH23" s="50"/>
      <c r="AI23" s="50"/>
      <c r="AJ23" s="50"/>
      <c r="AK23" s="57">
        <v>0</v>
      </c>
      <c r="AL23" s="57"/>
      <c r="AM23" s="57"/>
      <c r="AN23" s="57"/>
      <c r="AO23" s="57">
        <v>0</v>
      </c>
      <c r="AP23" s="57"/>
      <c r="AQ23" s="57"/>
      <c r="AR23" s="57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8" t="str">
        <f t="shared" si="0"/>
        <v/>
      </c>
      <c r="BF23" s="50"/>
      <c r="BG23" s="50"/>
      <c r="BH23" s="50"/>
      <c r="BI23" s="59"/>
      <c r="BJ23" s="18" t="str">
        <f t="shared" si="1"/>
        <v/>
      </c>
      <c r="BK23" s="22">
        <f>IFERROR(IF(ISERROR(VLOOKUP(#REF!,TABLA!$Q$2:$Q$11,1,0))=FALSE,$AY$7-#REF!,BASEMINIMA-#REF!),0)/2</f>
        <v>0</v>
      </c>
    </row>
    <row r="24" spans="1:63" s="8" customFormat="1" ht="15.95" customHeight="1" x14ac:dyDescent="0.3">
      <c r="A24" s="3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2" t="s">
        <v>13</v>
      </c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116">
        <f>SUM(AK10:AN23)</f>
        <v>0</v>
      </c>
      <c r="AL24" s="116"/>
      <c r="AM24" s="116"/>
      <c r="AN24" s="116"/>
      <c r="AO24" s="116">
        <f>SUM(AO10:AR23)</f>
        <v>0</v>
      </c>
      <c r="AP24" s="116"/>
      <c r="AQ24" s="116"/>
      <c r="AR24" s="117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1"/>
      <c r="BF24" s="19"/>
      <c r="BG24" s="19"/>
      <c r="BH24" s="19"/>
      <c r="BI24" s="37"/>
    </row>
    <row r="25" spans="1:63" ht="15.95" customHeight="1" thickBot="1" x14ac:dyDescent="0.35">
      <c r="A25" s="3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4"/>
      <c r="X25" s="118" t="s">
        <v>7</v>
      </c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60">
        <f>SUM(AK10:AR23)</f>
        <v>0</v>
      </c>
      <c r="AL25" s="60"/>
      <c r="AM25" s="60"/>
      <c r="AN25" s="60"/>
      <c r="AO25" s="60"/>
      <c r="AP25" s="60"/>
      <c r="AQ25" s="60"/>
      <c r="AR25" s="61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38"/>
      <c r="BJ25" s="13"/>
    </row>
    <row r="26" spans="1:63" x14ac:dyDescent="0.3">
      <c r="A26" s="3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39"/>
      <c r="BJ26" s="13"/>
    </row>
    <row r="27" spans="1:63" x14ac:dyDescent="0.3">
      <c r="A27" s="3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39"/>
      <c r="BJ27" s="17"/>
    </row>
    <row r="28" spans="1:63" x14ac:dyDescent="0.3">
      <c r="A28" s="40" t="s">
        <v>8</v>
      </c>
      <c r="B28" s="41"/>
      <c r="C28" s="41"/>
      <c r="D28" s="41"/>
      <c r="E28" s="41"/>
      <c r="F28" s="41"/>
      <c r="G28" s="86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8"/>
      <c r="BE28" s="15"/>
      <c r="BF28" s="15"/>
      <c r="BG28" s="15"/>
      <c r="BH28" s="15"/>
      <c r="BI28" s="42"/>
      <c r="BJ28" s="13"/>
    </row>
    <row r="29" spans="1:63" x14ac:dyDescent="0.3">
      <c r="A29" s="43"/>
      <c r="B29" s="41"/>
      <c r="C29" s="41"/>
      <c r="D29" s="41"/>
      <c r="E29" s="41"/>
      <c r="F29" s="41"/>
      <c r="G29" s="89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91"/>
      <c r="BE29" s="16"/>
      <c r="BF29" s="16"/>
      <c r="BG29" s="16"/>
      <c r="BH29" s="16"/>
      <c r="BI29" s="44"/>
    </row>
    <row r="30" spans="1:63" ht="17.25" thickBot="1" x14ac:dyDescent="0.35">
      <c r="A30" s="36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39"/>
    </row>
    <row r="31" spans="1:63" x14ac:dyDescent="0.3">
      <c r="A31" s="64" t="s">
        <v>206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6"/>
    </row>
    <row r="32" spans="1:63" x14ac:dyDescent="0.3">
      <c r="A32" s="2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29"/>
      <c r="BK32" s="13" t="s">
        <v>6</v>
      </c>
    </row>
    <row r="33" spans="1:61" x14ac:dyDescent="0.3">
      <c r="A33" s="67" t="s">
        <v>207</v>
      </c>
      <c r="B33" s="68"/>
      <c r="C33" s="68"/>
      <c r="D33" s="68"/>
      <c r="E33" s="68"/>
      <c r="F33" s="68"/>
      <c r="G33" s="68"/>
      <c r="H33" s="68"/>
      <c r="I33" s="69"/>
      <c r="J33" s="73" t="s">
        <v>208</v>
      </c>
      <c r="K33" s="74"/>
      <c r="L33" s="74"/>
      <c r="M33" s="74"/>
      <c r="N33" s="74"/>
      <c r="O33" s="74"/>
      <c r="P33" s="74"/>
      <c r="Q33" s="74"/>
      <c r="R33" s="75"/>
      <c r="S33" s="73" t="s">
        <v>209</v>
      </c>
      <c r="T33" s="74"/>
      <c r="U33" s="74"/>
      <c r="V33" s="74"/>
      <c r="W33" s="74"/>
      <c r="X33" s="74"/>
      <c r="Y33" s="74"/>
      <c r="Z33" s="75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29"/>
    </row>
    <row r="34" spans="1:61" ht="27.75" customHeight="1" x14ac:dyDescent="0.3">
      <c r="A34" s="70"/>
      <c r="B34" s="71"/>
      <c r="C34" s="71"/>
      <c r="D34" s="71"/>
      <c r="E34" s="71"/>
      <c r="F34" s="71"/>
      <c r="G34" s="71"/>
      <c r="H34" s="71"/>
      <c r="I34" s="72"/>
      <c r="J34" s="76"/>
      <c r="K34" s="77"/>
      <c r="L34" s="77"/>
      <c r="M34" s="77"/>
      <c r="N34" s="77"/>
      <c r="O34" s="77"/>
      <c r="P34" s="77"/>
      <c r="Q34" s="77"/>
      <c r="R34" s="78"/>
      <c r="S34" s="76"/>
      <c r="T34" s="77"/>
      <c r="U34" s="77"/>
      <c r="V34" s="77"/>
      <c r="W34" s="77"/>
      <c r="X34" s="77"/>
      <c r="Y34" s="77"/>
      <c r="Z34" s="78"/>
      <c r="AA34" s="8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8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8"/>
      <c r="BF34" s="8"/>
      <c r="BG34" s="8"/>
      <c r="BH34" s="8"/>
      <c r="BI34" s="29"/>
    </row>
    <row r="35" spans="1:61" x14ac:dyDescent="0.3">
      <c r="A35" s="2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 t="s">
        <v>210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 t="s">
        <v>211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29"/>
    </row>
    <row r="36" spans="1:61" x14ac:dyDescent="0.3">
      <c r="A36" s="2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29"/>
    </row>
    <row r="37" spans="1:61" ht="17.25" thickBot="1" x14ac:dyDescent="0.3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2"/>
    </row>
  </sheetData>
  <sheetProtection selectLockedCells="1"/>
  <mergeCells count="198">
    <mergeCell ref="A1:J2"/>
    <mergeCell ref="A3:C3"/>
    <mergeCell ref="D3:G3"/>
    <mergeCell ref="H3:J3"/>
    <mergeCell ref="A4:C4"/>
    <mergeCell ref="D4:G4"/>
    <mergeCell ref="H4:J4"/>
    <mergeCell ref="G28:BD29"/>
    <mergeCell ref="K1:BI4"/>
    <mergeCell ref="A6:H6"/>
    <mergeCell ref="I6:P6"/>
    <mergeCell ref="Q6:X6"/>
    <mergeCell ref="Y6:AM6"/>
    <mergeCell ref="AN6:AX6"/>
    <mergeCell ref="A7:H7"/>
    <mergeCell ref="I7:P7"/>
    <mergeCell ref="Q7:X7"/>
    <mergeCell ref="Y7:AM7"/>
    <mergeCell ref="AN7:AX7"/>
    <mergeCell ref="AY7:BI7"/>
    <mergeCell ref="AY6:BI6"/>
    <mergeCell ref="AK24:AN24"/>
    <mergeCell ref="AO24:AR24"/>
    <mergeCell ref="X25:AJ25"/>
    <mergeCell ref="AK25:AR25"/>
    <mergeCell ref="X24:AJ24"/>
    <mergeCell ref="A31:BI31"/>
    <mergeCell ref="A33:I33"/>
    <mergeCell ref="A34:I34"/>
    <mergeCell ref="S33:Z33"/>
    <mergeCell ref="S34:Z34"/>
    <mergeCell ref="J34:R34"/>
    <mergeCell ref="J33:R33"/>
    <mergeCell ref="J23:R23"/>
    <mergeCell ref="S23:V23"/>
    <mergeCell ref="W23:AD23"/>
    <mergeCell ref="AE23:AJ23"/>
    <mergeCell ref="AK23:AN23"/>
    <mergeCell ref="AO23:AR23"/>
    <mergeCell ref="AS23:AZ23"/>
    <mergeCell ref="BA23:BD23"/>
    <mergeCell ref="BE23:BI23"/>
    <mergeCell ref="J22:R22"/>
    <mergeCell ref="S22:V22"/>
    <mergeCell ref="W22:AD22"/>
    <mergeCell ref="AE22:AJ22"/>
    <mergeCell ref="AK22:AN22"/>
    <mergeCell ref="AO22:AR22"/>
    <mergeCell ref="AS22:AZ22"/>
    <mergeCell ref="BA22:BD22"/>
    <mergeCell ref="BE22:BI22"/>
    <mergeCell ref="J21:R21"/>
    <mergeCell ref="S21:V21"/>
    <mergeCell ref="W21:AD21"/>
    <mergeCell ref="AE21:AJ21"/>
    <mergeCell ref="AK21:AN21"/>
    <mergeCell ref="AO21:AR21"/>
    <mergeCell ref="AS21:AZ21"/>
    <mergeCell ref="BA21:BD21"/>
    <mergeCell ref="BE21:BI21"/>
    <mergeCell ref="AK19:AN19"/>
    <mergeCell ref="AO19:AR19"/>
    <mergeCell ref="AS19:AZ19"/>
    <mergeCell ref="BA19:BD19"/>
    <mergeCell ref="BE19:BI19"/>
    <mergeCell ref="J20:R20"/>
    <mergeCell ref="S20:V20"/>
    <mergeCell ref="W20:AD20"/>
    <mergeCell ref="AE20:AJ20"/>
    <mergeCell ref="AK20:AN20"/>
    <mergeCell ref="AO20:AR20"/>
    <mergeCell ref="AS20:AZ20"/>
    <mergeCell ref="BA20:BD20"/>
    <mergeCell ref="BE20:BI20"/>
    <mergeCell ref="BA17:BD17"/>
    <mergeCell ref="BE17:BI17"/>
    <mergeCell ref="A18:B18"/>
    <mergeCell ref="C18:I18"/>
    <mergeCell ref="J18:R18"/>
    <mergeCell ref="S18:V18"/>
    <mergeCell ref="W18:AD18"/>
    <mergeCell ref="AE18:AJ18"/>
    <mergeCell ref="AK18:AN18"/>
    <mergeCell ref="AO18:AR18"/>
    <mergeCell ref="AS18:AZ18"/>
    <mergeCell ref="BA18:BD18"/>
    <mergeCell ref="BE18:BI18"/>
    <mergeCell ref="A17:B17"/>
    <mergeCell ref="C17:I17"/>
    <mergeCell ref="J17:R17"/>
    <mergeCell ref="S17:V17"/>
    <mergeCell ref="W17:AD17"/>
    <mergeCell ref="AE17:AJ17"/>
    <mergeCell ref="AK17:AN17"/>
    <mergeCell ref="AO17:AR17"/>
    <mergeCell ref="AS17:AZ17"/>
    <mergeCell ref="BA15:BD15"/>
    <mergeCell ref="BE15:BI15"/>
    <mergeCell ref="A16:B16"/>
    <mergeCell ref="C16:I16"/>
    <mergeCell ref="J16:R16"/>
    <mergeCell ref="S16:V16"/>
    <mergeCell ref="W16:AD16"/>
    <mergeCell ref="AE16:AJ16"/>
    <mergeCell ref="AK16:AN16"/>
    <mergeCell ref="AO16:AR16"/>
    <mergeCell ref="AS16:AZ16"/>
    <mergeCell ref="BA16:BD16"/>
    <mergeCell ref="BE16:BI16"/>
    <mergeCell ref="A15:B15"/>
    <mergeCell ref="C15:I15"/>
    <mergeCell ref="J15:R15"/>
    <mergeCell ref="S15:V15"/>
    <mergeCell ref="W15:AD15"/>
    <mergeCell ref="AE15:AJ15"/>
    <mergeCell ref="AK15:AN15"/>
    <mergeCell ref="AO15:AR15"/>
    <mergeCell ref="AS15:AZ15"/>
    <mergeCell ref="BA13:BD13"/>
    <mergeCell ref="BE13:BI13"/>
    <mergeCell ref="A14:B14"/>
    <mergeCell ref="C14:I14"/>
    <mergeCell ref="J14:R14"/>
    <mergeCell ref="S14:V14"/>
    <mergeCell ref="W14:AD14"/>
    <mergeCell ref="AE14:AJ14"/>
    <mergeCell ref="AK14:AN14"/>
    <mergeCell ref="AO14:AR14"/>
    <mergeCell ref="AS14:AZ14"/>
    <mergeCell ref="BA14:BD14"/>
    <mergeCell ref="BE14:BI14"/>
    <mergeCell ref="A13:B13"/>
    <mergeCell ref="C13:I13"/>
    <mergeCell ref="J13:R13"/>
    <mergeCell ref="S13:V13"/>
    <mergeCell ref="W13:AD13"/>
    <mergeCell ref="AE13:AJ13"/>
    <mergeCell ref="AK13:AN13"/>
    <mergeCell ref="AO13:AR13"/>
    <mergeCell ref="AS13:AZ13"/>
    <mergeCell ref="BA11:BD11"/>
    <mergeCell ref="BE11:BI11"/>
    <mergeCell ref="A12:B12"/>
    <mergeCell ref="C12:I12"/>
    <mergeCell ref="J12:R12"/>
    <mergeCell ref="S12:V12"/>
    <mergeCell ref="W12:AD12"/>
    <mergeCell ref="AE12:AJ12"/>
    <mergeCell ref="AK12:AN12"/>
    <mergeCell ref="AO12:AR12"/>
    <mergeCell ref="AS12:AZ12"/>
    <mergeCell ref="BA12:BD12"/>
    <mergeCell ref="BE12:BI12"/>
    <mergeCell ref="A11:B11"/>
    <mergeCell ref="C11:I11"/>
    <mergeCell ref="J11:R11"/>
    <mergeCell ref="S11:V11"/>
    <mergeCell ref="W11:AD11"/>
    <mergeCell ref="AE11:AJ11"/>
    <mergeCell ref="AK11:AN11"/>
    <mergeCell ref="AO11:AR11"/>
    <mergeCell ref="AS11:AZ11"/>
    <mergeCell ref="AK9:AN9"/>
    <mergeCell ref="AO9:AR9"/>
    <mergeCell ref="AS9:AZ9"/>
    <mergeCell ref="BA9:BD9"/>
    <mergeCell ref="BE9:BI9"/>
    <mergeCell ref="AE10:AJ10"/>
    <mergeCell ref="AK10:AN10"/>
    <mergeCell ref="AO10:AR10"/>
    <mergeCell ref="AS10:AZ10"/>
    <mergeCell ref="BA10:BD10"/>
    <mergeCell ref="BE10:BI10"/>
    <mergeCell ref="J9:R9"/>
    <mergeCell ref="W9:AD9"/>
    <mergeCell ref="A10:B10"/>
    <mergeCell ref="C10:I10"/>
    <mergeCell ref="J10:R10"/>
    <mergeCell ref="W10:AD10"/>
    <mergeCell ref="A19:B19"/>
    <mergeCell ref="C19:I19"/>
    <mergeCell ref="AE9:AJ9"/>
    <mergeCell ref="S9:V9"/>
    <mergeCell ref="S10:V10"/>
    <mergeCell ref="J19:R19"/>
    <mergeCell ref="S19:V19"/>
    <mergeCell ref="W19:AD19"/>
    <mergeCell ref="AE19:AJ19"/>
    <mergeCell ref="A20:B20"/>
    <mergeCell ref="C20:I20"/>
    <mergeCell ref="A21:B21"/>
    <mergeCell ref="C21:I21"/>
    <mergeCell ref="A22:B22"/>
    <mergeCell ref="C22:I22"/>
    <mergeCell ref="A23:B23"/>
    <mergeCell ref="C23:I23"/>
    <mergeCell ref="A9:B9"/>
    <mergeCell ref="C9:I9"/>
  </mergeCells>
  <dataValidations count="3">
    <dataValidation type="whole" allowBlank="1" showInputMessage="1" sqref="AY7" xr:uid="{62DACA2B-F2BA-457B-A06D-A2205C964E12}">
      <formula1>1</formula1>
      <formula2>9999999999</formula2>
    </dataValidation>
    <dataValidation operator="greaterThan" allowBlank="1" showInputMessage="1" showErrorMessage="1" sqref="X24" xr:uid="{EB87D6A7-4E09-45A3-8D8D-26E98C5DCFED}"/>
    <dataValidation type="whole" allowBlank="1" showInputMessage="1" showErrorMessage="1" sqref="AO24 AK24 AK10:AN23" xr:uid="{46C00C72-A2FF-4492-B808-30D1E2742B06}">
      <formula1>0</formula1>
      <formula2>BK10</formula2>
    </dataValidation>
  </dataValidations>
  <pageMargins left="0.70866141732283472" right="0.70866141732283472" top="0.55118110236220474" bottom="0.39370078740157483" header="0.31496062992125984" footer="0.31496062992125984"/>
  <pageSetup scale="70" fitToHeight="0" orientation="landscape" r:id="rId1"/>
  <colBreaks count="1" manualBreakCount="1">
    <brk id="6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Q178"/>
  <sheetViews>
    <sheetView topLeftCell="B10" zoomScale="115" zoomScaleNormal="115" workbookViewId="0">
      <selection activeCell="C21" sqref="C21"/>
    </sheetView>
  </sheetViews>
  <sheetFormatPr baseColWidth="10" defaultRowHeight="15" x14ac:dyDescent="0.25"/>
  <cols>
    <col min="1" max="1" width="0" hidden="1" customWidth="1"/>
    <col min="2" max="2" width="11.28515625" style="26" bestFit="1" customWidth="1"/>
    <col min="3" max="3" width="57.7109375" style="26" bestFit="1" customWidth="1"/>
    <col min="5" max="5" width="9" bestFit="1" customWidth="1"/>
    <col min="17" max="17" width="19.28515625" bestFit="1" customWidth="1"/>
  </cols>
  <sheetData>
    <row r="1" spans="1:17" ht="45" x14ac:dyDescent="0.25">
      <c r="A1" s="1" t="s">
        <v>1</v>
      </c>
      <c r="B1" s="4" t="s">
        <v>14</v>
      </c>
      <c r="C1" s="4" t="s">
        <v>15</v>
      </c>
      <c r="H1" s="3" t="s">
        <v>10</v>
      </c>
      <c r="J1" t="s">
        <v>11</v>
      </c>
    </row>
    <row r="2" spans="1:17" ht="15" customHeight="1" x14ac:dyDescent="0.25">
      <c r="A2" s="5">
        <v>5110040101</v>
      </c>
      <c r="B2" s="24">
        <v>539595050510</v>
      </c>
      <c r="C2" s="25" t="s">
        <v>169</v>
      </c>
      <c r="H2">
        <v>142000</v>
      </c>
      <c r="J2">
        <f t="array" ref="J2">+MATCH(TRUE,ISBLANK(FORMATO!$F$14:$F$23),0)+7</f>
        <v>8</v>
      </c>
      <c r="N2" s="2"/>
      <c r="Q2" s="6"/>
    </row>
    <row r="3" spans="1:17" x14ac:dyDescent="0.25">
      <c r="A3" s="5">
        <v>5230950201</v>
      </c>
      <c r="B3" s="24">
        <v>539595050505</v>
      </c>
      <c r="C3" s="25" t="s">
        <v>168</v>
      </c>
      <c r="N3" s="2"/>
    </row>
    <row r="4" spans="1:17" ht="15" customHeight="1" x14ac:dyDescent="0.25">
      <c r="A4" s="5">
        <v>5230950202</v>
      </c>
      <c r="B4" s="24">
        <v>539595050535</v>
      </c>
      <c r="C4" s="25" t="s">
        <v>174</v>
      </c>
      <c r="N4" s="2"/>
      <c r="Q4" s="7"/>
    </row>
    <row r="5" spans="1:17" ht="15" customHeight="1" x14ac:dyDescent="0.25">
      <c r="A5" s="5">
        <v>5230950102</v>
      </c>
      <c r="B5" s="24">
        <v>539595050515</v>
      </c>
      <c r="C5" s="25" t="s">
        <v>170</v>
      </c>
      <c r="N5" s="2"/>
    </row>
    <row r="6" spans="1:17" ht="15" customHeight="1" x14ac:dyDescent="0.25">
      <c r="A6" s="5">
        <v>5110100101</v>
      </c>
      <c r="B6" s="24">
        <v>539595050525</v>
      </c>
      <c r="C6" s="25" t="s">
        <v>172</v>
      </c>
      <c r="N6" s="2"/>
    </row>
    <row r="7" spans="1:17" x14ac:dyDescent="0.25">
      <c r="A7" s="5">
        <v>5230950103</v>
      </c>
      <c r="B7" s="24">
        <v>539595050520</v>
      </c>
      <c r="C7" s="25" t="s">
        <v>171</v>
      </c>
      <c r="N7" s="2"/>
    </row>
    <row r="8" spans="1:17" ht="15" customHeight="1" x14ac:dyDescent="0.25">
      <c r="A8" s="5">
        <v>5210050501</v>
      </c>
      <c r="B8" s="24">
        <v>53959520</v>
      </c>
      <c r="C8" s="25" t="s">
        <v>200</v>
      </c>
      <c r="N8" s="2"/>
    </row>
    <row r="9" spans="1:17" x14ac:dyDescent="0.25">
      <c r="A9" s="5">
        <v>5230950501</v>
      </c>
      <c r="B9" s="24">
        <v>539595050540</v>
      </c>
      <c r="C9" s="25" t="s">
        <v>175</v>
      </c>
      <c r="D9" t="s">
        <v>6</v>
      </c>
      <c r="N9" s="2"/>
    </row>
    <row r="10" spans="1:17" ht="15" customHeight="1" x14ac:dyDescent="0.25">
      <c r="A10" s="5">
        <v>5230950105</v>
      </c>
      <c r="B10" s="24">
        <v>539595050530</v>
      </c>
      <c r="C10" s="25" t="s">
        <v>173</v>
      </c>
      <c r="N10" s="2"/>
    </row>
    <row r="11" spans="1:17" ht="15" customHeight="1" x14ac:dyDescent="0.25">
      <c r="A11" s="5">
        <v>5210050201</v>
      </c>
      <c r="B11" s="24">
        <v>53059505</v>
      </c>
      <c r="C11" s="25" t="s">
        <v>162</v>
      </c>
      <c r="N11" s="2"/>
    </row>
    <row r="12" spans="1:17" ht="15" customHeight="1" x14ac:dyDescent="0.25">
      <c r="A12" s="5">
        <v>5110210101</v>
      </c>
      <c r="B12" s="24">
        <v>53959515</v>
      </c>
      <c r="C12" s="25" t="s">
        <v>196</v>
      </c>
      <c r="N12" s="2"/>
    </row>
    <row r="13" spans="1:17" ht="15" customHeight="1" x14ac:dyDescent="0.25">
      <c r="A13" s="5">
        <v>5110210103</v>
      </c>
      <c r="B13" s="24">
        <v>5110957505</v>
      </c>
      <c r="C13" s="25" t="s">
        <v>156</v>
      </c>
      <c r="N13" s="2"/>
    </row>
    <row r="14" spans="1:17" ht="15" customHeight="1" x14ac:dyDescent="0.25">
      <c r="A14" s="5">
        <v>5110210102</v>
      </c>
      <c r="B14" s="24">
        <v>5395950505</v>
      </c>
      <c r="C14" s="25" t="s">
        <v>167</v>
      </c>
      <c r="N14" s="2"/>
    </row>
    <row r="15" spans="1:17" ht="15" customHeight="1" x14ac:dyDescent="0.25">
      <c r="A15" s="5">
        <v>5110210104</v>
      </c>
      <c r="B15" s="24">
        <v>5110105505</v>
      </c>
      <c r="C15" s="25" t="s">
        <v>68</v>
      </c>
      <c r="N15" s="2"/>
    </row>
    <row r="16" spans="1:17" ht="15" customHeight="1" x14ac:dyDescent="0.25">
      <c r="A16" s="5">
        <v>5110250101</v>
      </c>
      <c r="B16" s="24">
        <v>5395951005</v>
      </c>
      <c r="C16" s="25" t="s">
        <v>193</v>
      </c>
      <c r="N16" s="2"/>
    </row>
    <row r="17" spans="1:14" ht="15" customHeight="1" x14ac:dyDescent="0.25">
      <c r="A17" s="5">
        <v>5110190101</v>
      </c>
      <c r="B17" s="24">
        <v>5110423005</v>
      </c>
      <c r="C17" s="25" t="s">
        <v>99</v>
      </c>
      <c r="N17" s="2"/>
    </row>
    <row r="18" spans="1:14" ht="15" customHeight="1" x14ac:dyDescent="0.25">
      <c r="A18" s="5">
        <v>5110950301</v>
      </c>
      <c r="B18" s="24">
        <v>5110405505</v>
      </c>
      <c r="C18" s="25" t="s">
        <v>88</v>
      </c>
      <c r="N18" s="2"/>
    </row>
    <row r="19" spans="1:14" ht="15" customHeight="1" x14ac:dyDescent="0.25">
      <c r="A19" s="5">
        <v>5110950302</v>
      </c>
      <c r="B19" s="24">
        <v>5110956505</v>
      </c>
      <c r="C19" s="25" t="s">
        <v>149</v>
      </c>
      <c r="N19" s="2"/>
    </row>
    <row r="20" spans="1:14" ht="15" customHeight="1" x14ac:dyDescent="0.25">
      <c r="A20" s="5">
        <v>5230950101</v>
      </c>
      <c r="B20" s="24">
        <v>5110954505</v>
      </c>
      <c r="C20" s="25" t="s">
        <v>140</v>
      </c>
      <c r="N20" s="2"/>
    </row>
    <row r="21" spans="1:14" ht="15" customHeight="1" x14ac:dyDescent="0.25">
      <c r="A21" s="5">
        <v>5110080101</v>
      </c>
      <c r="B21" s="24">
        <v>5110100505</v>
      </c>
      <c r="C21" s="25" t="s">
        <v>38</v>
      </c>
      <c r="N21" s="2"/>
    </row>
    <row r="22" spans="1:14" ht="15" customHeight="1" x14ac:dyDescent="0.25">
      <c r="A22" s="5">
        <v>5110310101</v>
      </c>
      <c r="B22" s="24">
        <v>5395951505</v>
      </c>
      <c r="C22" s="25" t="s">
        <v>197</v>
      </c>
      <c r="N22" s="2"/>
    </row>
    <row r="23" spans="1:14" ht="15" customHeight="1" x14ac:dyDescent="0.25">
      <c r="A23" s="5">
        <v>5110020102</v>
      </c>
      <c r="B23" s="24">
        <v>5110103005</v>
      </c>
      <c r="C23" s="25" t="s">
        <v>53</v>
      </c>
    </row>
    <row r="24" spans="1:14" ht="15" customHeight="1" x14ac:dyDescent="0.25">
      <c r="A24" s="5">
        <v>5110020105</v>
      </c>
      <c r="B24" s="24">
        <v>5110103505</v>
      </c>
      <c r="C24" s="25" t="s">
        <v>56</v>
      </c>
    </row>
    <row r="25" spans="1:14" ht="15" customHeight="1" x14ac:dyDescent="0.25">
      <c r="A25" s="5">
        <v>5110020104</v>
      </c>
      <c r="B25" s="24">
        <v>5110781040</v>
      </c>
      <c r="C25" s="25" t="s">
        <v>126</v>
      </c>
    </row>
    <row r="26" spans="1:14" x14ac:dyDescent="0.25">
      <c r="A26" s="5">
        <v>5110030102</v>
      </c>
      <c r="B26" s="24">
        <v>5110781015</v>
      </c>
      <c r="C26" s="25" t="s">
        <v>124</v>
      </c>
    </row>
    <row r="27" spans="1:14" ht="15" customHeight="1" x14ac:dyDescent="0.25">
      <c r="A27" s="5">
        <v>5110110101</v>
      </c>
      <c r="B27" s="24">
        <v>5110781010</v>
      </c>
      <c r="C27" s="25" t="s">
        <v>123</v>
      </c>
    </row>
    <row r="28" spans="1:14" ht="15" customHeight="1" x14ac:dyDescent="0.25">
      <c r="A28" s="5">
        <v>5230950104</v>
      </c>
      <c r="B28" s="24">
        <v>5110781035</v>
      </c>
      <c r="C28" s="25" t="s">
        <v>125</v>
      </c>
    </row>
    <row r="29" spans="1:14" ht="15" customHeight="1" x14ac:dyDescent="0.25">
      <c r="A29" s="5">
        <v>5110030106</v>
      </c>
      <c r="B29" s="24">
        <v>5110955005</v>
      </c>
      <c r="C29" s="25" t="s">
        <v>143</v>
      </c>
    </row>
    <row r="30" spans="1:14" ht="15" customHeight="1" x14ac:dyDescent="0.25">
      <c r="A30" s="5">
        <v>5110950101</v>
      </c>
      <c r="B30" s="24">
        <v>5110951005</v>
      </c>
      <c r="C30" s="25" t="s">
        <v>133</v>
      </c>
    </row>
    <row r="31" spans="1:14" ht="15" customHeight="1" x14ac:dyDescent="0.25">
      <c r="A31" s="5">
        <v>5110160101</v>
      </c>
      <c r="B31" s="24">
        <v>5110420505</v>
      </c>
      <c r="C31" s="25" t="s">
        <v>96</v>
      </c>
    </row>
    <row r="32" spans="1:14" ht="15" customHeight="1" x14ac:dyDescent="0.25">
      <c r="A32" s="5">
        <v>5110220101</v>
      </c>
      <c r="B32" s="24">
        <v>5110400505</v>
      </c>
      <c r="C32" s="25" t="s">
        <v>80</v>
      </c>
    </row>
    <row r="33" spans="1:3" ht="15" customHeight="1" x14ac:dyDescent="0.25">
      <c r="A33" s="5">
        <v>5110220103</v>
      </c>
      <c r="B33" s="24">
        <v>5110403005</v>
      </c>
      <c r="C33" s="25" t="s">
        <v>84</v>
      </c>
    </row>
    <row r="34" spans="1:3" ht="15" customHeight="1" x14ac:dyDescent="0.25">
      <c r="A34" s="5">
        <v>5110220102</v>
      </c>
      <c r="B34" s="24">
        <v>5110800505</v>
      </c>
      <c r="C34" s="25" t="s">
        <v>127</v>
      </c>
    </row>
    <row r="35" spans="1:3" ht="15" customHeight="1" x14ac:dyDescent="0.25">
      <c r="A35" s="5">
        <v>5110220104</v>
      </c>
      <c r="B35" s="24">
        <v>5110105005</v>
      </c>
      <c r="C35" s="25" t="s">
        <v>65</v>
      </c>
    </row>
    <row r="36" spans="1:3" ht="15" customHeight="1" x14ac:dyDescent="0.25">
      <c r="A36" s="5">
        <v>5110270102</v>
      </c>
      <c r="B36" s="24">
        <v>5110104005</v>
      </c>
      <c r="C36" s="25" t="s">
        <v>59</v>
      </c>
    </row>
    <row r="37" spans="1:3" ht="15" customHeight="1" x14ac:dyDescent="0.25">
      <c r="A37" s="5">
        <v>5110270101</v>
      </c>
      <c r="B37" s="24">
        <v>5110102505</v>
      </c>
      <c r="C37" s="25" t="s">
        <v>50</v>
      </c>
    </row>
    <row r="38" spans="1:3" ht="15" customHeight="1" x14ac:dyDescent="0.25">
      <c r="A38" s="5">
        <v>5110270201</v>
      </c>
      <c r="B38" s="24">
        <v>5110102005</v>
      </c>
      <c r="C38" s="25" t="s">
        <v>47</v>
      </c>
    </row>
    <row r="39" spans="1:3" ht="15" customHeight="1" x14ac:dyDescent="0.25">
      <c r="A39" s="5">
        <v>5110270202</v>
      </c>
      <c r="B39" s="24">
        <v>5110104505</v>
      </c>
      <c r="C39" s="25" t="s">
        <v>62</v>
      </c>
    </row>
    <row r="40" spans="1:3" ht="15" customHeight="1" x14ac:dyDescent="0.25">
      <c r="A40" s="5">
        <v>5210050101</v>
      </c>
      <c r="B40" s="24">
        <v>5110106005</v>
      </c>
      <c r="C40" s="25" t="s">
        <v>71</v>
      </c>
    </row>
    <row r="41" spans="1:3" ht="15" customHeight="1" x14ac:dyDescent="0.25">
      <c r="A41" s="5">
        <v>5110200104</v>
      </c>
      <c r="B41" s="24">
        <v>5110106505</v>
      </c>
      <c r="C41" s="25" t="s">
        <v>74</v>
      </c>
    </row>
    <row r="42" spans="1:3" ht="15" customHeight="1" x14ac:dyDescent="0.25">
      <c r="A42" s="5">
        <v>5110200103</v>
      </c>
      <c r="B42" s="24">
        <v>5110101005</v>
      </c>
      <c r="C42" s="25" t="s">
        <v>41</v>
      </c>
    </row>
    <row r="43" spans="1:3" ht="15" customHeight="1" x14ac:dyDescent="0.25">
      <c r="A43" s="5">
        <v>5110200101</v>
      </c>
      <c r="B43" s="24">
        <v>5110101505</v>
      </c>
      <c r="C43" s="25" t="s">
        <v>44</v>
      </c>
    </row>
    <row r="44" spans="1:3" ht="15" customHeight="1" x14ac:dyDescent="0.25">
      <c r="A44" s="5">
        <v>5110200105</v>
      </c>
      <c r="B44" s="24">
        <v>5395959505</v>
      </c>
      <c r="C44" s="25" t="s">
        <v>202</v>
      </c>
    </row>
    <row r="45" spans="1:3" ht="15" customHeight="1" x14ac:dyDescent="0.25">
      <c r="A45" s="5">
        <v>5110200106</v>
      </c>
      <c r="B45" s="24">
        <v>5110409505</v>
      </c>
      <c r="C45" s="25" t="s">
        <v>93</v>
      </c>
    </row>
    <row r="46" spans="1:3" ht="15" customHeight="1" x14ac:dyDescent="0.25">
      <c r="A46" s="5">
        <v>5110200102</v>
      </c>
      <c r="B46" s="24">
        <v>5110081505</v>
      </c>
      <c r="C46" s="25" t="s">
        <v>32</v>
      </c>
    </row>
    <row r="47" spans="1:3" ht="15" customHeight="1" x14ac:dyDescent="0.25">
      <c r="A47" s="5">
        <v>5110200107</v>
      </c>
      <c r="B47" s="24">
        <v>5110082005</v>
      </c>
      <c r="C47" s="25" t="s">
        <v>34</v>
      </c>
    </row>
    <row r="48" spans="1:3" ht="15" customHeight="1" x14ac:dyDescent="0.25">
      <c r="A48" s="5">
        <v>5110260101</v>
      </c>
      <c r="B48" s="24">
        <v>5110083005</v>
      </c>
      <c r="C48" s="25" t="s">
        <v>36</v>
      </c>
    </row>
    <row r="49" spans="1:3" ht="15" customHeight="1" x14ac:dyDescent="0.25">
      <c r="A49" s="5">
        <v>5210050401</v>
      </c>
      <c r="B49" s="24">
        <v>5110954005</v>
      </c>
      <c r="C49" s="25" t="s">
        <v>137</v>
      </c>
    </row>
    <row r="50" spans="1:3" ht="15" customHeight="1" x14ac:dyDescent="0.25">
      <c r="A50" s="5">
        <v>5110010101</v>
      </c>
      <c r="B50" s="24">
        <v>53959525</v>
      </c>
      <c r="C50" s="25" t="s">
        <v>201</v>
      </c>
    </row>
    <row r="51" spans="1:3" ht="15" customHeight="1" x14ac:dyDescent="0.25">
      <c r="A51" s="5">
        <v>5110020106</v>
      </c>
      <c r="B51" s="24">
        <v>5110081005</v>
      </c>
      <c r="C51" s="25" t="s">
        <v>30</v>
      </c>
    </row>
    <row r="52" spans="1:3" ht="15" customHeight="1" x14ac:dyDescent="0.25">
      <c r="A52" s="5">
        <v>5110020103</v>
      </c>
      <c r="B52" s="24">
        <v>5110541005</v>
      </c>
      <c r="C52" s="25" t="s">
        <v>108</v>
      </c>
    </row>
    <row r="53" spans="1:3" ht="15" customHeight="1" x14ac:dyDescent="0.25">
      <c r="A53" s="5">
        <v>5230200104</v>
      </c>
      <c r="B53" s="24">
        <v>5110540505</v>
      </c>
      <c r="C53" s="25" t="s">
        <v>105</v>
      </c>
    </row>
    <row r="54" spans="1:3" ht="15" customHeight="1" x14ac:dyDescent="0.25">
      <c r="A54" s="5">
        <v>5230200103</v>
      </c>
      <c r="B54" s="24">
        <v>5110581005</v>
      </c>
      <c r="C54" s="25" t="s">
        <v>117</v>
      </c>
    </row>
    <row r="55" spans="1:3" ht="15" customHeight="1" x14ac:dyDescent="0.25">
      <c r="A55" s="5">
        <v>5110020101</v>
      </c>
      <c r="B55" s="24">
        <v>5110541505</v>
      </c>
      <c r="C55" s="25" t="s">
        <v>111</v>
      </c>
    </row>
    <row r="56" spans="1:3" ht="15" customHeight="1" x14ac:dyDescent="0.25">
      <c r="A56" s="5">
        <v>5210050301</v>
      </c>
      <c r="B56" s="24">
        <v>5110051010</v>
      </c>
      <c r="C56" s="25" t="s">
        <v>29</v>
      </c>
    </row>
    <row r="57" spans="1:3" ht="15" customHeight="1" x14ac:dyDescent="0.25">
      <c r="A57" s="5">
        <v>5110300101</v>
      </c>
      <c r="B57" s="24">
        <v>53059520</v>
      </c>
      <c r="C57" s="25" t="s">
        <v>165</v>
      </c>
    </row>
    <row r="58" spans="1:3" ht="15" customHeight="1" x14ac:dyDescent="0.25">
      <c r="A58" s="5">
        <v>5110300103</v>
      </c>
      <c r="B58" s="24">
        <v>5110950505</v>
      </c>
      <c r="C58" s="25" t="s">
        <v>130</v>
      </c>
    </row>
    <row r="59" spans="1:3" ht="15" customHeight="1" x14ac:dyDescent="0.25">
      <c r="A59" s="5">
        <v>5110030104</v>
      </c>
      <c r="B59" s="24">
        <v>5110957005</v>
      </c>
      <c r="C59" s="25" t="s">
        <v>153</v>
      </c>
    </row>
    <row r="60" spans="1:3" ht="15" customHeight="1" x14ac:dyDescent="0.25">
      <c r="A60" s="5">
        <v>5110070102</v>
      </c>
      <c r="B60" s="24">
        <v>5110107005</v>
      </c>
      <c r="C60" s="25" t="s">
        <v>77</v>
      </c>
    </row>
    <row r="61" spans="1:3" ht="15" customHeight="1" x14ac:dyDescent="0.25">
      <c r="A61" s="5">
        <v>5110070103</v>
      </c>
      <c r="B61" s="24">
        <v>5110955505</v>
      </c>
      <c r="C61" s="25" t="s">
        <v>146</v>
      </c>
    </row>
    <row r="62" spans="1:3" ht="15" customHeight="1" x14ac:dyDescent="0.25">
      <c r="A62" s="5">
        <v>5110070101</v>
      </c>
      <c r="B62" s="24">
        <v>5110580505</v>
      </c>
      <c r="C62" s="25" t="s">
        <v>114</v>
      </c>
    </row>
    <row r="63" spans="1:3" ht="15" customHeight="1" x14ac:dyDescent="0.25">
      <c r="A63" s="5">
        <v>5110060103</v>
      </c>
      <c r="B63" s="24">
        <v>5110581505</v>
      </c>
      <c r="C63" s="25" t="s">
        <v>120</v>
      </c>
    </row>
    <row r="64" spans="1:3" ht="15" customHeight="1" x14ac:dyDescent="0.25">
      <c r="A64" s="5">
        <v>5110060403</v>
      </c>
      <c r="B64" s="24">
        <v>5395950520</v>
      </c>
      <c r="C64" s="25" t="s">
        <v>192</v>
      </c>
    </row>
    <row r="65" spans="1:3" ht="15" customHeight="1" x14ac:dyDescent="0.25">
      <c r="A65" s="5">
        <v>5110060303</v>
      </c>
      <c r="B65" s="24">
        <v>5110956520</v>
      </c>
      <c r="C65" s="25" t="s">
        <v>152</v>
      </c>
    </row>
    <row r="66" spans="1:3" ht="15" customHeight="1" x14ac:dyDescent="0.25">
      <c r="A66" s="5">
        <v>5110060503</v>
      </c>
      <c r="B66" s="24">
        <v>5110951020</v>
      </c>
      <c r="C66" s="25" t="s">
        <v>136</v>
      </c>
    </row>
    <row r="67" spans="1:3" ht="15" customHeight="1" x14ac:dyDescent="0.25">
      <c r="A67" s="5">
        <v>5110060603</v>
      </c>
      <c r="B67" s="24">
        <v>5395959520</v>
      </c>
      <c r="C67" s="25" t="s">
        <v>205</v>
      </c>
    </row>
    <row r="68" spans="1:3" ht="15" customHeight="1" x14ac:dyDescent="0.25">
      <c r="A68" s="5">
        <v>5110060203</v>
      </c>
      <c r="B68" s="24">
        <v>53059510</v>
      </c>
      <c r="C68" s="25" t="s">
        <v>163</v>
      </c>
    </row>
    <row r="69" spans="1:3" ht="15" customHeight="1" x14ac:dyDescent="0.25">
      <c r="A69" s="5">
        <v>5110060101</v>
      </c>
      <c r="B69" s="24">
        <v>5110957010</v>
      </c>
      <c r="C69" s="25" t="s">
        <v>154</v>
      </c>
    </row>
    <row r="70" spans="1:3" ht="15" customHeight="1" x14ac:dyDescent="0.25">
      <c r="A70" s="5">
        <v>5110060401</v>
      </c>
      <c r="B70" s="24">
        <v>53059525</v>
      </c>
      <c r="C70" s="25" t="s">
        <v>166</v>
      </c>
    </row>
    <row r="71" spans="1:3" ht="15" customHeight="1" x14ac:dyDescent="0.25">
      <c r="A71" s="5">
        <v>5110060501</v>
      </c>
      <c r="B71" s="24">
        <v>5110081510</v>
      </c>
      <c r="C71" s="25" t="s">
        <v>33</v>
      </c>
    </row>
    <row r="72" spans="1:3" ht="15" customHeight="1" x14ac:dyDescent="0.25">
      <c r="A72" s="5">
        <v>5110060301</v>
      </c>
      <c r="B72" s="24">
        <v>5110082010</v>
      </c>
      <c r="C72" s="25" t="s">
        <v>35</v>
      </c>
    </row>
    <row r="73" spans="1:3" ht="15" customHeight="1" x14ac:dyDescent="0.25">
      <c r="A73" s="5">
        <v>5110060601</v>
      </c>
      <c r="B73" s="24">
        <v>5110083010</v>
      </c>
      <c r="C73" s="25" t="s">
        <v>37</v>
      </c>
    </row>
    <row r="74" spans="1:3" ht="15" customHeight="1" x14ac:dyDescent="0.25">
      <c r="A74" s="5">
        <v>5110060201</v>
      </c>
      <c r="B74" s="24">
        <v>539595051040</v>
      </c>
      <c r="C74" s="25" t="s">
        <v>183</v>
      </c>
    </row>
    <row r="75" spans="1:3" ht="15" customHeight="1" x14ac:dyDescent="0.25">
      <c r="A75" s="5">
        <v>5110060102</v>
      </c>
      <c r="B75" s="24">
        <v>539595051010</v>
      </c>
      <c r="C75" s="25" t="s">
        <v>177</v>
      </c>
    </row>
    <row r="76" spans="1:3" ht="15" customHeight="1" x14ac:dyDescent="0.25">
      <c r="A76" s="5">
        <v>5110060402</v>
      </c>
      <c r="B76" s="24">
        <v>539595051005</v>
      </c>
      <c r="C76" s="25" t="s">
        <v>176</v>
      </c>
    </row>
    <row r="77" spans="1:3" ht="15" customHeight="1" x14ac:dyDescent="0.25">
      <c r="A77" s="5">
        <v>5110060502</v>
      </c>
      <c r="B77" s="24">
        <v>539595051035</v>
      </c>
      <c r="C77" s="25" t="s">
        <v>182</v>
      </c>
    </row>
    <row r="78" spans="1:3" ht="15" customHeight="1" x14ac:dyDescent="0.25">
      <c r="A78" s="5">
        <v>5110060302</v>
      </c>
      <c r="B78" s="24">
        <v>539595051015</v>
      </c>
      <c r="C78" s="25" t="s">
        <v>178</v>
      </c>
    </row>
    <row r="79" spans="1:3" ht="15" customHeight="1" x14ac:dyDescent="0.25">
      <c r="A79" s="5">
        <v>5110060602</v>
      </c>
      <c r="B79" s="24">
        <v>539595051030</v>
      </c>
      <c r="C79" s="25" t="s">
        <v>181</v>
      </c>
    </row>
    <row r="80" spans="1:3" ht="15" customHeight="1" x14ac:dyDescent="0.25">
      <c r="A80" s="5">
        <v>5110060202</v>
      </c>
      <c r="B80" s="24">
        <v>539595051025</v>
      </c>
      <c r="C80" s="25" t="s">
        <v>180</v>
      </c>
    </row>
    <row r="81" spans="1:3" ht="15" customHeight="1" x14ac:dyDescent="0.25">
      <c r="A81" s="5">
        <v>5110030105</v>
      </c>
      <c r="B81" s="24">
        <v>539595051020</v>
      </c>
      <c r="C81" s="25" t="s">
        <v>179</v>
      </c>
    </row>
    <row r="82" spans="1:3" ht="15" customHeight="1" x14ac:dyDescent="0.25">
      <c r="A82" s="5">
        <v>5110240101</v>
      </c>
      <c r="B82" s="24">
        <v>539595051525</v>
      </c>
      <c r="C82" s="25" t="s">
        <v>188</v>
      </c>
    </row>
    <row r="83" spans="1:3" ht="15" customHeight="1" x14ac:dyDescent="0.25">
      <c r="A83" s="5">
        <v>5110030103</v>
      </c>
      <c r="B83" s="24">
        <v>539595051540</v>
      </c>
      <c r="C83" s="25" t="s">
        <v>191</v>
      </c>
    </row>
    <row r="84" spans="1:3" ht="15" customHeight="1" x14ac:dyDescent="0.25">
      <c r="A84" s="5">
        <v>5110030199</v>
      </c>
      <c r="B84" s="24">
        <v>539595051510</v>
      </c>
      <c r="C84" s="25" t="s">
        <v>185</v>
      </c>
    </row>
    <row r="85" spans="1:3" ht="15" customHeight="1" x14ac:dyDescent="0.25">
      <c r="A85" s="5">
        <v>5110300199</v>
      </c>
      <c r="B85" s="24">
        <v>539595051505</v>
      </c>
      <c r="C85" s="25" t="s">
        <v>184</v>
      </c>
    </row>
    <row r="86" spans="1:3" ht="15" customHeight="1" x14ac:dyDescent="0.25">
      <c r="A86" s="5">
        <v>5210050601</v>
      </c>
      <c r="B86" s="24">
        <v>539595051535</v>
      </c>
      <c r="C86" s="25" t="s">
        <v>190</v>
      </c>
    </row>
    <row r="87" spans="1:3" ht="15" customHeight="1" x14ac:dyDescent="0.25">
      <c r="A87" s="5">
        <v>5110240199</v>
      </c>
      <c r="B87" s="24">
        <v>539595051515</v>
      </c>
      <c r="C87" s="25" t="s">
        <v>186</v>
      </c>
    </row>
    <row r="88" spans="1:3" ht="15" customHeight="1" x14ac:dyDescent="0.25">
      <c r="A88" s="5">
        <v>5230950199</v>
      </c>
      <c r="B88" s="24">
        <v>539595051530</v>
      </c>
      <c r="C88" s="25" t="s">
        <v>189</v>
      </c>
    </row>
    <row r="89" spans="1:3" ht="15" customHeight="1" x14ac:dyDescent="0.25">
      <c r="A89" s="5">
        <v>5110020199</v>
      </c>
      <c r="B89" s="24">
        <v>539595051520</v>
      </c>
      <c r="C89" s="25" t="s">
        <v>187</v>
      </c>
    </row>
    <row r="90" spans="1:3" ht="15" customHeight="1" x14ac:dyDescent="0.25">
      <c r="A90" s="5"/>
      <c r="B90" s="24">
        <v>5110956510</v>
      </c>
      <c r="C90" s="25" t="s">
        <v>150</v>
      </c>
    </row>
    <row r="91" spans="1:3" ht="15" customHeight="1" x14ac:dyDescent="0.25">
      <c r="A91" s="5">
        <v>5110180199</v>
      </c>
      <c r="B91" s="24">
        <v>5110956515</v>
      </c>
      <c r="C91" s="25" t="s">
        <v>151</v>
      </c>
    </row>
    <row r="92" spans="1:3" ht="15" customHeight="1" x14ac:dyDescent="0.25">
      <c r="A92" s="5">
        <v>5110170199</v>
      </c>
      <c r="B92" s="24">
        <v>5110957510</v>
      </c>
      <c r="C92" s="25" t="s">
        <v>157</v>
      </c>
    </row>
    <row r="93" spans="1:3" ht="15" customHeight="1" x14ac:dyDescent="0.25">
      <c r="A93" s="5">
        <v>5110150101</v>
      </c>
      <c r="B93" s="24">
        <v>5110105510</v>
      </c>
      <c r="C93" s="25" t="s">
        <v>69</v>
      </c>
    </row>
    <row r="94" spans="1:3" x14ac:dyDescent="0.25">
      <c r="B94" s="24">
        <v>5395951010</v>
      </c>
      <c r="C94" s="25" t="s">
        <v>194</v>
      </c>
    </row>
    <row r="95" spans="1:3" x14ac:dyDescent="0.25">
      <c r="B95" s="24">
        <v>5110423010</v>
      </c>
      <c r="C95" s="25" t="s">
        <v>100</v>
      </c>
    </row>
    <row r="96" spans="1:3" x14ac:dyDescent="0.25">
      <c r="B96" s="24">
        <v>5110405510</v>
      </c>
      <c r="C96" s="25" t="s">
        <v>89</v>
      </c>
    </row>
    <row r="97" spans="2:3" x14ac:dyDescent="0.25">
      <c r="B97" s="24">
        <v>5110954510</v>
      </c>
      <c r="C97" s="25" t="s">
        <v>141</v>
      </c>
    </row>
    <row r="98" spans="2:3" x14ac:dyDescent="0.25">
      <c r="B98" s="24">
        <v>5110100510</v>
      </c>
      <c r="C98" s="25" t="s">
        <v>39</v>
      </c>
    </row>
    <row r="99" spans="2:3" x14ac:dyDescent="0.25">
      <c r="B99" s="24">
        <v>5395951510</v>
      </c>
      <c r="C99" s="25" t="s">
        <v>198</v>
      </c>
    </row>
    <row r="100" spans="2:3" x14ac:dyDescent="0.25">
      <c r="B100" s="24">
        <v>5110103010</v>
      </c>
      <c r="C100" s="25" t="s">
        <v>54</v>
      </c>
    </row>
    <row r="101" spans="2:3" x14ac:dyDescent="0.25">
      <c r="B101" s="24">
        <v>5110955010</v>
      </c>
      <c r="C101" s="25" t="s">
        <v>144</v>
      </c>
    </row>
    <row r="102" spans="2:3" x14ac:dyDescent="0.25">
      <c r="B102" s="24">
        <v>5110950510</v>
      </c>
      <c r="C102" s="25" t="s">
        <v>131</v>
      </c>
    </row>
    <row r="103" spans="2:3" x14ac:dyDescent="0.25">
      <c r="B103" s="24">
        <v>5110955510</v>
      </c>
      <c r="C103" s="25" t="s">
        <v>147</v>
      </c>
    </row>
    <row r="104" spans="2:3" x14ac:dyDescent="0.25">
      <c r="B104" s="24">
        <v>5110951010</v>
      </c>
      <c r="C104" s="25" t="s">
        <v>134</v>
      </c>
    </row>
    <row r="105" spans="2:3" x14ac:dyDescent="0.25">
      <c r="B105" s="24">
        <v>5110420510</v>
      </c>
      <c r="C105" s="25" t="s">
        <v>97</v>
      </c>
    </row>
    <row r="106" spans="2:3" x14ac:dyDescent="0.25">
      <c r="B106" s="24">
        <v>5110400510</v>
      </c>
      <c r="C106" s="25" t="s">
        <v>81</v>
      </c>
    </row>
    <row r="107" spans="2:3" x14ac:dyDescent="0.25">
      <c r="B107" s="24">
        <v>5110403010</v>
      </c>
      <c r="C107" s="25" t="s">
        <v>85</v>
      </c>
    </row>
    <row r="108" spans="2:3" x14ac:dyDescent="0.25">
      <c r="B108" s="24">
        <v>5110800510</v>
      </c>
      <c r="C108" s="25" t="s">
        <v>128</v>
      </c>
    </row>
    <row r="109" spans="2:3" x14ac:dyDescent="0.25">
      <c r="B109" s="24">
        <v>5110105010</v>
      </c>
      <c r="C109" s="25" t="s">
        <v>66</v>
      </c>
    </row>
    <row r="110" spans="2:3" x14ac:dyDescent="0.25">
      <c r="B110" s="24">
        <v>5110104010</v>
      </c>
      <c r="C110" s="25" t="s">
        <v>60</v>
      </c>
    </row>
    <row r="111" spans="2:3" x14ac:dyDescent="0.25">
      <c r="B111" s="24">
        <v>5110102510</v>
      </c>
      <c r="C111" s="25" t="s">
        <v>51</v>
      </c>
    </row>
    <row r="112" spans="2:3" x14ac:dyDescent="0.25">
      <c r="B112" s="24">
        <v>5110102010</v>
      </c>
      <c r="C112" s="25" t="s">
        <v>48</v>
      </c>
    </row>
    <row r="113" spans="2:3" x14ac:dyDescent="0.25">
      <c r="B113" s="24">
        <v>5110104510</v>
      </c>
      <c r="C113" s="25" t="s">
        <v>63</v>
      </c>
    </row>
    <row r="114" spans="2:3" x14ac:dyDescent="0.25">
      <c r="B114" s="24">
        <v>5110106010</v>
      </c>
      <c r="C114" s="25" t="s">
        <v>72</v>
      </c>
    </row>
    <row r="115" spans="2:3" x14ac:dyDescent="0.25">
      <c r="B115" s="24">
        <v>5110106510</v>
      </c>
      <c r="C115" s="25" t="s">
        <v>75</v>
      </c>
    </row>
    <row r="116" spans="2:3" x14ac:dyDescent="0.25">
      <c r="B116" s="24">
        <v>5110101010</v>
      </c>
      <c r="C116" s="25" t="s">
        <v>42</v>
      </c>
    </row>
    <row r="117" spans="2:3" x14ac:dyDescent="0.25">
      <c r="B117" s="24">
        <v>5110101510</v>
      </c>
      <c r="C117" s="25" t="s">
        <v>45</v>
      </c>
    </row>
    <row r="118" spans="2:3" x14ac:dyDescent="0.25">
      <c r="B118" s="24">
        <v>5395959510</v>
      </c>
      <c r="C118" s="25" t="s">
        <v>203</v>
      </c>
    </row>
    <row r="119" spans="2:3" x14ac:dyDescent="0.25">
      <c r="B119" s="24">
        <v>5110429510</v>
      </c>
      <c r="C119" s="25" t="s">
        <v>103</v>
      </c>
    </row>
    <row r="120" spans="2:3" x14ac:dyDescent="0.25">
      <c r="B120" s="24">
        <v>5110409510</v>
      </c>
      <c r="C120" s="25" t="s">
        <v>94</v>
      </c>
    </row>
    <row r="121" spans="2:3" x14ac:dyDescent="0.25">
      <c r="B121" s="24">
        <v>5110959510</v>
      </c>
      <c r="C121" s="25" t="s">
        <v>160</v>
      </c>
    </row>
    <row r="122" spans="2:3" x14ac:dyDescent="0.25">
      <c r="B122" s="24">
        <v>5110954010</v>
      </c>
      <c r="C122" s="25" t="s">
        <v>138</v>
      </c>
    </row>
    <row r="123" spans="2:3" x14ac:dyDescent="0.25">
      <c r="B123" s="24">
        <v>5110107010</v>
      </c>
      <c r="C123" s="25" t="s">
        <v>78</v>
      </c>
    </row>
    <row r="124" spans="2:3" x14ac:dyDescent="0.25">
      <c r="B124" s="24">
        <v>5110541010</v>
      </c>
      <c r="C124" s="25" t="s">
        <v>109</v>
      </c>
    </row>
    <row r="125" spans="2:3" x14ac:dyDescent="0.25">
      <c r="B125" s="24">
        <v>5110540510</v>
      </c>
      <c r="C125" s="25" t="s">
        <v>106</v>
      </c>
    </row>
    <row r="126" spans="2:3" x14ac:dyDescent="0.25">
      <c r="B126" s="24">
        <v>5110580510</v>
      </c>
      <c r="C126" s="25" t="s">
        <v>115</v>
      </c>
    </row>
    <row r="127" spans="2:3" x14ac:dyDescent="0.25">
      <c r="B127" s="24">
        <v>5110581010</v>
      </c>
      <c r="C127" s="25" t="s">
        <v>118</v>
      </c>
    </row>
    <row r="128" spans="2:3" x14ac:dyDescent="0.25">
      <c r="B128" s="24">
        <v>5110581510</v>
      </c>
      <c r="C128" s="25" t="s">
        <v>121</v>
      </c>
    </row>
    <row r="129" spans="2:3" x14ac:dyDescent="0.25">
      <c r="B129" s="24">
        <v>5110541510</v>
      </c>
      <c r="C129" s="25" t="s">
        <v>112</v>
      </c>
    </row>
    <row r="130" spans="2:3" x14ac:dyDescent="0.25">
      <c r="B130" s="24">
        <v>5110957515</v>
      </c>
      <c r="C130" s="25" t="s">
        <v>158</v>
      </c>
    </row>
    <row r="131" spans="2:3" x14ac:dyDescent="0.25">
      <c r="B131" s="24">
        <v>5110105515</v>
      </c>
      <c r="C131" s="25" t="s">
        <v>70</v>
      </c>
    </row>
    <row r="132" spans="2:3" x14ac:dyDescent="0.25">
      <c r="B132" s="24">
        <v>5395951015</v>
      </c>
      <c r="C132" s="25" t="s">
        <v>195</v>
      </c>
    </row>
    <row r="133" spans="2:3" x14ac:dyDescent="0.25">
      <c r="B133" s="24">
        <v>5110423015</v>
      </c>
      <c r="C133" s="25" t="s">
        <v>101</v>
      </c>
    </row>
    <row r="134" spans="2:3" x14ac:dyDescent="0.25">
      <c r="B134" s="24">
        <v>5110405515</v>
      </c>
      <c r="C134" s="25" t="s">
        <v>90</v>
      </c>
    </row>
    <row r="135" spans="2:3" x14ac:dyDescent="0.25">
      <c r="B135" s="24">
        <v>5110100515</v>
      </c>
      <c r="C135" s="25" t="s">
        <v>40</v>
      </c>
    </row>
    <row r="136" spans="2:3" x14ac:dyDescent="0.25">
      <c r="B136" s="24">
        <v>5395951515</v>
      </c>
      <c r="C136" s="25" t="s">
        <v>199</v>
      </c>
    </row>
    <row r="137" spans="2:3" x14ac:dyDescent="0.25">
      <c r="B137" s="24">
        <v>5110103015</v>
      </c>
      <c r="C137" s="25" t="s">
        <v>55</v>
      </c>
    </row>
    <row r="138" spans="2:3" x14ac:dyDescent="0.25">
      <c r="B138" s="24">
        <v>5110103515</v>
      </c>
      <c r="C138" s="25" t="s">
        <v>58</v>
      </c>
    </row>
    <row r="139" spans="2:3" x14ac:dyDescent="0.25">
      <c r="B139" s="24">
        <v>5110955015</v>
      </c>
      <c r="C139" s="25" t="s">
        <v>145</v>
      </c>
    </row>
    <row r="140" spans="2:3" x14ac:dyDescent="0.25">
      <c r="B140" s="24">
        <v>5110950515</v>
      </c>
      <c r="C140" s="25" t="s">
        <v>132</v>
      </c>
    </row>
    <row r="141" spans="2:3" x14ac:dyDescent="0.25">
      <c r="B141" s="24">
        <v>5110955515</v>
      </c>
      <c r="C141" s="25" t="s">
        <v>148</v>
      </c>
    </row>
    <row r="142" spans="2:3" x14ac:dyDescent="0.25">
      <c r="B142" s="24">
        <v>5110951015</v>
      </c>
      <c r="C142" s="25" t="s">
        <v>135</v>
      </c>
    </row>
    <row r="143" spans="2:3" x14ac:dyDescent="0.25">
      <c r="B143" s="24">
        <v>5110420515</v>
      </c>
      <c r="C143" s="25" t="s">
        <v>98</v>
      </c>
    </row>
    <row r="144" spans="2:3" x14ac:dyDescent="0.25">
      <c r="B144" s="24">
        <v>5110400515</v>
      </c>
      <c r="C144" s="25" t="s">
        <v>82</v>
      </c>
    </row>
    <row r="145" spans="2:3" x14ac:dyDescent="0.25">
      <c r="B145" s="24">
        <v>5110403015</v>
      </c>
      <c r="C145" s="25" t="s">
        <v>86</v>
      </c>
    </row>
    <row r="146" spans="2:3" x14ac:dyDescent="0.25">
      <c r="B146" s="24">
        <v>5110800515</v>
      </c>
      <c r="C146" s="25" t="s">
        <v>129</v>
      </c>
    </row>
    <row r="147" spans="2:3" x14ac:dyDescent="0.25">
      <c r="B147" s="24">
        <v>5110105015</v>
      </c>
      <c r="C147" s="25" t="s">
        <v>67</v>
      </c>
    </row>
    <row r="148" spans="2:3" x14ac:dyDescent="0.25">
      <c r="B148" s="24">
        <v>5110104015</v>
      </c>
      <c r="C148" s="25" t="s">
        <v>61</v>
      </c>
    </row>
    <row r="149" spans="2:3" x14ac:dyDescent="0.25">
      <c r="B149" s="24">
        <v>5110102515</v>
      </c>
      <c r="C149" s="25" t="s">
        <v>52</v>
      </c>
    </row>
    <row r="150" spans="2:3" x14ac:dyDescent="0.25">
      <c r="B150" s="24">
        <v>5110102015</v>
      </c>
      <c r="C150" s="25" t="s">
        <v>49</v>
      </c>
    </row>
    <row r="151" spans="2:3" x14ac:dyDescent="0.25">
      <c r="B151" s="24">
        <v>5110104515</v>
      </c>
      <c r="C151" s="25" t="s">
        <v>64</v>
      </c>
    </row>
    <row r="152" spans="2:3" x14ac:dyDescent="0.25">
      <c r="B152" s="24">
        <v>5110106015</v>
      </c>
      <c r="C152" s="25" t="s">
        <v>73</v>
      </c>
    </row>
    <row r="153" spans="2:3" x14ac:dyDescent="0.25">
      <c r="B153" s="24">
        <v>5110106515</v>
      </c>
      <c r="C153" s="25" t="s">
        <v>76</v>
      </c>
    </row>
    <row r="154" spans="2:3" x14ac:dyDescent="0.25">
      <c r="B154" s="24">
        <v>5110101015</v>
      </c>
      <c r="C154" s="25" t="s">
        <v>43</v>
      </c>
    </row>
    <row r="155" spans="2:3" x14ac:dyDescent="0.25">
      <c r="B155" s="24">
        <v>5110101515</v>
      </c>
      <c r="C155" s="25" t="s">
        <v>46</v>
      </c>
    </row>
    <row r="156" spans="2:3" x14ac:dyDescent="0.25">
      <c r="B156" s="24">
        <v>5395959515</v>
      </c>
      <c r="C156" s="25" t="s">
        <v>204</v>
      </c>
    </row>
    <row r="157" spans="2:3" x14ac:dyDescent="0.25">
      <c r="B157" s="24">
        <v>5110429515</v>
      </c>
      <c r="C157" s="25" t="s">
        <v>104</v>
      </c>
    </row>
    <row r="158" spans="2:3" x14ac:dyDescent="0.25">
      <c r="B158" s="24">
        <v>5110409515</v>
      </c>
      <c r="C158" s="25" t="s">
        <v>95</v>
      </c>
    </row>
    <row r="159" spans="2:3" x14ac:dyDescent="0.25">
      <c r="B159" s="24">
        <v>5110954015</v>
      </c>
      <c r="C159" s="25" t="s">
        <v>139</v>
      </c>
    </row>
    <row r="160" spans="2:3" x14ac:dyDescent="0.25">
      <c r="B160" s="24">
        <v>5110107015</v>
      </c>
      <c r="C160" s="25" t="s">
        <v>79</v>
      </c>
    </row>
    <row r="161" spans="2:3" x14ac:dyDescent="0.25">
      <c r="B161" s="24">
        <v>5110541015</v>
      </c>
      <c r="C161" s="25" t="s">
        <v>110</v>
      </c>
    </row>
    <row r="162" spans="2:3" x14ac:dyDescent="0.25">
      <c r="B162" s="24">
        <v>5110540515</v>
      </c>
      <c r="C162" s="25" t="s">
        <v>107</v>
      </c>
    </row>
    <row r="163" spans="2:3" x14ac:dyDescent="0.25">
      <c r="B163" s="24">
        <v>5110580515</v>
      </c>
      <c r="C163" s="25" t="s">
        <v>116</v>
      </c>
    </row>
    <row r="164" spans="2:3" x14ac:dyDescent="0.25">
      <c r="B164" s="24">
        <v>5110581015</v>
      </c>
      <c r="C164" s="25" t="s">
        <v>119</v>
      </c>
    </row>
    <row r="165" spans="2:3" x14ac:dyDescent="0.25">
      <c r="B165" s="24">
        <v>5110581515</v>
      </c>
      <c r="C165" s="25" t="s">
        <v>122</v>
      </c>
    </row>
    <row r="166" spans="2:3" x14ac:dyDescent="0.25">
      <c r="B166" s="24">
        <v>5110541515</v>
      </c>
      <c r="C166" s="25" t="s">
        <v>113</v>
      </c>
    </row>
    <row r="167" spans="2:3" x14ac:dyDescent="0.25">
      <c r="B167" s="24">
        <v>5110954515</v>
      </c>
      <c r="C167" s="25" t="s">
        <v>142</v>
      </c>
    </row>
    <row r="168" spans="2:3" x14ac:dyDescent="0.25">
      <c r="B168" s="24">
        <v>5110959515</v>
      </c>
      <c r="C168" s="25" t="s">
        <v>161</v>
      </c>
    </row>
    <row r="169" spans="2:3" x14ac:dyDescent="0.25">
      <c r="B169" s="24">
        <v>5110081010</v>
      </c>
      <c r="C169" s="25" t="s">
        <v>31</v>
      </c>
    </row>
    <row r="170" spans="2:3" x14ac:dyDescent="0.25">
      <c r="B170" s="24">
        <v>5110957015</v>
      </c>
      <c r="C170" s="25" t="s">
        <v>155</v>
      </c>
    </row>
    <row r="171" spans="2:3" x14ac:dyDescent="0.25">
      <c r="B171" s="24">
        <v>5110103510</v>
      </c>
      <c r="C171" s="25" t="s">
        <v>57</v>
      </c>
    </row>
    <row r="172" spans="2:3" x14ac:dyDescent="0.25">
      <c r="B172" s="24">
        <v>5110429505</v>
      </c>
      <c r="C172" s="25" t="s">
        <v>102</v>
      </c>
    </row>
    <row r="173" spans="2:3" x14ac:dyDescent="0.25">
      <c r="B173" s="24">
        <v>53059515</v>
      </c>
      <c r="C173" s="25" t="s">
        <v>164</v>
      </c>
    </row>
    <row r="174" spans="2:3" x14ac:dyDescent="0.25">
      <c r="B174" s="24">
        <v>5110959505</v>
      </c>
      <c r="C174" s="25" t="s">
        <v>159</v>
      </c>
    </row>
    <row r="175" spans="2:3" x14ac:dyDescent="0.25">
      <c r="B175" s="24">
        <v>5110400520</v>
      </c>
      <c r="C175" s="25" t="s">
        <v>83</v>
      </c>
    </row>
    <row r="176" spans="2:3" x14ac:dyDescent="0.25">
      <c r="B176" s="24">
        <v>5110406005</v>
      </c>
      <c r="C176" s="25" t="s">
        <v>92</v>
      </c>
    </row>
    <row r="177" spans="2:3" x14ac:dyDescent="0.25">
      <c r="B177" s="24">
        <v>5110405520</v>
      </c>
      <c r="C177" s="25" t="s">
        <v>91</v>
      </c>
    </row>
    <row r="178" spans="2:3" x14ac:dyDescent="0.25">
      <c r="B178" s="24">
        <v>5110403020</v>
      </c>
      <c r="C178" s="25" t="s">
        <v>87</v>
      </c>
    </row>
  </sheetData>
  <sortState xmlns:xlrd2="http://schemas.microsoft.com/office/spreadsheetml/2017/richdata2" ref="B2:C92">
    <sortCondition ref="B2:B92"/>
  </sortState>
  <conditionalFormatting sqref="B1 C2:C1048576">
    <cfRule type="duplicateValues" dxfId="1" priority="2"/>
  </conditionalFormatting>
  <conditionalFormatting sqref="Q4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FORMATO</vt:lpstr>
      <vt:lpstr>TABLA</vt:lpstr>
      <vt:lpstr>FORMATO!Área_de_impresión</vt:lpstr>
      <vt:lpstr>BASEMINIMA</vt:lpstr>
      <vt:lpstr>FILAESCRIBIR</vt:lpstr>
      <vt:lpstr>FORMATO!Títulos_a_imprimir</vt:lpstr>
    </vt:vector>
  </TitlesOfParts>
  <Company>COOPEAIPE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2020-03-12T21:05:41Z</cp:lastPrinted>
  <dcterms:created xsi:type="dcterms:W3CDTF">2016-07-01T16:34:52Z</dcterms:created>
  <dcterms:modified xsi:type="dcterms:W3CDTF">2021-12-08T06:01:34Z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0deb8814-eb61-4fbb-8577-cea5cee816ea</vt:lpwstr>
  </property>
  <property fmtid="{D5CDD505-2E9C-101B-9397-08002B2CF9AE}" pid="3" name="ConnectionInfosStorage">
    <vt:lpwstr>WorkbookXmlParts</vt:lpwstr>
  </property>
</Properties>
</file>