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6" i="2"/>
  <c r="D7"/>
  <c r="D8"/>
  <c r="D9"/>
  <c r="D10"/>
  <c r="D11"/>
  <c r="D13" s="1"/>
  <c r="B14" s="1"/>
  <c r="B15" s="1"/>
  <c r="B17" s="1"/>
  <c r="D2"/>
  <c r="D3"/>
  <c r="D4" s="1"/>
  <c r="B21" i="1"/>
  <c r="D21" s="1"/>
  <c r="D20"/>
  <c r="E18" s="1"/>
  <c r="D19"/>
  <c r="B8"/>
  <c r="D8" s="1"/>
  <c r="B9"/>
  <c r="D9" s="1"/>
  <c r="D12"/>
  <c r="D17" s="1"/>
  <c r="D13"/>
  <c r="D15"/>
  <c r="E14" s="1"/>
  <c r="E11"/>
  <c r="D10" l="1"/>
  <c r="E17"/>
  <c r="E7"/>
  <c r="D22" l="1"/>
  <c r="E22" s="1"/>
  <c r="E23" l="1"/>
  <c r="F11" l="1"/>
  <c r="F14"/>
  <c r="F18"/>
  <c r="F17"/>
  <c r="F7"/>
  <c r="F22"/>
</calcChain>
</file>

<file path=xl/sharedStrings.xml><?xml version="1.0" encoding="utf-8"?>
<sst xmlns="http://schemas.openxmlformats.org/spreadsheetml/2006/main" count="49" uniqueCount="49">
  <si>
    <t>WBS Items</t>
  </si>
  <si>
    <t>2. Hardware</t>
  </si>
  <si>
    <t>1. Project Management</t>
  </si>
  <si>
    <t>3. Software</t>
  </si>
  <si>
    <t xml:space="preserve">    2.1  Handheld devices</t>
  </si>
  <si>
    <t xml:space="preserve">    2.2  Servers</t>
  </si>
  <si>
    <t xml:space="preserve">    3.1 Licensed software</t>
  </si>
  <si>
    <t># Units/Hrs.</t>
  </si>
  <si>
    <t>Cost/Unit/Hr.</t>
  </si>
  <si>
    <t xml:space="preserve">    3.2 Software development*</t>
  </si>
  <si>
    <t xml:space="preserve">     Function point estimate</t>
  </si>
  <si>
    <t xml:space="preserve">    Project team member estimate</t>
  </si>
  <si>
    <t xml:space="preserve">    Contractor labor estimate</t>
  </si>
  <si>
    <t xml:space="preserve">         Total labor estimate</t>
  </si>
  <si>
    <t xml:space="preserve">     External inputs</t>
  </si>
  <si>
    <t xml:space="preserve">     External interface files</t>
  </si>
  <si>
    <t xml:space="preserve">     External outputs</t>
  </si>
  <si>
    <t xml:space="preserve">     External queries</t>
  </si>
  <si>
    <t xml:space="preserve">     Logical internal tables</t>
  </si>
  <si>
    <t>Quantity</t>
  </si>
  <si>
    <t>Conversion Factor</t>
  </si>
  <si>
    <t>Function Points</t>
  </si>
  <si>
    <t xml:space="preserve">          Total function points</t>
  </si>
  <si>
    <t xml:space="preserve">          Java 2 languange equivalency value</t>
  </si>
  <si>
    <t xml:space="preserve">          Source lines of code (SLOC) estimate</t>
  </si>
  <si>
    <t xml:space="preserve">          Productivity *KSLOC^Penalty (person months)</t>
  </si>
  <si>
    <t xml:space="preserve">          Total labor hours (160 hours/month)</t>
  </si>
  <si>
    <t xml:space="preserve">          Total software development estimate</t>
  </si>
  <si>
    <t xml:space="preserve">          Cost/labor hour ($120/hour)</t>
  </si>
  <si>
    <t xml:space="preserve">          Total project cost estimate</t>
  </si>
  <si>
    <t>Subtotals</t>
  </si>
  <si>
    <t xml:space="preserve">   Contractors (10% of software development and testing)</t>
  </si>
  <si>
    <t>6. Reserves (20% of total estimate)</t>
  </si>
  <si>
    <t>* Software development</t>
  </si>
  <si>
    <t>* See software development estimate</t>
  </si>
  <si>
    <t>WBS Level 1 Totals</t>
  </si>
  <si>
    <r>
      <t xml:space="preserve">4. Testing </t>
    </r>
    <r>
      <rPr>
        <sz val="12"/>
        <rFont val="Times New Roman"/>
        <family val="1"/>
      </rPr>
      <t>(10% of total hardware and software costs)</t>
    </r>
  </si>
  <si>
    <t>% of Total</t>
  </si>
  <si>
    <t>5. Training and Support</t>
  </si>
  <si>
    <t>XXX Project Cost Estimate</t>
  </si>
  <si>
    <t>Prepared by:</t>
  </si>
  <si>
    <t>Date:</t>
  </si>
  <si>
    <t>Note: Change the WBS items and other entries to meet your project needs. This data is from Figure 7-1 of Schwalbe's text</t>
  </si>
  <si>
    <t>Information Technology Project Management, Fourth Edition. Also make sure the formulas work properly based on the data you enter.</t>
  </si>
  <si>
    <t xml:space="preserve">   1.2 Project team members</t>
  </si>
  <si>
    <t xml:space="preserve">   1.1 Project manager</t>
  </si>
  <si>
    <t xml:space="preserve">     5.1 Trainee cost</t>
  </si>
  <si>
    <t xml:space="preserve">     5.2 Travel cost</t>
  </si>
  <si>
    <t xml:space="preserve">     5.3 Project team members</t>
  </si>
</sst>
</file>

<file path=xl/styles.xml><?xml version="1.0" encoding="utf-8"?>
<styleSheet xmlns="http://schemas.openxmlformats.org/spreadsheetml/2006/main">
  <numFmts count="4">
    <numFmt numFmtId="6" formatCode="&quot;$&quot;#,##0_);[Red]\(&quot;$&quot;#,##0\)"/>
    <numFmt numFmtId="43" formatCode="_(* #,##0.00_);_(* \(#,##0.00\);_(* &quot;-&quot;??_);_(@_)"/>
    <numFmt numFmtId="169" formatCode="_(* #,##0_);_(* \(#,##0\);_(* &quot;-&quot;??_);_(@_)"/>
    <numFmt numFmtId="170" formatCode="&quot;$&quot;#,##0.0_);[Red]\(&quot;$&quot;#,##0.0\)"/>
  </numFmts>
  <fonts count="6">
    <font>
      <sz val="10"/>
      <name val="Arial"/>
    </font>
    <font>
      <sz val="10"/>
      <name val="Arial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3" fillId="0" borderId="0" xfId="0" applyFont="1" applyAlignment="1"/>
    <xf numFmtId="6" fontId="3" fillId="0" borderId="0" xfId="0" applyNumberFormat="1" applyFont="1"/>
    <xf numFmtId="0" fontId="4" fillId="0" borderId="0" xfId="0" applyFont="1"/>
    <xf numFmtId="169" fontId="3" fillId="0" borderId="0" xfId="1" applyNumberFormat="1" applyFont="1"/>
    <xf numFmtId="43" fontId="3" fillId="0" borderId="0" xfId="0" applyNumberFormat="1" applyFont="1"/>
    <xf numFmtId="170" fontId="3" fillId="0" borderId="0" xfId="0" applyNumberFormat="1" applyFont="1"/>
    <xf numFmtId="0" fontId="4" fillId="0" borderId="0" xfId="0" applyFont="1" applyAlignment="1"/>
    <xf numFmtId="6" fontId="4" fillId="0" borderId="0" xfId="0" applyNumberFormat="1" applyFont="1"/>
    <xf numFmtId="0" fontId="4" fillId="0" borderId="0" xfId="0" applyFont="1" applyAlignment="1">
      <alignment horizontal="center"/>
    </xf>
    <xf numFmtId="169" fontId="4" fillId="0" borderId="0" xfId="1" applyNumberFormat="1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/>
    <xf numFmtId="0" fontId="4" fillId="0" borderId="1" xfId="0" applyFont="1" applyBorder="1"/>
    <xf numFmtId="6" fontId="4" fillId="0" borderId="1" xfId="0" applyNumberFormat="1" applyFont="1" applyBorder="1"/>
    <xf numFmtId="0" fontId="3" fillId="0" borderId="1" xfId="0" applyFont="1" applyBorder="1" applyAlignment="1"/>
    <xf numFmtId="6" fontId="3" fillId="0" borderId="1" xfId="0" applyNumberFormat="1" applyFont="1" applyBorder="1"/>
    <xf numFmtId="169" fontId="3" fillId="0" borderId="1" xfId="0" applyNumberFormat="1" applyFont="1" applyBorder="1" applyAlignment="1"/>
    <xf numFmtId="169" fontId="3" fillId="0" borderId="1" xfId="1" applyNumberFormat="1" applyFont="1" applyBorder="1"/>
    <xf numFmtId="9" fontId="4" fillId="0" borderId="1" xfId="2" applyFont="1" applyBorder="1"/>
    <xf numFmtId="9" fontId="3" fillId="0" borderId="1" xfId="0" applyNumberFormat="1" applyFont="1" applyBorder="1"/>
    <xf numFmtId="0" fontId="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>
      <selection activeCell="A16" sqref="A16"/>
    </sheetView>
  </sheetViews>
  <sheetFormatPr defaultRowHeight="15.75"/>
  <cols>
    <col min="1" max="1" width="50.85546875" style="1" customWidth="1"/>
    <col min="2" max="2" width="12" style="1" customWidth="1"/>
    <col min="3" max="3" width="12.7109375" style="1" bestFit="1" customWidth="1"/>
    <col min="4" max="4" width="10.28515625" style="1" bestFit="1" customWidth="1"/>
    <col min="5" max="5" width="19" style="1" bestFit="1" customWidth="1"/>
    <col min="6" max="6" width="11.42578125" style="1" customWidth="1"/>
    <col min="7" max="16384" width="9.140625" style="1"/>
  </cols>
  <sheetData>
    <row r="1" spans="1:6" ht="20.25">
      <c r="B1" s="24" t="s">
        <v>39</v>
      </c>
      <c r="C1" s="10"/>
      <c r="D1" s="10"/>
    </row>
    <row r="2" spans="1:6">
      <c r="A2" s="4" t="s">
        <v>40</v>
      </c>
      <c r="B2" s="10" t="s">
        <v>41</v>
      </c>
      <c r="C2" s="10"/>
      <c r="D2" s="10"/>
    </row>
    <row r="3" spans="1:6">
      <c r="A3" s="1" t="s">
        <v>42</v>
      </c>
      <c r="B3" s="10"/>
      <c r="C3" s="10"/>
      <c r="D3" s="10"/>
    </row>
    <row r="4" spans="1:6">
      <c r="A4" s="1" t="s">
        <v>43</v>
      </c>
      <c r="B4" s="10"/>
      <c r="C4" s="10"/>
      <c r="D4" s="10"/>
    </row>
    <row r="5" spans="1:6">
      <c r="A5" s="14"/>
      <c r="B5" s="14" t="s">
        <v>7</v>
      </c>
      <c r="C5" s="14" t="s">
        <v>8</v>
      </c>
      <c r="D5" s="14" t="s">
        <v>30</v>
      </c>
      <c r="E5" s="14" t="s">
        <v>35</v>
      </c>
      <c r="F5" s="14" t="s">
        <v>37</v>
      </c>
    </row>
    <row r="6" spans="1:6">
      <c r="A6" s="14" t="s">
        <v>0</v>
      </c>
      <c r="B6" s="14"/>
      <c r="C6" s="14"/>
      <c r="D6" s="14"/>
      <c r="E6" s="14"/>
      <c r="F6" s="14"/>
    </row>
    <row r="7" spans="1:6" s="4" customFormat="1">
      <c r="A7" s="15" t="s">
        <v>2</v>
      </c>
      <c r="B7" s="16"/>
      <c r="C7" s="16"/>
      <c r="D7" s="16"/>
      <c r="E7" s="17">
        <f>SUM(D8:D10)</f>
        <v>306300</v>
      </c>
      <c r="F7" s="22">
        <f>E7/E$23</f>
        <v>0.20134889958192001</v>
      </c>
    </row>
    <row r="8" spans="1:6">
      <c r="A8" s="18" t="s">
        <v>45</v>
      </c>
      <c r="B8" s="18">
        <f>160*12/2</f>
        <v>960</v>
      </c>
      <c r="C8" s="19">
        <v>100</v>
      </c>
      <c r="D8" s="19">
        <f>B8*C8</f>
        <v>96000</v>
      </c>
      <c r="E8" s="14"/>
      <c r="F8" s="14"/>
    </row>
    <row r="9" spans="1:6">
      <c r="A9" s="18" t="s">
        <v>44</v>
      </c>
      <c r="B9" s="18">
        <f>160*12</f>
        <v>1920</v>
      </c>
      <c r="C9" s="19">
        <v>75</v>
      </c>
      <c r="D9" s="19">
        <f>B9*C9</f>
        <v>144000</v>
      </c>
      <c r="E9" s="14"/>
      <c r="F9" s="14"/>
    </row>
    <row r="10" spans="1:6">
      <c r="A10" s="18" t="s">
        <v>31</v>
      </c>
      <c r="B10" s="18"/>
      <c r="C10" s="14"/>
      <c r="D10" s="19">
        <f>0.1*(D16+D17)</f>
        <v>66300</v>
      </c>
      <c r="E10" s="14"/>
      <c r="F10" s="14"/>
    </row>
    <row r="11" spans="1:6" s="4" customFormat="1">
      <c r="A11" s="15" t="s">
        <v>1</v>
      </c>
      <c r="B11" s="15"/>
      <c r="C11" s="16"/>
      <c r="D11" s="16"/>
      <c r="E11" s="17">
        <f>D12+D13</f>
        <v>76000</v>
      </c>
      <c r="F11" s="22">
        <f>E11/E$23</f>
        <v>4.9959243774815282E-2</v>
      </c>
    </row>
    <row r="12" spans="1:6">
      <c r="A12" s="18" t="s">
        <v>4</v>
      </c>
      <c r="B12" s="18">
        <v>100</v>
      </c>
      <c r="C12" s="19">
        <v>600</v>
      </c>
      <c r="D12" s="19">
        <f>B12*C12</f>
        <v>60000</v>
      </c>
      <c r="E12" s="14"/>
      <c r="F12" s="14"/>
    </row>
    <row r="13" spans="1:6">
      <c r="A13" s="18" t="s">
        <v>5</v>
      </c>
      <c r="B13" s="18">
        <v>4</v>
      </c>
      <c r="C13" s="19">
        <v>4000</v>
      </c>
      <c r="D13" s="19">
        <f>B13*C13</f>
        <v>16000</v>
      </c>
      <c r="E13" s="14"/>
      <c r="F13" s="14"/>
    </row>
    <row r="14" spans="1:6" s="4" customFormat="1">
      <c r="A14" s="15" t="s">
        <v>3</v>
      </c>
      <c r="B14" s="15"/>
      <c r="C14" s="16"/>
      <c r="D14" s="16"/>
      <c r="E14" s="17">
        <f>SUM(D15:D16)</f>
        <v>614000</v>
      </c>
      <c r="F14" s="22">
        <f>E14/E$23</f>
        <v>0.40361810102284978</v>
      </c>
    </row>
    <row r="15" spans="1:6">
      <c r="A15" s="18" t="s">
        <v>6</v>
      </c>
      <c r="B15" s="18">
        <v>100</v>
      </c>
      <c r="C15" s="19">
        <v>200</v>
      </c>
      <c r="D15" s="19">
        <f>B15*C15</f>
        <v>20000</v>
      </c>
      <c r="E15" s="14"/>
      <c r="F15" s="14"/>
    </row>
    <row r="16" spans="1:6">
      <c r="A16" s="18" t="s">
        <v>9</v>
      </c>
      <c r="B16" s="20"/>
      <c r="C16" s="14"/>
      <c r="D16" s="19">
        <v>594000</v>
      </c>
      <c r="E16" s="14"/>
      <c r="F16" s="14"/>
    </row>
    <row r="17" spans="1:6" s="4" customFormat="1">
      <c r="A17" s="15" t="s">
        <v>36</v>
      </c>
      <c r="B17" s="15"/>
      <c r="C17" s="16"/>
      <c r="D17" s="19">
        <f>0.1*(D12+D13+D15+D16)</f>
        <v>69000</v>
      </c>
      <c r="E17" s="17">
        <f>D17</f>
        <v>69000</v>
      </c>
      <c r="F17" s="22">
        <f>E17/E$23</f>
        <v>4.5357734479766508E-2</v>
      </c>
    </row>
    <row r="18" spans="1:6" s="4" customFormat="1">
      <c r="A18" s="15" t="s">
        <v>38</v>
      </c>
      <c r="B18" s="16"/>
      <c r="C18" s="16"/>
      <c r="D18" s="16"/>
      <c r="E18" s="17">
        <f>SUM(D19:D21)</f>
        <v>202400</v>
      </c>
      <c r="F18" s="22">
        <f>E18/E$23</f>
        <v>0.13304935447398175</v>
      </c>
    </row>
    <row r="19" spans="1:6">
      <c r="A19" s="18" t="s">
        <v>46</v>
      </c>
      <c r="B19" s="18">
        <v>100</v>
      </c>
      <c r="C19" s="19">
        <v>500</v>
      </c>
      <c r="D19" s="19">
        <f>B19*C19</f>
        <v>50000</v>
      </c>
      <c r="E19" s="19"/>
      <c r="F19" s="14"/>
    </row>
    <row r="20" spans="1:6">
      <c r="A20" s="18" t="s">
        <v>47</v>
      </c>
      <c r="B20" s="18">
        <v>12</v>
      </c>
      <c r="C20" s="19">
        <v>700</v>
      </c>
      <c r="D20" s="19">
        <f>B20*C20</f>
        <v>8400</v>
      </c>
      <c r="E20" s="14"/>
      <c r="F20" s="14"/>
    </row>
    <row r="21" spans="1:6">
      <c r="A21" s="18" t="s">
        <v>48</v>
      </c>
      <c r="B21" s="18">
        <f>160*12</f>
        <v>1920</v>
      </c>
      <c r="C21" s="19">
        <v>75</v>
      </c>
      <c r="D21" s="19">
        <f>B21*C21</f>
        <v>144000</v>
      </c>
      <c r="E21" s="14"/>
      <c r="F21" s="14"/>
    </row>
    <row r="22" spans="1:6" s="4" customFormat="1">
      <c r="A22" s="15" t="s">
        <v>32</v>
      </c>
      <c r="B22" s="15"/>
      <c r="C22" s="16"/>
      <c r="D22" s="19">
        <f>0.2*SUM(E7:E18)</f>
        <v>253540</v>
      </c>
      <c r="E22" s="17">
        <f>D22</f>
        <v>253540</v>
      </c>
      <c r="F22" s="22">
        <f>E22/E$23</f>
        <v>0.16666666666666666</v>
      </c>
    </row>
    <row r="23" spans="1:6">
      <c r="A23" s="15" t="s">
        <v>29</v>
      </c>
      <c r="B23" s="18"/>
      <c r="C23" s="14"/>
      <c r="D23" s="21"/>
      <c r="E23" s="17">
        <f>SUM(E7:E22)</f>
        <v>1521240</v>
      </c>
      <c r="F23" s="23"/>
    </row>
    <row r="24" spans="1:6">
      <c r="A24" s="2" t="s">
        <v>34</v>
      </c>
      <c r="B24" s="2"/>
      <c r="D24" s="5"/>
      <c r="E24" s="9"/>
    </row>
    <row r="25" spans="1:6">
      <c r="A25" s="8"/>
      <c r="B25" s="2"/>
      <c r="D25" s="5"/>
      <c r="E25" s="9"/>
    </row>
    <row r="26" spans="1:6">
      <c r="A26" s="8"/>
      <c r="B26" s="2"/>
      <c r="D26" s="5"/>
      <c r="E26" s="9"/>
    </row>
    <row r="27" spans="1:6">
      <c r="A27" s="8"/>
      <c r="B27" s="2"/>
      <c r="D27" s="5"/>
      <c r="E27" s="9"/>
    </row>
    <row r="28" spans="1:6">
      <c r="A28" s="8"/>
      <c r="B28" s="2"/>
      <c r="D28" s="5"/>
      <c r="E28" s="9"/>
    </row>
    <row r="29" spans="1:6">
      <c r="A29" s="8"/>
      <c r="B29" s="2"/>
      <c r="D29" s="5"/>
      <c r="E29" s="9"/>
    </row>
    <row r="30" spans="1:6">
      <c r="A30" s="8"/>
      <c r="B30" s="2"/>
      <c r="D30" s="5"/>
      <c r="E30" s="9"/>
    </row>
    <row r="31" spans="1:6">
      <c r="A31" s="8"/>
      <c r="B31" s="2"/>
      <c r="D31" s="5"/>
      <c r="E31" s="9"/>
    </row>
    <row r="32" spans="1:6">
      <c r="A32" s="8"/>
      <c r="B32" s="2"/>
      <c r="D32" s="5"/>
      <c r="E32" s="9"/>
    </row>
    <row r="33" spans="1:5">
      <c r="A33" s="8"/>
      <c r="B33" s="2"/>
      <c r="D33" s="5"/>
      <c r="E33" s="9"/>
    </row>
    <row r="34" spans="1:5">
      <c r="A34" s="8"/>
      <c r="B34" s="2"/>
      <c r="D34" s="5"/>
      <c r="E34" s="9"/>
    </row>
    <row r="35" spans="1:5">
      <c r="A35" s="8"/>
      <c r="B35" s="2"/>
      <c r="D35" s="5"/>
      <c r="E35" s="9"/>
    </row>
    <row r="36" spans="1:5">
      <c r="A36" s="8"/>
      <c r="B36" s="2"/>
      <c r="D36" s="5"/>
      <c r="E36" s="9"/>
    </row>
    <row r="37" spans="1:5">
      <c r="A37" s="12"/>
      <c r="B37" s="10"/>
      <c r="C37" s="13"/>
      <c r="D37" s="5"/>
      <c r="E37" s="9"/>
    </row>
    <row r="38" spans="1:5">
      <c r="A38" s="12"/>
      <c r="B38" s="12"/>
      <c r="C38" s="13"/>
      <c r="D38" s="5"/>
      <c r="E38" s="9"/>
    </row>
    <row r="40" spans="1:5">
      <c r="C40" s="3"/>
      <c r="D40" s="3"/>
    </row>
    <row r="41" spans="1:5">
      <c r="C41" s="3"/>
      <c r="D41" s="3"/>
    </row>
    <row r="42" spans="1:5">
      <c r="A42" s="4"/>
      <c r="B42" s="4"/>
      <c r="C42" s="4"/>
      <c r="D42" s="9"/>
    </row>
    <row r="43" spans="1:5">
      <c r="A43" s="4"/>
      <c r="B43" s="4"/>
      <c r="C43" s="4"/>
      <c r="D43" s="9"/>
    </row>
    <row r="52" spans="1:4">
      <c r="D52" s="5"/>
    </row>
    <row r="53" spans="1:4">
      <c r="D53" s="6"/>
    </row>
    <row r="54" spans="1:4">
      <c r="D54" s="6"/>
    </row>
    <row r="55" spans="1:4">
      <c r="D55" s="3"/>
    </row>
    <row r="56" spans="1:4">
      <c r="A56" s="4"/>
      <c r="B56" s="4"/>
      <c r="C56" s="4"/>
      <c r="D56" s="11"/>
    </row>
  </sheetData>
  <phoneticPr fontId="2" type="noConversion"/>
  <pageMargins left="0.75" right="0.75" top="1" bottom="1" header="0.5" footer="0.5"/>
  <pageSetup orientation="landscape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A23" sqref="A23"/>
    </sheetView>
  </sheetViews>
  <sheetFormatPr defaultRowHeight="12.75"/>
  <cols>
    <col min="1" max="1" width="49.5703125" bestFit="1" customWidth="1"/>
    <col min="2" max="2" width="10.42578125" bestFit="1" customWidth="1"/>
    <col min="3" max="3" width="17.42578125" bestFit="1" customWidth="1"/>
    <col min="4" max="4" width="14.42578125" bestFit="1" customWidth="1"/>
  </cols>
  <sheetData>
    <row r="1" spans="1:5" ht="15.75">
      <c r="A1" s="1" t="s">
        <v>33</v>
      </c>
      <c r="B1" s="1"/>
      <c r="C1" s="1"/>
      <c r="D1" s="1"/>
      <c r="E1" s="1"/>
    </row>
    <row r="2" spans="1:5" ht="15.75">
      <c r="A2" s="4" t="s">
        <v>12</v>
      </c>
      <c r="B2" s="1">
        <v>3000</v>
      </c>
      <c r="C2" s="3">
        <v>150</v>
      </c>
      <c r="D2" s="3">
        <f>B2*C2</f>
        <v>450000</v>
      </c>
      <c r="E2" s="1"/>
    </row>
    <row r="3" spans="1:5" ht="15.75">
      <c r="A3" s="1" t="s">
        <v>11</v>
      </c>
      <c r="B3" s="1">
        <v>1920</v>
      </c>
      <c r="C3" s="3">
        <v>75</v>
      </c>
      <c r="D3" s="3">
        <f>B3*C3</f>
        <v>144000</v>
      </c>
      <c r="E3" s="1"/>
    </row>
    <row r="4" spans="1:5" ht="15.75">
      <c r="A4" s="1" t="s">
        <v>13</v>
      </c>
      <c r="B4" s="1"/>
      <c r="C4" s="1"/>
      <c r="D4" s="3">
        <f>SUM(D2:D3)</f>
        <v>594000</v>
      </c>
      <c r="E4" s="1"/>
    </row>
    <row r="5" spans="1:5" ht="15.75">
      <c r="A5" s="4" t="s">
        <v>10</v>
      </c>
      <c r="B5" s="1" t="s">
        <v>19</v>
      </c>
      <c r="C5" s="1" t="s">
        <v>20</v>
      </c>
      <c r="D5" s="1" t="s">
        <v>21</v>
      </c>
      <c r="E5" s="1"/>
    </row>
    <row r="6" spans="1:5" ht="15.75">
      <c r="A6" s="1" t="s">
        <v>14</v>
      </c>
      <c r="B6" s="1">
        <v>10</v>
      </c>
      <c r="C6" s="1">
        <v>4</v>
      </c>
      <c r="D6" s="1">
        <f>B6*C6</f>
        <v>40</v>
      </c>
      <c r="E6" s="1"/>
    </row>
    <row r="7" spans="1:5" ht="15.75">
      <c r="A7" s="1" t="s">
        <v>15</v>
      </c>
      <c r="B7" s="1">
        <v>3</v>
      </c>
      <c r="C7" s="1">
        <v>7</v>
      </c>
      <c r="D7" s="1">
        <f>B7*C7</f>
        <v>21</v>
      </c>
      <c r="E7" s="1"/>
    </row>
    <row r="8" spans="1:5" ht="15.75">
      <c r="A8" s="1" t="s">
        <v>16</v>
      </c>
      <c r="B8" s="1">
        <v>3</v>
      </c>
      <c r="C8" s="1">
        <v>5</v>
      </c>
      <c r="D8" s="1">
        <f>B8*C8</f>
        <v>15</v>
      </c>
      <c r="E8" s="1"/>
    </row>
    <row r="9" spans="1:5" ht="15.75">
      <c r="A9" s="1" t="s">
        <v>17</v>
      </c>
      <c r="B9" s="1">
        <v>3</v>
      </c>
      <c r="C9" s="1">
        <v>4</v>
      </c>
      <c r="D9" s="1">
        <f>B9*C9</f>
        <v>12</v>
      </c>
      <c r="E9" s="1"/>
    </row>
    <row r="10" spans="1:5" ht="15.75">
      <c r="A10" s="1" t="s">
        <v>18</v>
      </c>
      <c r="B10" s="1">
        <v>6</v>
      </c>
      <c r="C10" s="1">
        <v>10</v>
      </c>
      <c r="D10" s="1">
        <f>B10*C10</f>
        <v>60</v>
      </c>
      <c r="E10" s="1"/>
    </row>
    <row r="11" spans="1:5" ht="15.75">
      <c r="A11" s="1" t="s">
        <v>22</v>
      </c>
      <c r="B11" s="1"/>
      <c r="C11" s="1"/>
      <c r="D11" s="1">
        <f>SUM(D6:D10)</f>
        <v>148</v>
      </c>
      <c r="E11" s="1"/>
    </row>
    <row r="12" spans="1:5" ht="15.75">
      <c r="A12" s="1" t="s">
        <v>23</v>
      </c>
      <c r="B12" s="1"/>
      <c r="C12" s="1"/>
      <c r="D12" s="1">
        <v>46</v>
      </c>
      <c r="E12" s="1"/>
    </row>
    <row r="13" spans="1:5" ht="15.75">
      <c r="A13" s="1" t="s">
        <v>24</v>
      </c>
      <c r="B13" s="1"/>
      <c r="C13" s="1"/>
      <c r="D13" s="5">
        <f>D11*D12</f>
        <v>6808</v>
      </c>
      <c r="E13" s="1"/>
    </row>
    <row r="14" spans="1:5" ht="15.75">
      <c r="A14" s="1" t="s">
        <v>25</v>
      </c>
      <c r="B14" s="6">
        <f>3.6*(D13/1000)^1.11</f>
        <v>30.265942177108027</v>
      </c>
      <c r="C14" s="1"/>
      <c r="D14" s="1"/>
      <c r="E14" s="1"/>
    </row>
    <row r="15" spans="1:5" ht="15.75">
      <c r="A15" s="1" t="s">
        <v>26</v>
      </c>
      <c r="B15" s="6">
        <f>B14*160</f>
        <v>4842.5507483372839</v>
      </c>
      <c r="C15" s="1"/>
      <c r="D15" s="1"/>
      <c r="E15" s="1"/>
    </row>
    <row r="16" spans="1:5" ht="15.75">
      <c r="A16" s="1" t="s">
        <v>28</v>
      </c>
      <c r="B16" s="3">
        <v>120</v>
      </c>
      <c r="C16" s="1"/>
      <c r="D16" s="1"/>
      <c r="E16" s="1"/>
    </row>
    <row r="17" spans="1:5" ht="15.75">
      <c r="A17" s="1" t="s">
        <v>27</v>
      </c>
      <c r="B17" s="5">
        <f>B15*B16</f>
        <v>581106.08980047412</v>
      </c>
      <c r="C17" s="1"/>
      <c r="D17" s="7"/>
      <c r="E17" s="1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4CC9AEFC42364DB92A145EB2D52D12" ma:contentTypeVersion="0" ma:contentTypeDescription="Create a new document." ma:contentTypeScope="" ma:versionID="63b4cdf6987a5760481a3f9e5bc18b5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2D6ADA-6D46-4367-938D-799BA520CE18}"/>
</file>

<file path=customXml/itemProps2.xml><?xml version="1.0" encoding="utf-8"?>
<ds:datastoreItem xmlns:ds="http://schemas.openxmlformats.org/officeDocument/2006/customXml" ds:itemID="{03D795A1-191E-46C4-8CF4-4F84672D2253}"/>
</file>

<file path=customXml/itemProps3.xml><?xml version="1.0" encoding="utf-8"?>
<ds:datastoreItem xmlns:ds="http://schemas.openxmlformats.org/officeDocument/2006/customXml" ds:itemID="{209725BC-390A-4384-A2D2-371225C350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Augsburg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schwalbe</dc:creator>
  <cp:lastModifiedBy>schwalbe</cp:lastModifiedBy>
  <cp:lastPrinted>2004-08-31T20:50:38Z</cp:lastPrinted>
  <dcterms:created xsi:type="dcterms:W3CDTF">2004-08-31T13:18:15Z</dcterms:created>
  <dcterms:modified xsi:type="dcterms:W3CDTF">2009-03-16T16:30:24Z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0x010100F54CC9AEFC42364DB92A145EB2D52D12</vt:lpwstr>
  </property>
</Properties>
</file>