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5cf7edead29a410/Desktop/"/>
    </mc:Choice>
  </mc:AlternateContent>
  <xr:revisionPtr revIDLastSave="0" documentId="8_{48E5F744-B3AF-4F02-BD57-771C3CAA5B72}" xr6:coauthVersionLast="47" xr6:coauthVersionMax="47" xr10:uidLastSave="{00000000-0000-0000-0000-000000000000}"/>
  <bookViews>
    <workbookView xWindow="-120" yWindow="-120" windowWidth="38640" windowHeight="15720" xr2:uid="{5C2C984C-350C-4085-A091-D5A80F3ECD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 s="1"/>
  <c r="D15" i="1"/>
  <c r="E15" i="1" s="1"/>
  <c r="D14" i="1"/>
  <c r="E14" i="1" s="1"/>
  <c r="D12" i="1"/>
  <c r="E12" i="1" s="1"/>
  <c r="D13" i="1"/>
  <c r="E13" i="1" s="1"/>
  <c r="D11" i="1"/>
  <c r="E11" i="1" s="1"/>
  <c r="D6" i="1"/>
  <c r="E6" i="1" s="1"/>
  <c r="D7" i="1"/>
  <c r="E7" i="1" s="1"/>
  <c r="D5" i="1"/>
  <c r="E5" i="1" s="1"/>
  <c r="D17" i="1" l="1"/>
  <c r="D8" i="1"/>
  <c r="E8" i="1" l="1"/>
  <c r="E17" i="1"/>
  <c r="E25" i="1" s="1"/>
  <c r="E26" i="1" s="1"/>
  <c r="D25" i="1"/>
  <c r="D26" i="1" s="1"/>
  <c r="D29" i="1" l="1"/>
  <c r="D30" i="1" s="1"/>
  <c r="E29" i="1"/>
  <c r="E30" i="1" s="1"/>
</calcChain>
</file>

<file path=xl/sharedStrings.xml><?xml version="1.0" encoding="utf-8"?>
<sst xmlns="http://schemas.openxmlformats.org/spreadsheetml/2006/main" count="49" uniqueCount="37">
  <si>
    <t>Team Cost</t>
  </si>
  <si>
    <t>Hours</t>
  </si>
  <si>
    <t>Subtotal</t>
  </si>
  <si>
    <t>Total Cost</t>
  </si>
  <si>
    <t>1. Project Management</t>
  </si>
  <si>
    <t>1.1 Project Manager</t>
  </si>
  <si>
    <t>1.3 Mentor</t>
  </si>
  <si>
    <t>Cost Per Hour (GST Excl)</t>
  </si>
  <si>
    <t>2. Hardware</t>
  </si>
  <si>
    <t>Item</t>
  </si>
  <si>
    <t>Cost Per Item (GST Excl)</t>
  </si>
  <si>
    <t>Source</t>
  </si>
  <si>
    <t>https://www.digikey.co.nz/en/products/detail/digilent-inc/6002-410-021/13282612</t>
  </si>
  <si>
    <t>https://www.digikey.co.nz/en/products/detail/ni/782773-01/16818596?s=N4IgTCBcDaIG4FMBOAXAnABgyAugXyA</t>
  </si>
  <si>
    <t>2.2 VERT900 VERTICAL ANTENNA</t>
  </si>
  <si>
    <t>https://www.jaycar.co.nz/sma-plug-to-reverse-sma-socket-adaptor/p/PA0630?pos=1&amp;queryId=07aad81ba347a97d17a099924c06b808&amp;sort=relevance&amp;searchText=PA0630</t>
  </si>
  <si>
    <t>2.3 SMA Plug to Reverse SMA Socket Adaptor</t>
  </si>
  <si>
    <t>Subtotal (Excl GST)</t>
  </si>
  <si>
    <t>Subtotal (Incl GST)</t>
  </si>
  <si>
    <t>2.1 Ettus Research B205mini SDR Kit</t>
  </si>
  <si>
    <t>2.4 Intel Nuc</t>
  </si>
  <si>
    <t>https://www.pbtech.co.nz/product/BPCINT92501/Intel-NUC11-Tiger-Canyon-Pro-Kit-i5-1135G7-Mini-PC</t>
  </si>
  <si>
    <t>https://www.pbtech.co.nz/product/MONLGL124240/LG-24MR400-B-24-FHD-Monitor-1920x1080---IPS---HDMI</t>
  </si>
  <si>
    <t>2.5 LG 24MR400-B 24" FHD Monitor</t>
  </si>
  <si>
    <t>2.6 Keyboard and Mouse</t>
  </si>
  <si>
    <t>https://www.pbtech.co.nz/product/KEYJ5C1002/J5create-USB-Wired-Keyboard-and-Mouse-Combo</t>
  </si>
  <si>
    <t>3. Software</t>
  </si>
  <si>
    <t>3.1 Ubuntu 22.04.4 LTS</t>
  </si>
  <si>
    <t>3.1 Docker Student</t>
  </si>
  <si>
    <t>https://www.docker.com/pricing/</t>
  </si>
  <si>
    <t>https://ubuntu.com/desktop</t>
  </si>
  <si>
    <t>4. Testing Costs</t>
  </si>
  <si>
    <t>4.1 10% of Hardware and Software Costs</t>
  </si>
  <si>
    <t>5. Cash Reserve(20% of Total Project Cost)</t>
  </si>
  <si>
    <t>Total Project Cost Estimate</t>
  </si>
  <si>
    <t xml:space="preserve">Cost Estimate for Implementation of a 5G Indoor Testbed with O-RAN and SDRs </t>
  </si>
  <si>
    <t>1.2 Project Team Members (15 hours Per Week Per Member)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</si>
</sst>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2" formatCode="&quot;$&quot;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Wingdings"/>
      <charset val="2"/>
    </font>
    <font>
      <i/>
      <sz val="11"/>
      <color theme="1"/>
      <name val="Aptos Narrow"/>
      <family val="2"/>
      <scheme val="minor"/>
    </font>
    <font>
      <sz val="11"/>
      <color rgb="FF222222"/>
      <name val="Arial"/>
      <family val="2"/>
    </font>
    <font>
      <b/>
      <sz val="20"/>
      <color rgb="FF000000"/>
      <name val="Aptos Displa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/>
    <xf numFmtId="0" fontId="4" fillId="0" borderId="0" xfId="0" applyFont="1" applyAlignment="1">
      <alignment horizontal="left" vertical="center" indent="5"/>
    </xf>
    <xf numFmtId="0" fontId="0" fillId="0" borderId="0" xfId="0" applyAlignment="1">
      <alignment wrapText="1"/>
    </xf>
    <xf numFmtId="1" fontId="0" fillId="0" borderId="0" xfId="0" applyNumberFormat="1"/>
    <xf numFmtId="44" fontId="0" fillId="0" borderId="0" xfId="0" applyNumberFormat="1"/>
    <xf numFmtId="172" fontId="0" fillId="0" borderId="0" xfId="0" applyNumberFormat="1"/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172" fontId="2" fillId="0" borderId="0" xfId="0" applyNumberFormat="1" applyFont="1" applyAlignment="1">
      <alignment horizontal="center" wrapText="1"/>
    </xf>
    <xf numFmtId="172" fontId="2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left" inden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44" fontId="0" fillId="0" borderId="0" xfId="1" applyNumberFormat="1" applyFont="1"/>
    <xf numFmtId="0" fontId="5" fillId="0" borderId="0" xfId="0" applyFont="1" applyAlignment="1">
      <alignment horizontal="left" wrapText="1" indent="1"/>
    </xf>
    <xf numFmtId="44" fontId="6" fillId="0" borderId="0" xfId="0" applyNumberFormat="1" applyFont="1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44" fontId="2" fillId="0" borderId="0" xfId="0" applyNumberFormat="1" applyFont="1" applyAlignment="1">
      <alignment horizontal="center" wrapText="1"/>
    </xf>
    <xf numFmtId="44" fontId="2" fillId="0" borderId="0" xfId="0" applyNumberFormat="1" applyFont="1"/>
    <xf numFmtId="0" fontId="7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ED671-3CB2-468F-A2CC-E67CEC4C6D3B}">
  <dimension ref="A1:Z31"/>
  <sheetViews>
    <sheetView tabSelected="1" workbookViewId="0">
      <selection activeCell="F6" sqref="F6"/>
    </sheetView>
  </sheetViews>
  <sheetFormatPr defaultColWidth="26.7109375" defaultRowHeight="15" x14ac:dyDescent="0.25"/>
  <cols>
    <col min="1" max="1" width="87.7109375" bestFit="1" customWidth="1"/>
    <col min="2" max="2" width="6.42578125" bestFit="1" customWidth="1"/>
    <col min="3" max="3" width="23.5703125" bestFit="1" customWidth="1"/>
    <col min="4" max="4" width="18.42578125" bestFit="1" customWidth="1"/>
    <col min="5" max="5" width="18.42578125" customWidth="1"/>
    <col min="6" max="6" width="35" customWidth="1"/>
  </cols>
  <sheetData>
    <row r="1" spans="1:26" ht="26.25" x14ac:dyDescent="0.4">
      <c r="A1" s="23" t="s">
        <v>35</v>
      </c>
      <c r="B1" s="23"/>
      <c r="C1" s="23"/>
      <c r="D1" s="23"/>
      <c r="E1" s="23"/>
      <c r="F1" s="23"/>
    </row>
    <row r="3" spans="1:26" x14ac:dyDescent="0.25">
      <c r="A3" s="7" t="s">
        <v>0</v>
      </c>
      <c r="B3" s="7" t="s">
        <v>1</v>
      </c>
      <c r="C3" s="7" t="s">
        <v>7</v>
      </c>
      <c r="D3" s="13" t="s">
        <v>17</v>
      </c>
      <c r="E3" s="13" t="s">
        <v>18</v>
      </c>
      <c r="F3" s="7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t="s">
        <v>4</v>
      </c>
    </row>
    <row r="5" spans="1:26" x14ac:dyDescent="0.25">
      <c r="A5" s="12" t="s">
        <v>5</v>
      </c>
      <c r="B5" s="4">
        <v>360</v>
      </c>
      <c r="C5" s="5">
        <v>350</v>
      </c>
      <c r="D5" s="5">
        <f>SUM(B5*C5)</f>
        <v>126000</v>
      </c>
      <c r="E5" s="5">
        <f>SUM(D5*1.15)</f>
        <v>144900</v>
      </c>
    </row>
    <row r="6" spans="1:26" x14ac:dyDescent="0.25">
      <c r="A6" s="12" t="s">
        <v>36</v>
      </c>
      <c r="B6">
        <v>1440</v>
      </c>
      <c r="C6" s="5">
        <v>120</v>
      </c>
      <c r="D6" s="5">
        <f t="shared" ref="D6:D7" si="0">SUM(B6*C6)</f>
        <v>172800</v>
      </c>
      <c r="E6" s="5">
        <f t="shared" ref="E6:E17" si="1">SUM(D6*1.15)</f>
        <v>198719.99999999997</v>
      </c>
    </row>
    <row r="7" spans="1:26" x14ac:dyDescent="0.25">
      <c r="A7" s="12" t="s">
        <v>6</v>
      </c>
      <c r="B7">
        <v>26</v>
      </c>
      <c r="C7" s="5">
        <v>142</v>
      </c>
      <c r="D7" s="5">
        <f t="shared" si="0"/>
        <v>3692</v>
      </c>
      <c r="E7" s="5">
        <f t="shared" si="1"/>
        <v>4245.7999999999993</v>
      </c>
    </row>
    <row r="8" spans="1:26" s="11" customFormat="1" x14ac:dyDescent="0.25">
      <c r="A8" s="7" t="s">
        <v>3</v>
      </c>
      <c r="B8" s="8"/>
      <c r="C8" s="21"/>
      <c r="D8" s="22">
        <f>+SUM(D5:D7)</f>
        <v>302492</v>
      </c>
      <c r="E8" s="22">
        <f t="shared" si="1"/>
        <v>347865.8</v>
      </c>
    </row>
    <row r="9" spans="1:26" s="11" customFormat="1" x14ac:dyDescent="0.25">
      <c r="A9" s="7"/>
      <c r="B9" s="8"/>
      <c r="C9" s="9"/>
      <c r="D9" s="10"/>
      <c r="E9" s="6"/>
    </row>
    <row r="10" spans="1:26" s="11" customFormat="1" x14ac:dyDescent="0.25">
      <c r="A10" s="14" t="s">
        <v>8</v>
      </c>
      <c r="B10" s="15" t="s">
        <v>9</v>
      </c>
      <c r="C10" s="15" t="s">
        <v>10</v>
      </c>
      <c r="D10" s="11" t="s">
        <v>2</v>
      </c>
      <c r="E10" s="13" t="s">
        <v>18</v>
      </c>
    </row>
    <row r="11" spans="1:26" ht="45" x14ac:dyDescent="0.25">
      <c r="A11" s="12" t="s">
        <v>19</v>
      </c>
      <c r="B11">
        <v>1</v>
      </c>
      <c r="C11" s="16">
        <v>2555.6999999999998</v>
      </c>
      <c r="D11" s="5">
        <f>SUM(B11*C11)</f>
        <v>2555.6999999999998</v>
      </c>
      <c r="E11" s="5">
        <f t="shared" si="1"/>
        <v>2939.0549999999994</v>
      </c>
      <c r="F11" s="3" t="s">
        <v>12</v>
      </c>
    </row>
    <row r="12" spans="1:26" s="3" customFormat="1" ht="60" x14ac:dyDescent="0.25">
      <c r="A12" s="17" t="s">
        <v>14</v>
      </c>
      <c r="B12" s="3">
        <v>2</v>
      </c>
      <c r="C12" s="18">
        <v>184.83</v>
      </c>
      <c r="D12" s="5">
        <f t="shared" ref="D12:D16" si="2">SUM(B12*C12)</f>
        <v>369.66</v>
      </c>
      <c r="E12" s="5">
        <f t="shared" si="1"/>
        <v>425.10899999999998</v>
      </c>
      <c r="F12" s="3" t="s">
        <v>13</v>
      </c>
    </row>
    <row r="13" spans="1:26" ht="75" x14ac:dyDescent="0.25">
      <c r="A13" s="19" t="s">
        <v>16</v>
      </c>
      <c r="B13">
        <v>2</v>
      </c>
      <c r="C13" s="5">
        <v>9.1300000000000008</v>
      </c>
      <c r="D13" s="5">
        <f t="shared" si="2"/>
        <v>18.260000000000002</v>
      </c>
      <c r="E13" s="5">
        <f t="shared" si="1"/>
        <v>20.998999999999999</v>
      </c>
      <c r="F13" s="3" t="s">
        <v>15</v>
      </c>
    </row>
    <row r="14" spans="1:26" ht="45" x14ac:dyDescent="0.25">
      <c r="A14" s="12" t="s">
        <v>20</v>
      </c>
      <c r="B14">
        <v>1</v>
      </c>
      <c r="C14" s="5">
        <v>599</v>
      </c>
      <c r="D14" s="5">
        <f t="shared" si="2"/>
        <v>599</v>
      </c>
      <c r="E14" s="5">
        <f t="shared" si="1"/>
        <v>688.84999999999991</v>
      </c>
      <c r="F14" s="3" t="s">
        <v>21</v>
      </c>
    </row>
    <row r="15" spans="1:26" ht="45" x14ac:dyDescent="0.25">
      <c r="A15" s="19" t="s">
        <v>23</v>
      </c>
      <c r="B15">
        <v>1</v>
      </c>
      <c r="C15" s="5">
        <v>149</v>
      </c>
      <c r="D15" s="5">
        <f t="shared" si="2"/>
        <v>149</v>
      </c>
      <c r="E15" s="5">
        <f t="shared" si="1"/>
        <v>171.35</v>
      </c>
      <c r="F15" s="3" t="s">
        <v>22</v>
      </c>
    </row>
    <row r="16" spans="1:26" ht="45" x14ac:dyDescent="0.25">
      <c r="A16" s="19" t="s">
        <v>24</v>
      </c>
      <c r="B16">
        <v>1</v>
      </c>
      <c r="C16" s="5">
        <v>26.08</v>
      </c>
      <c r="D16" s="5">
        <f t="shared" si="2"/>
        <v>26.08</v>
      </c>
      <c r="E16" s="5">
        <f t="shared" si="1"/>
        <v>29.991999999999997</v>
      </c>
      <c r="F16" s="3" t="s">
        <v>25</v>
      </c>
    </row>
    <row r="17" spans="1:12" x14ac:dyDescent="0.25">
      <c r="A17" s="20" t="s">
        <v>3</v>
      </c>
      <c r="C17" s="5"/>
      <c r="D17" s="22">
        <f>SUM(D11:D16)</f>
        <v>3717.7</v>
      </c>
      <c r="E17" s="22">
        <f t="shared" si="1"/>
        <v>4275.3549999999996</v>
      </c>
    </row>
    <row r="19" spans="1:12" x14ac:dyDescent="0.25">
      <c r="A19" s="11" t="s">
        <v>26</v>
      </c>
      <c r="B19" s="15" t="s">
        <v>9</v>
      </c>
      <c r="C19" s="15" t="s">
        <v>10</v>
      </c>
      <c r="D19" s="11" t="s">
        <v>2</v>
      </c>
      <c r="E19" s="13" t="s">
        <v>18</v>
      </c>
    </row>
    <row r="20" spans="1:12" x14ac:dyDescent="0.25">
      <c r="A20" s="12" t="s">
        <v>27</v>
      </c>
      <c r="B20">
        <v>1</v>
      </c>
      <c r="C20" s="5">
        <v>0</v>
      </c>
      <c r="D20" s="5">
        <v>0</v>
      </c>
      <c r="E20" s="5">
        <v>0</v>
      </c>
      <c r="F20" t="s">
        <v>30</v>
      </c>
    </row>
    <row r="21" spans="1:12" x14ac:dyDescent="0.25">
      <c r="A21" s="12" t="s">
        <v>28</v>
      </c>
      <c r="B21">
        <v>1</v>
      </c>
      <c r="C21" s="5">
        <v>0</v>
      </c>
      <c r="D21" s="5">
        <v>0</v>
      </c>
      <c r="E21" s="5">
        <v>0</v>
      </c>
      <c r="F21" t="s">
        <v>29</v>
      </c>
    </row>
    <row r="22" spans="1:12" x14ac:dyDescent="0.25">
      <c r="A22" s="7" t="s">
        <v>3</v>
      </c>
      <c r="C22" s="5"/>
      <c r="D22" s="22">
        <v>0</v>
      </c>
      <c r="E22" s="22">
        <v>0</v>
      </c>
    </row>
    <row r="24" spans="1:12" x14ac:dyDescent="0.25">
      <c r="A24" s="11" t="s">
        <v>31</v>
      </c>
      <c r="D24" s="11" t="s">
        <v>2</v>
      </c>
      <c r="E24" s="13" t="s">
        <v>18</v>
      </c>
    </row>
    <row r="25" spans="1:12" x14ac:dyDescent="0.25">
      <c r="A25" s="12" t="s">
        <v>32</v>
      </c>
      <c r="D25" s="5">
        <f>SUM((D17+D22)*0.1)</f>
        <v>371.77</v>
      </c>
      <c r="E25" s="5">
        <f>SUM((E17+E22)*0.1)</f>
        <v>427.53549999999996</v>
      </c>
    </row>
    <row r="26" spans="1:12" x14ac:dyDescent="0.25">
      <c r="A26" s="11" t="s">
        <v>3</v>
      </c>
      <c r="D26" s="22">
        <f>SUM(D25)</f>
        <v>371.77</v>
      </c>
      <c r="E26" s="22">
        <f>SUM(E25)</f>
        <v>427.53549999999996</v>
      </c>
    </row>
    <row r="27" spans="1:12" x14ac:dyDescent="0.25">
      <c r="A27" s="11"/>
    </row>
    <row r="28" spans="1:12" x14ac:dyDescent="0.25">
      <c r="A28" s="11" t="s">
        <v>33</v>
      </c>
      <c r="B28" s="15"/>
      <c r="C28" s="15"/>
      <c r="D28" s="11" t="s">
        <v>2</v>
      </c>
      <c r="E28" s="13" t="s">
        <v>18</v>
      </c>
      <c r="L28" s="2"/>
    </row>
    <row r="29" spans="1:12" x14ac:dyDescent="0.25">
      <c r="A29" s="11"/>
      <c r="B29" s="15"/>
      <c r="C29" s="15"/>
      <c r="D29" s="22">
        <f>SUM((D8+D17+D22+D26)*1.2)</f>
        <v>367897.76400000002</v>
      </c>
      <c r="E29" s="22">
        <f>SUM((E8+E17+E22+E26)*1.2)</f>
        <v>423082.42859999993</v>
      </c>
      <c r="L29" s="2"/>
    </row>
    <row r="30" spans="1:12" x14ac:dyDescent="0.25">
      <c r="A30" s="14" t="s">
        <v>34</v>
      </c>
      <c r="C30" s="5"/>
      <c r="D30" s="22">
        <f>SUM(D8+D17+D22+D26+D29)</f>
        <v>674479.23400000005</v>
      </c>
      <c r="E30" s="22">
        <f>SUM(E8+E17+E22+E26+E29)</f>
        <v>775651.11909999989</v>
      </c>
      <c r="L30" s="2"/>
    </row>
    <row r="31" spans="1:12" x14ac:dyDescent="0.25">
      <c r="L31" s="2"/>
    </row>
  </sheetData>
  <mergeCells count="1">
    <mergeCell ref="A1:F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4CC9AEFC42364DB92A145EB2D52D12" ma:contentTypeVersion="13" ma:contentTypeDescription="Create a new document." ma:contentTypeScope="" ma:versionID="5b1e8a2b27d6cf529580cdcaa390ca5b">
  <xsd:schema xmlns:xsd="http://www.w3.org/2001/XMLSchema" xmlns:xs="http://www.w3.org/2001/XMLSchema" xmlns:p="http://schemas.microsoft.com/office/2006/metadata/properties" xmlns:ns2="fe0130bd-202e-416c-a79e-0e8098db2d3a" xmlns:ns3="2bf8516e-7403-46a2-9595-13bddb177c35" targetNamespace="http://schemas.microsoft.com/office/2006/metadata/properties" ma:root="true" ma:fieldsID="5416f1fc01b6ee0253776a2ea9207834" ns2:_="" ns3:_="">
    <xsd:import namespace="fe0130bd-202e-416c-a79e-0e8098db2d3a"/>
    <xsd:import namespace="2bf8516e-7403-46a2-9595-13bddb177c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0130bd-202e-416c-a79e-0e8098db2d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90d87cd-ec7d-4fd9-8d9f-27dff7dbb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8516e-7403-46a2-9595-13bddb177c3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da0d2ad-51d7-42a3-a8b5-6d10dfed4ac2}" ma:internalName="TaxCatchAll" ma:showField="CatchAllData" ma:web="2bf8516e-7403-46a2-9595-13bddb177c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bf8516e-7403-46a2-9595-13bddb177c35" xsi:nil="true"/>
    <lcf76f155ced4ddcb4097134ff3c332f xmlns="fe0130bd-202e-416c-a79e-0e8098db2d3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D3475C6-F04F-45E2-92B2-815B028580E4}"/>
</file>

<file path=customXml/itemProps2.xml><?xml version="1.0" encoding="utf-8"?>
<ds:datastoreItem xmlns:ds="http://schemas.openxmlformats.org/officeDocument/2006/customXml" ds:itemID="{DAAAEA9A-E724-4BCA-BEFE-96A8E29F1D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6C895A-5C81-494E-ADBC-DEAF4D04F0FE}">
  <ds:schemaRefs>
    <ds:schemaRef ds:uri="http://www.w3.org/XML/1998/namespace"/>
    <ds:schemaRef ds:uri="http://purl.org/dc/elements/1.1/"/>
    <ds:schemaRef ds:uri="http://schemas.microsoft.com/office/2006/documentManagement/types"/>
    <ds:schemaRef ds:uri="c8a4ddb2-0336-4f43-8469-e49d67e6b7b1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73281a01-4f44-4873-b86a-a419e27302b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Mark Cathro</dc:creator>
  <cp:lastModifiedBy>Samuel Mark Cathro</cp:lastModifiedBy>
  <dcterms:created xsi:type="dcterms:W3CDTF">2024-04-05T01:03:46Z</dcterms:created>
  <dcterms:modified xsi:type="dcterms:W3CDTF">2024-04-05T03:22:53Z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0x010100F54CC9AEFC42364DB92A145EB2D52D12</vt:lpwstr>
  </property>
</Properties>
</file>