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ls" ContentType="application/vnd.ms-exce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135" windowWidth="12090" windowHeight="7395"/>
  </bookViews>
  <sheets>
    <sheet name="EV data" sheetId="1" r:id="rId1"/>
    <sheet name="EV chart" sheetId="2" r:id="rId2"/>
  </sheets>
  <calcPr calcId="124519"/>
</workbook>
</file>

<file path=xl/calcChain.xml><?xml version="1.0" encoding="utf-8"?>
<calcChain xmlns="http://schemas.openxmlformats.org/spreadsheetml/2006/main">
  <c r="Q11" i="1"/>
  <c r="R11"/>
  <c r="F22" s="1"/>
  <c r="N11"/>
  <c r="Q8"/>
  <c r="R8" s="1"/>
  <c r="Q9"/>
  <c r="Q10"/>
  <c r="R10" s="1"/>
  <c r="Q7"/>
  <c r="B18"/>
  <c r="B23" s="1"/>
  <c r="C23" s="1"/>
  <c r="D23" s="1"/>
  <c r="E23" s="1"/>
  <c r="F23" s="1"/>
  <c r="B21"/>
  <c r="C21" s="1"/>
  <c r="D21" s="1"/>
  <c r="E21" s="1"/>
  <c r="F21" s="1"/>
  <c r="B26" s="1"/>
  <c r="L18"/>
  <c r="B19"/>
  <c r="C18"/>
  <c r="C19"/>
  <c r="D18"/>
  <c r="D19"/>
  <c r="E18"/>
  <c r="E19"/>
  <c r="F18"/>
  <c r="F19"/>
  <c r="G18"/>
  <c r="G19"/>
  <c r="H18"/>
  <c r="H19"/>
  <c r="I18"/>
  <c r="I19"/>
  <c r="J18"/>
  <c r="J19"/>
  <c r="K18"/>
  <c r="K19"/>
  <c r="L19" s="1"/>
  <c r="M19" s="1"/>
  <c r="M18"/>
  <c r="B25"/>
  <c r="N7"/>
  <c r="R7" s="1"/>
  <c r="R18" s="1"/>
  <c r="B24" s="1"/>
  <c r="N8"/>
  <c r="N9"/>
  <c r="R9" s="1"/>
  <c r="N10"/>
  <c r="R12"/>
  <c r="R13"/>
  <c r="R14"/>
  <c r="R15"/>
  <c r="R16"/>
  <c r="R17"/>
  <c r="B29" l="1"/>
  <c r="B27"/>
  <c r="B30"/>
  <c r="B32" s="1"/>
  <c r="B28"/>
  <c r="B31"/>
</calcChain>
</file>

<file path=xl/sharedStrings.xml><?xml version="1.0" encoding="utf-8"?>
<sst xmlns="http://schemas.openxmlformats.org/spreadsheetml/2006/main" count="54" uniqueCount="53">
  <si>
    <t>Activity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</si>
  <si>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</si>
  <si>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</si>
  <si>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</si>
  <si>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</si>
  <si>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</si>
  <si>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</si>
  <si>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</si>
  <si>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</si>
  <si>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</si>
  <si>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</si>
  <si>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</si>
  <si>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</si>
  <si>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% Complete</t>
  </si>
  <si>
    <t>EV</t>
  </si>
  <si>
    <t>Estimated time to complete</t>
  </si>
  <si>
    <t>Design forms, reports, and queries</t>
  </si>
  <si>
    <t>Construct working prototype</t>
  </si>
  <si>
    <t>Test/evaluate prototype</t>
  </si>
  <si>
    <t>Analyze requirements</t>
  </si>
  <si>
    <t>Plan and staff project</t>
  </si>
  <si>
    <t>Develop ERDs</t>
  </si>
  <si>
    <t>Design database tables</t>
  </si>
  <si>
    <t>Incorporate user feedback</t>
  </si>
  <si>
    <t>Test system</t>
  </si>
  <si>
    <t>Document system</t>
  </si>
  <si>
    <t>Train users</t>
  </si>
  <si>
    <t>CV=EV-AC</t>
  </si>
  <si>
    <t>SV=EV-PV</t>
  </si>
  <si>
    <t>CPI=EV/AC</t>
  </si>
  <si>
    <t>SPI=EV/PV</t>
  </si>
  <si>
    <t xml:space="preserve">   Cumulative Planned Value (PV)</t>
  </si>
  <si>
    <t xml:space="preserve">   Monthly Planned Value (PV)</t>
  </si>
  <si>
    <t xml:space="preserve">   Monthly Actual Cost (AC)</t>
  </si>
  <si>
    <t xml:space="preserve">   Cumulative Actual Cost (AC)</t>
  </si>
  <si>
    <t xml:space="preserve">   Monthly Earned Value (EV)</t>
  </si>
  <si>
    <t xml:space="preserve">   Cumulative Earned Value (EV)</t>
  </si>
  <si>
    <t>Project EV as of May 31</t>
  </si>
  <si>
    <t>Project PV as of May 31</t>
  </si>
  <si>
    <t>Project AC as of May 31</t>
  </si>
  <si>
    <t>PV</t>
  </si>
  <si>
    <t>Estimate at Completion (EAC)</t>
  </si>
  <si>
    <t>Planned</t>
  </si>
  <si>
    <t>Actual</t>
  </si>
  <si>
    <t>RV</t>
  </si>
  <si>
    <t>(original plan of $100,000 divided by CPI)</t>
  </si>
  <si>
    <t>(original plan of 12 months divided by SPI)</t>
  </si>
  <si>
    <t>To Date</t>
  </si>
  <si>
    <t>Earned Value Calculations for Project Name</t>
  </si>
  <si>
    <t>Prepared by:</t>
  </si>
  <si>
    <t>Date:</t>
  </si>
  <si>
    <t>Note: Change the entries to meet your project needs. This data is from Figure 7-4 of Schwalbe's text Information Technology Project Management, Fourth Edition.</t>
  </si>
  <si>
    <t>Also make sure the formulas work properly based on the data you enter.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</si>
</sst>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75" formatCode="0.000%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7" fontId="2" fillId="0" borderId="0" xfId="1" applyNumberFormat="1" applyFont="1"/>
    <xf numFmtId="167" fontId="3" fillId="0" borderId="0" xfId="1" applyNumberFormat="1" applyFont="1"/>
    <xf numFmtId="2" fontId="2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3" fillId="0" borderId="0" xfId="1" applyNumberFormat="1" applyFont="1"/>
    <xf numFmtId="165" fontId="2" fillId="0" borderId="0" xfId="2" applyNumberFormat="1" applyFont="1"/>
    <xf numFmtId="165" fontId="3" fillId="0" borderId="0" xfId="2" applyNumberFormat="1" applyFont="1"/>
    <xf numFmtId="1" fontId="2" fillId="0" borderId="0" xfId="0" applyNumberFormat="1" applyFont="1" applyAlignment="1">
      <alignment horizontal="center"/>
    </xf>
    <xf numFmtId="9" fontId="3" fillId="0" borderId="0" xfId="3" applyFont="1"/>
    <xf numFmtId="175" fontId="2" fillId="0" borderId="0" xfId="3" applyNumberFormat="1" applyFont="1"/>
    <xf numFmtId="2" fontId="3" fillId="0" borderId="0" xfId="0" applyNumberFormat="1" applyFont="1"/>
    <xf numFmtId="1" fontId="6" fillId="0" borderId="0" xfId="0" applyNumberFormat="1" applyFont="1"/>
    <xf numFmtId="0" fontId="7" fillId="0" borderId="0" xfId="0" applyFont="1"/>
    <xf numFmtId="1" fontId="5" fillId="0" borderId="0" xfId="0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6</xdr:row>
      <xdr:rowOff>19050</xdr:rowOff>
    </xdr:from>
    <xdr:to>
      <xdr:col>12</xdr:col>
      <xdr:colOff>514350</xdr:colOff>
      <xdr:row>6</xdr:row>
      <xdr:rowOff>123825</xdr:rowOff>
    </xdr:to>
    <xdr:sp macro="" textlink="">
      <xdr:nvSpPr>
        <xdr:cNvPr id="16386" name="Oval 2"/>
        <xdr:cNvSpPr>
          <a:spLocks noChangeArrowheads="1"/>
        </xdr:cNvSpPr>
      </xdr:nvSpPr>
      <xdr:spPr bwMode="auto">
        <a:xfrm flipV="1">
          <a:off x="7724775" y="990600"/>
          <a:ext cx="104775" cy="1047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38100</xdr:colOff>
      <xdr:row>2</xdr:row>
      <xdr:rowOff>9525</xdr:rowOff>
    </xdr:from>
    <xdr:to>
      <xdr:col>13</xdr:col>
      <xdr:colOff>142875</xdr:colOff>
      <xdr:row>2</xdr:row>
      <xdr:rowOff>114300</xdr:rowOff>
    </xdr:to>
    <xdr:sp macro="" textlink="">
      <xdr:nvSpPr>
        <xdr:cNvPr id="16387" name="Oval 3"/>
        <xdr:cNvSpPr>
          <a:spLocks noChangeArrowheads="1"/>
        </xdr:cNvSpPr>
      </xdr:nvSpPr>
      <xdr:spPr bwMode="auto">
        <a:xfrm flipV="1">
          <a:off x="7962900" y="333375"/>
          <a:ext cx="104775" cy="1047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Office_Excel_97-2003_Worksheet1.xls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35"/>
  <sheetViews>
    <sheetView tabSelected="1" workbookViewId="0">
      <selection sqref="A1:N1"/>
    </sheetView>
  </sheetViews>
  <sheetFormatPr defaultColWidth="11" defaultRowHeight="12.75"/>
  <cols>
    <col min="1" max="1" width="29.42578125" style="5" bestFit="1" customWidth="1"/>
    <col min="2" max="2" width="9.5703125" style="5" customWidth="1"/>
    <col min="3" max="3" width="8.5703125" style="5" customWidth="1"/>
    <col min="4" max="5" width="7.7109375" style="5" bestFit="1" customWidth="1"/>
    <col min="6" max="6" width="11.42578125" style="5" customWidth="1"/>
    <col min="7" max="12" width="7.7109375" style="5" bestFit="1" customWidth="1"/>
    <col min="13" max="14" width="8.7109375" style="5" bestFit="1" customWidth="1"/>
    <col min="15" max="15" width="11.7109375" style="5" bestFit="1" customWidth="1"/>
    <col min="16" max="16" width="11.7109375" style="5" customWidth="1"/>
    <col min="17" max="17" width="5.7109375" style="5" bestFit="1" customWidth="1"/>
    <col min="18" max="18" width="7.7109375" style="5" bestFit="1" customWidth="1"/>
    <col min="19" max="21" width="11.42578125" style="5" customWidth="1"/>
    <col min="22" max="16384" width="11" style="5"/>
  </cols>
  <sheetData>
    <row r="1" spans="1:32" ht="20.25">
      <c r="A1" s="15" t="s">
        <v>48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32" ht="15.75">
      <c r="A2" s="13" t="s">
        <v>49</v>
      </c>
      <c r="B2" s="13"/>
      <c r="C2" s="13"/>
      <c r="D2" s="13" t="s">
        <v>50</v>
      </c>
    </row>
    <row r="3" spans="1:32" ht="15.75">
      <c r="A3" s="14" t="s">
        <v>51</v>
      </c>
      <c r="B3" s="13"/>
      <c r="C3" s="13"/>
      <c r="D3" s="13"/>
    </row>
    <row r="4" spans="1:32" ht="15.75">
      <c r="A4" s="14" t="s">
        <v>52</v>
      </c>
      <c r="B4" s="13"/>
      <c r="C4" s="13"/>
      <c r="D4" s="13"/>
    </row>
    <row r="5" spans="1:32">
      <c r="N5" s="9" t="s">
        <v>47</v>
      </c>
      <c r="O5" s="4" t="s">
        <v>42</v>
      </c>
      <c r="P5" s="4" t="s">
        <v>43</v>
      </c>
    </row>
    <row r="6" spans="1:32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  <c r="J6" s="4" t="s">
        <v>9</v>
      </c>
      <c r="K6" s="4" t="s">
        <v>10</v>
      </c>
      <c r="L6" s="4" t="s">
        <v>11</v>
      </c>
      <c r="M6" s="4" t="s">
        <v>12</v>
      </c>
      <c r="N6" s="9" t="s">
        <v>40</v>
      </c>
      <c r="O6" s="4" t="s">
        <v>13</v>
      </c>
      <c r="P6" s="4" t="s">
        <v>13</v>
      </c>
      <c r="Q6" s="9" t="s">
        <v>44</v>
      </c>
      <c r="R6" s="9" t="s">
        <v>14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>
      <c r="A7" s="5" t="s">
        <v>20</v>
      </c>
      <c r="B7" s="2">
        <v>4000</v>
      </c>
      <c r="C7" s="2">
        <v>4000</v>
      </c>
      <c r="D7" s="2"/>
      <c r="E7" s="2"/>
      <c r="F7" s="2"/>
      <c r="G7" s="2"/>
      <c r="H7" s="2"/>
      <c r="I7" s="2"/>
      <c r="J7" s="2"/>
      <c r="K7" s="2"/>
      <c r="L7" s="2"/>
      <c r="M7" s="2"/>
      <c r="N7" s="2">
        <f>SUM(B7:M7)</f>
        <v>8000</v>
      </c>
      <c r="O7" s="2">
        <v>100</v>
      </c>
      <c r="P7" s="2">
        <v>100</v>
      </c>
      <c r="Q7" s="10">
        <f>O7/P7</f>
        <v>1</v>
      </c>
      <c r="R7" s="2">
        <f>N7*Q7</f>
        <v>8000</v>
      </c>
      <c r="S7" s="2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2">
      <c r="A8" s="5" t="s">
        <v>19</v>
      </c>
      <c r="B8" s="2"/>
      <c r="C8" s="2">
        <v>6000</v>
      </c>
      <c r="D8" s="2">
        <v>6000</v>
      </c>
      <c r="E8" s="2"/>
      <c r="F8" s="2"/>
      <c r="G8" s="2"/>
      <c r="H8" s="2"/>
      <c r="I8" s="2"/>
      <c r="J8" s="2"/>
      <c r="K8" s="2"/>
      <c r="L8" s="2"/>
      <c r="M8" s="2"/>
      <c r="N8" s="2">
        <f>SUM(B8:M8)</f>
        <v>12000</v>
      </c>
      <c r="O8" s="2">
        <v>100</v>
      </c>
      <c r="P8" s="2">
        <v>100</v>
      </c>
      <c r="Q8" s="10">
        <f>O8/P8</f>
        <v>1</v>
      </c>
      <c r="R8" s="2">
        <f>N8*Q8</f>
        <v>12000</v>
      </c>
      <c r="S8" s="2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2">
      <c r="A9" s="5" t="s">
        <v>21</v>
      </c>
      <c r="B9" s="2"/>
      <c r="C9" s="2"/>
      <c r="D9" s="2">
        <v>4000</v>
      </c>
      <c r="E9" s="2">
        <v>4000</v>
      </c>
      <c r="F9" s="2"/>
      <c r="G9" s="2"/>
      <c r="H9" s="2"/>
      <c r="I9" s="2"/>
      <c r="J9" s="2"/>
      <c r="K9" s="2"/>
      <c r="L9" s="2"/>
      <c r="M9" s="2"/>
      <c r="N9" s="2">
        <f>SUM(B9:M9)</f>
        <v>8000</v>
      </c>
      <c r="O9" s="2">
        <v>100</v>
      </c>
      <c r="P9" s="2">
        <v>100</v>
      </c>
      <c r="Q9" s="10">
        <f>O9/P9</f>
        <v>1</v>
      </c>
      <c r="R9" s="2">
        <f>N9*Q9</f>
        <v>8000</v>
      </c>
      <c r="S9" s="2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2">
      <c r="A10" s="5" t="s">
        <v>22</v>
      </c>
      <c r="B10" s="2"/>
      <c r="C10" s="2"/>
      <c r="D10" s="2"/>
      <c r="E10" s="2">
        <v>6000</v>
      </c>
      <c r="F10" s="2">
        <v>4000</v>
      </c>
      <c r="G10" s="2"/>
      <c r="H10" s="2"/>
      <c r="I10" s="2"/>
      <c r="J10" s="2"/>
      <c r="K10" s="2"/>
      <c r="L10" s="2"/>
      <c r="M10" s="2"/>
      <c r="N10" s="2">
        <f>SUM(B10:M10)</f>
        <v>10000</v>
      </c>
      <c r="O10" s="2">
        <v>100</v>
      </c>
      <c r="P10" s="2">
        <v>100</v>
      </c>
      <c r="Q10" s="10">
        <f>O10/P10</f>
        <v>1</v>
      </c>
      <c r="R10" s="2">
        <f>N10*Q10</f>
        <v>10000</v>
      </c>
      <c r="S10" s="2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2">
      <c r="A11" s="5" t="s">
        <v>16</v>
      </c>
      <c r="B11" s="2"/>
      <c r="C11" s="2"/>
      <c r="D11" s="2"/>
      <c r="E11" s="2"/>
      <c r="F11" s="2">
        <v>8000</v>
      </c>
      <c r="G11" s="2">
        <v>4000</v>
      </c>
      <c r="H11" s="2"/>
      <c r="I11" s="2"/>
      <c r="J11" s="2"/>
      <c r="K11" s="2"/>
      <c r="L11" s="2"/>
      <c r="M11" s="2"/>
      <c r="N11" s="2">
        <f>F11</f>
        <v>8000</v>
      </c>
      <c r="O11" s="2">
        <v>75</v>
      </c>
      <c r="P11" s="2">
        <v>50</v>
      </c>
      <c r="Q11" s="10">
        <f>P11/O11</f>
        <v>0.66666666666666663</v>
      </c>
      <c r="R11" s="2">
        <f>N11*Q11</f>
        <v>5333.333333333333</v>
      </c>
      <c r="S11" s="2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2">
      <c r="A12" s="5" t="s">
        <v>17</v>
      </c>
      <c r="B12" s="2"/>
      <c r="C12" s="2"/>
      <c r="D12" s="2"/>
      <c r="E12" s="2"/>
      <c r="F12" s="2"/>
      <c r="G12" s="2">
        <v>10000</v>
      </c>
      <c r="H12" s="2"/>
      <c r="I12" s="2"/>
      <c r="J12" s="2"/>
      <c r="K12" s="2"/>
      <c r="L12" s="2"/>
      <c r="M12" s="2"/>
      <c r="N12" s="2"/>
      <c r="O12" s="2">
        <v>0</v>
      </c>
      <c r="P12" s="2"/>
      <c r="Q12" s="2"/>
      <c r="R12" s="2">
        <f t="shared" ref="R12:R17" si="0">N12*O12/100</f>
        <v>0</v>
      </c>
      <c r="S12" s="2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2">
      <c r="A13" s="5" t="s">
        <v>18</v>
      </c>
      <c r="B13" s="2"/>
      <c r="C13" s="2"/>
      <c r="D13" s="2"/>
      <c r="E13" s="2"/>
      <c r="F13" s="2"/>
      <c r="G13" s="2">
        <v>2000</v>
      </c>
      <c r="H13" s="2">
        <v>6000</v>
      </c>
      <c r="I13" s="2"/>
      <c r="J13" s="2"/>
      <c r="K13" s="2"/>
      <c r="L13" s="2"/>
      <c r="M13" s="2"/>
      <c r="N13" s="2"/>
      <c r="O13" s="2">
        <v>0</v>
      </c>
      <c r="P13" s="2"/>
      <c r="Q13" s="2"/>
      <c r="R13" s="2">
        <f t="shared" si="0"/>
        <v>0</v>
      </c>
      <c r="S13" s="2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2">
      <c r="A14" s="5" t="s">
        <v>23</v>
      </c>
      <c r="B14" s="2"/>
      <c r="C14" s="2"/>
      <c r="D14" s="2"/>
      <c r="E14" s="2"/>
      <c r="F14" s="2"/>
      <c r="G14" s="2"/>
      <c r="H14" s="2">
        <v>4000</v>
      </c>
      <c r="I14" s="2">
        <v>6000</v>
      </c>
      <c r="J14" s="2">
        <v>4000</v>
      </c>
      <c r="K14" s="2"/>
      <c r="L14" s="2"/>
      <c r="M14" s="2"/>
      <c r="N14" s="2"/>
      <c r="O14" s="2">
        <v>0</v>
      </c>
      <c r="P14" s="2"/>
      <c r="Q14" s="2"/>
      <c r="R14" s="2">
        <f t="shared" si="0"/>
        <v>0</v>
      </c>
      <c r="S14" s="2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2">
      <c r="A15" s="5" t="s">
        <v>24</v>
      </c>
      <c r="B15" s="2"/>
      <c r="C15" s="2"/>
      <c r="D15" s="2"/>
      <c r="E15" s="2"/>
      <c r="F15" s="2"/>
      <c r="G15" s="2"/>
      <c r="H15" s="2"/>
      <c r="I15" s="2"/>
      <c r="J15" s="2">
        <v>4000</v>
      </c>
      <c r="K15" s="2">
        <v>4000</v>
      </c>
      <c r="L15" s="2">
        <v>2000</v>
      </c>
      <c r="M15" s="2"/>
      <c r="N15" s="2"/>
      <c r="O15" s="2">
        <v>0</v>
      </c>
      <c r="P15" s="2"/>
      <c r="Q15" s="2"/>
      <c r="R15" s="2">
        <f t="shared" si="0"/>
        <v>0</v>
      </c>
      <c r="S15" s="2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2">
      <c r="A16" s="5" t="s">
        <v>25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v>3000</v>
      </c>
      <c r="M16" s="2">
        <v>1000</v>
      </c>
      <c r="N16" s="2"/>
      <c r="O16" s="2">
        <v>0</v>
      </c>
      <c r="P16" s="2"/>
      <c r="Q16" s="2"/>
      <c r="R16" s="2">
        <f t="shared" si="0"/>
        <v>0</v>
      </c>
      <c r="S16" s="2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5" t="s">
        <v>26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v>4000</v>
      </c>
      <c r="N17" s="2"/>
      <c r="O17" s="2">
        <v>0</v>
      </c>
      <c r="P17" s="2"/>
      <c r="Q17" s="2"/>
      <c r="R17" s="2">
        <f t="shared" si="0"/>
        <v>0</v>
      </c>
      <c r="S17" s="2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5" t="s">
        <v>32</v>
      </c>
      <c r="B18" s="2">
        <f>SUM(B7:B17)</f>
        <v>4000</v>
      </c>
      <c r="C18" s="2">
        <f t="shared" ref="C18:M18" si="1">SUM(C7:C17)</f>
        <v>10000</v>
      </c>
      <c r="D18" s="2">
        <f t="shared" si="1"/>
        <v>10000</v>
      </c>
      <c r="E18" s="2">
        <f t="shared" si="1"/>
        <v>10000</v>
      </c>
      <c r="F18" s="2">
        <f t="shared" si="1"/>
        <v>12000</v>
      </c>
      <c r="G18" s="2">
        <f t="shared" si="1"/>
        <v>16000</v>
      </c>
      <c r="H18" s="2">
        <f t="shared" si="1"/>
        <v>10000</v>
      </c>
      <c r="I18" s="2">
        <f t="shared" si="1"/>
        <v>6000</v>
      </c>
      <c r="J18" s="2">
        <f t="shared" si="1"/>
        <v>8000</v>
      </c>
      <c r="K18" s="2">
        <f t="shared" si="1"/>
        <v>4000</v>
      </c>
      <c r="L18" s="2">
        <f t="shared" si="1"/>
        <v>5000</v>
      </c>
      <c r="M18" s="2">
        <f t="shared" si="1"/>
        <v>5000</v>
      </c>
      <c r="N18" s="2"/>
      <c r="O18" s="2"/>
      <c r="P18" s="2"/>
      <c r="Q18" s="2"/>
      <c r="R18" s="1">
        <f>SUM(R7:R17)</f>
        <v>43333.333333333336</v>
      </c>
      <c r="S18" s="1"/>
    </row>
    <row r="19" spans="1:31">
      <c r="A19" s="5" t="s">
        <v>31</v>
      </c>
      <c r="B19" s="2">
        <f>B18</f>
        <v>4000</v>
      </c>
      <c r="C19" s="2">
        <f>B19+C18</f>
        <v>14000</v>
      </c>
      <c r="D19" s="2">
        <f t="shared" ref="D19:M19" si="2">C19+D18</f>
        <v>24000</v>
      </c>
      <c r="E19" s="2">
        <f t="shared" si="2"/>
        <v>34000</v>
      </c>
      <c r="F19" s="2">
        <f t="shared" si="2"/>
        <v>46000</v>
      </c>
      <c r="G19" s="2">
        <f t="shared" si="2"/>
        <v>62000</v>
      </c>
      <c r="H19" s="2">
        <f t="shared" si="2"/>
        <v>72000</v>
      </c>
      <c r="I19" s="2">
        <f t="shared" si="2"/>
        <v>78000</v>
      </c>
      <c r="J19" s="2">
        <f t="shared" si="2"/>
        <v>86000</v>
      </c>
      <c r="K19" s="2">
        <f t="shared" si="2"/>
        <v>90000</v>
      </c>
      <c r="L19" s="2">
        <f t="shared" si="2"/>
        <v>95000</v>
      </c>
      <c r="M19" s="2">
        <f t="shared" si="2"/>
        <v>100000</v>
      </c>
      <c r="N19" s="2"/>
      <c r="O19" s="2"/>
      <c r="P19" s="2"/>
      <c r="Q19" s="2"/>
      <c r="R19" s="2"/>
      <c r="S19" s="2"/>
    </row>
    <row r="20" spans="1:31">
      <c r="A20" s="5" t="s">
        <v>33</v>
      </c>
      <c r="B20" s="2">
        <v>4000</v>
      </c>
      <c r="C20" s="2">
        <v>11000</v>
      </c>
      <c r="D20" s="2">
        <v>11000</v>
      </c>
      <c r="E20" s="2">
        <v>12000</v>
      </c>
      <c r="F20" s="2">
        <v>15000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31">
      <c r="A21" s="5" t="s">
        <v>34</v>
      </c>
      <c r="B21" s="2">
        <f>B20</f>
        <v>4000</v>
      </c>
      <c r="C21" s="2">
        <f>B21+C20</f>
        <v>15000</v>
      </c>
      <c r="D21" s="2">
        <f>C21+D20</f>
        <v>26000</v>
      </c>
      <c r="E21" s="2">
        <f>D21+E20</f>
        <v>38000</v>
      </c>
      <c r="F21" s="2">
        <f>E21+F20</f>
        <v>53000</v>
      </c>
      <c r="G21" s="2"/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31">
      <c r="A22" s="5" t="s">
        <v>35</v>
      </c>
      <c r="B22" s="2">
        <v>4000</v>
      </c>
      <c r="C22" s="2">
        <v>10000</v>
      </c>
      <c r="D22" s="2">
        <v>10000</v>
      </c>
      <c r="E22" s="2">
        <v>10000</v>
      </c>
      <c r="F22" s="2">
        <f>R11+F10</f>
        <v>9333.3333333333321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31">
      <c r="A23" s="5" t="s">
        <v>36</v>
      </c>
      <c r="B23" s="2">
        <f>B18</f>
        <v>4000</v>
      </c>
      <c r="C23" s="2">
        <f>B23+C22</f>
        <v>14000</v>
      </c>
      <c r="D23" s="2">
        <f>C23+D22</f>
        <v>24000</v>
      </c>
      <c r="E23" s="2">
        <f>D23+E22</f>
        <v>34000</v>
      </c>
      <c r="F23" s="2">
        <f>E23+F22</f>
        <v>43333.333333333328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31">
      <c r="A24" s="5" t="s">
        <v>37</v>
      </c>
      <c r="B24" s="2">
        <f>R18</f>
        <v>43333.333333333336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31">
      <c r="A25" s="5" t="s">
        <v>38</v>
      </c>
      <c r="B25" s="2">
        <f>F19</f>
        <v>46000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31">
      <c r="A26" s="5" t="s">
        <v>39</v>
      </c>
      <c r="B26" s="8">
        <f>F21</f>
        <v>53000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6"/>
      <c r="P26" s="6"/>
      <c r="Q26" s="6"/>
    </row>
    <row r="27" spans="1:31">
      <c r="A27" s="4" t="s">
        <v>27</v>
      </c>
      <c r="B27" s="7">
        <f>B24-B26</f>
        <v>-9666.6666666666642</v>
      </c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6"/>
      <c r="P27" s="6"/>
      <c r="Q27" s="6"/>
    </row>
    <row r="28" spans="1:31">
      <c r="A28" s="4" t="s">
        <v>28</v>
      </c>
      <c r="B28" s="7">
        <f>B24-B25</f>
        <v>-2666.6666666666642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6"/>
      <c r="P28" s="6"/>
      <c r="Q28" s="6"/>
    </row>
    <row r="29" spans="1:31">
      <c r="A29" s="4" t="s">
        <v>29</v>
      </c>
      <c r="B29" s="11">
        <f>B24/B26</f>
        <v>0.8176100628930818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31">
      <c r="A30" s="4" t="s">
        <v>30</v>
      </c>
      <c r="B30" s="11">
        <f>B24/B25</f>
        <v>0.94202898550724645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31">
      <c r="A31" s="4" t="s">
        <v>41</v>
      </c>
      <c r="B31" s="7">
        <f>M19/B29</f>
        <v>122307.6923076923</v>
      </c>
      <c r="C31" s="5" t="s">
        <v>45</v>
      </c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31">
      <c r="A32" s="4" t="s">
        <v>15</v>
      </c>
      <c r="B32" s="3">
        <f>12/B30</f>
        <v>12.738461538461538</v>
      </c>
      <c r="C32" s="5" t="s">
        <v>46</v>
      </c>
      <c r="H32" s="12"/>
    </row>
    <row r="35" spans="4:4">
      <c r="D35" s="12"/>
    </row>
  </sheetData>
  <mergeCells count="1">
    <mergeCell ref="A1:N1"/>
  </mergeCells>
  <phoneticPr fontId="0" type="noConversion"/>
  <printOptions gridLines="1"/>
  <pageMargins left="0.75" right="0.75" top="1" bottom="1" header="0.5" footer="0.5"/>
  <pageSetup scale="59" orientation="landscape" horizontalDpi="0" verticalDpi="0" r:id="rId1"/>
  <headerFooter alignWithMargins="0"/>
  <ignoredErrors>
    <ignoredError sqref="F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O4" sqref="O4"/>
    </sheetView>
  </sheetViews>
  <sheetFormatPr defaultRowHeight="12.75"/>
  <sheetData/>
  <phoneticPr fontId="4" type="noConversion"/>
  <pageMargins left="0.75" right="0.75" top="1" bottom="1" header="0.5" footer="0.5"/>
  <headerFooter alignWithMargins="0"/>
  <drawing r:id="rId1"/>
  <legacyDrawing r:id="rId2"/>
  <oleObjects>
    <oleObject progId="Excel.Sheet.8" shapeId="16385" r:id="rId3"/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4CC9AEFC42364DB92A145EB2D52D12" ma:contentTypeVersion="0" ma:contentTypeDescription="Create a new document." ma:contentTypeScope="" ma:versionID="63b4cdf6987a5760481a3f9e5bc18b5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BD0CCB-E9DE-4C5A-8973-8C2C89E87B6E}"/>
</file>

<file path=customXml/itemProps2.xml><?xml version="1.0" encoding="utf-8"?>
<ds:datastoreItem xmlns:ds="http://schemas.openxmlformats.org/officeDocument/2006/customXml" ds:itemID="{84B29360-6453-47A5-82BA-547365A260FA}"/>
</file>

<file path=customXml/itemProps3.xml><?xml version="1.0" encoding="utf-8"?>
<ds:datastoreItem xmlns:ds="http://schemas.openxmlformats.org/officeDocument/2006/customXml" ds:itemID="{3AB672C8-7C30-4084-9943-7800B6AEDE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data</vt:lpstr>
      <vt:lpstr>EV chart</vt:lpstr>
    </vt:vector>
  </TitlesOfParts>
  <Company>Schwalbe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Schwalbe</dc:creator>
  <cp:lastModifiedBy>schwalbe</cp:lastModifiedBy>
  <cp:lastPrinted>2001-02-21T16:27:39Z</cp:lastPrinted>
  <dcterms:created xsi:type="dcterms:W3CDTF">1998-08-26T16:21:34Z</dcterms:created>
  <dcterms:modified xsi:type="dcterms:W3CDTF">2009-03-16T16:30:32Z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0x010100F54CC9AEFC42364DB92A145EB2D52D12</vt:lpwstr>
  </property>
</Properties>
</file>