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27bcbbe1333fbcb/Elasmobranch tagging/Elasmobranch tagging/Skate research West coast of Scotland/Physio paper 2022/Data/"/>
    </mc:Choice>
  </mc:AlternateContent>
  <xr:revisionPtr revIDLastSave="207" documentId="13_ncr:1_{7D636EA4-3560-4095-AC70-DDF2F28680A3}" xr6:coauthVersionLast="47" xr6:coauthVersionMax="47" xr10:uidLastSave="{73B55793-5A57-4550-9663-F8079C0B6D6B}"/>
  <bookViews>
    <workbookView xWindow="-110" yWindow="-110" windowWidth="19420" windowHeight="10420" tabRatio="574" activeTab="5" xr2:uid="{00000000-000D-0000-FFFF-FFFF00000000}"/>
  </bookViews>
  <sheets>
    <sheet name="Raw data" sheetId="1" r:id="rId1"/>
    <sheet name="Notes on data analysis 1" sheetId="2" r:id="rId2"/>
    <sheet name="Data analysis 1" sheetId="3" r:id="rId3"/>
    <sheet name="Healthy only" sheetId="4" r:id="rId4"/>
    <sheet name="Abscess_poor health" sheetId="5" r:id="rId5"/>
    <sheet name="Data all without formulas" sheetId="7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4" i="3" l="1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22" i="3"/>
  <c r="BO23" i="3"/>
  <c r="BO24" i="3"/>
  <c r="BO25" i="3"/>
  <c r="BO26" i="3"/>
  <c r="BO27" i="3"/>
  <c r="BO28" i="3"/>
  <c r="BO29" i="3"/>
  <c r="BO30" i="3"/>
  <c r="BO31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5" i="3"/>
  <c r="BO3" i="3"/>
  <c r="BM3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4" i="3"/>
  <c r="BM5" i="3"/>
  <c r="BM6" i="3"/>
  <c r="BM7" i="3"/>
  <c r="BM8" i="3"/>
  <c r="BK4" i="3"/>
  <c r="BK5" i="3"/>
  <c r="BK6" i="3"/>
  <c r="BK7" i="3"/>
  <c r="BK8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50" i="3"/>
  <c r="BK53" i="3"/>
  <c r="BK54" i="3"/>
  <c r="BK55" i="3"/>
  <c r="BK56" i="3"/>
  <c r="BK57" i="3"/>
  <c r="BK58" i="3"/>
  <c r="BI3" i="3"/>
  <c r="BI4" i="3"/>
  <c r="BI5" i="3"/>
  <c r="BI6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C6" i="3"/>
  <c r="BC7" i="3"/>
  <c r="BC8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50" i="3"/>
  <c r="BC53" i="3"/>
  <c r="BC54" i="3"/>
  <c r="BC55" i="3"/>
  <c r="BC56" i="3"/>
  <c r="BC57" i="3"/>
  <c r="BC58" i="3"/>
  <c r="BC5" i="3"/>
  <c r="BC4" i="3"/>
  <c r="BB5" i="3"/>
  <c r="BB6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4" i="3"/>
  <c r="BB3" i="3"/>
  <c r="H3" i="1"/>
  <c r="AQ5" i="3"/>
  <c r="Z5" i="3"/>
  <c r="V5" i="3"/>
  <c r="AS5" i="3"/>
  <c r="AU5" i="3"/>
  <c r="AQ6" i="3"/>
  <c r="Z6" i="3"/>
  <c r="V6" i="3"/>
  <c r="AS6" i="3"/>
  <c r="AU6" i="3"/>
  <c r="AQ7" i="3"/>
  <c r="Z7" i="3"/>
  <c r="V7" i="3"/>
  <c r="AS7" i="3"/>
  <c r="AU7" i="3"/>
  <c r="AQ8" i="3"/>
  <c r="Z8" i="3"/>
  <c r="V8" i="3"/>
  <c r="AS8" i="3"/>
  <c r="AU8" i="3"/>
  <c r="AQ10" i="3"/>
  <c r="Z10" i="3"/>
  <c r="V10" i="3"/>
  <c r="AS10" i="3"/>
  <c r="AU10" i="3"/>
  <c r="AQ11" i="3"/>
  <c r="Z11" i="3"/>
  <c r="V11" i="3"/>
  <c r="AS11" i="3"/>
  <c r="AU11" i="3"/>
  <c r="AQ12" i="3"/>
  <c r="Z12" i="3"/>
  <c r="V12" i="3"/>
  <c r="AS12" i="3"/>
  <c r="AU12" i="3"/>
  <c r="AQ14" i="3"/>
  <c r="Z14" i="3"/>
  <c r="V14" i="3"/>
  <c r="AS14" i="3"/>
  <c r="AU14" i="3"/>
  <c r="AQ15" i="3"/>
  <c r="Z15" i="3"/>
  <c r="V15" i="3"/>
  <c r="AS15" i="3"/>
  <c r="AU15" i="3"/>
  <c r="AQ16" i="3"/>
  <c r="Z16" i="3"/>
  <c r="V16" i="3"/>
  <c r="AS16" i="3"/>
  <c r="AU16" i="3"/>
  <c r="AQ17" i="3"/>
  <c r="Z17" i="3"/>
  <c r="V17" i="3"/>
  <c r="AS17" i="3"/>
  <c r="AU17" i="3"/>
  <c r="AQ18" i="3"/>
  <c r="Z18" i="3"/>
  <c r="V18" i="3"/>
  <c r="AS18" i="3"/>
  <c r="AU18" i="3"/>
  <c r="AQ19" i="3"/>
  <c r="Z19" i="3"/>
  <c r="V19" i="3"/>
  <c r="AS19" i="3"/>
  <c r="AU19" i="3"/>
  <c r="AQ20" i="3"/>
  <c r="Z20" i="3"/>
  <c r="V20" i="3"/>
  <c r="AS20" i="3"/>
  <c r="AU20" i="3"/>
  <c r="AQ21" i="3"/>
  <c r="Z21" i="3"/>
  <c r="V21" i="3"/>
  <c r="AS21" i="3"/>
  <c r="AU21" i="3"/>
  <c r="AQ22" i="3"/>
  <c r="Z22" i="3"/>
  <c r="V22" i="3"/>
  <c r="AS22" i="3"/>
  <c r="AU22" i="3"/>
  <c r="AQ23" i="3"/>
  <c r="Z23" i="3"/>
  <c r="V23" i="3"/>
  <c r="AS23" i="3"/>
  <c r="AU23" i="3"/>
  <c r="AQ25" i="3"/>
  <c r="Z25" i="3"/>
  <c r="V25" i="3"/>
  <c r="AS25" i="3"/>
  <c r="AU25" i="3"/>
  <c r="AQ26" i="3"/>
  <c r="Z26" i="3"/>
  <c r="V26" i="3"/>
  <c r="AS26" i="3"/>
  <c r="AU26" i="3"/>
  <c r="AQ27" i="3"/>
  <c r="Z27" i="3"/>
  <c r="V27" i="3"/>
  <c r="AS27" i="3"/>
  <c r="AU27" i="3"/>
  <c r="AQ28" i="3"/>
  <c r="Z28" i="3"/>
  <c r="V28" i="3"/>
  <c r="AS28" i="3"/>
  <c r="AU28" i="3"/>
  <c r="AQ29" i="3"/>
  <c r="Z29" i="3"/>
  <c r="V29" i="3"/>
  <c r="AS29" i="3"/>
  <c r="AU29" i="3"/>
  <c r="AQ30" i="3"/>
  <c r="Z30" i="3"/>
  <c r="V30" i="3"/>
  <c r="AS30" i="3"/>
  <c r="AU30" i="3"/>
  <c r="AQ31" i="3"/>
  <c r="Z31" i="3"/>
  <c r="V31" i="3"/>
  <c r="AS31" i="3"/>
  <c r="AU31" i="3"/>
  <c r="AQ32" i="3"/>
  <c r="Z32" i="3"/>
  <c r="V32" i="3"/>
  <c r="AS32" i="3"/>
  <c r="AU32" i="3"/>
  <c r="AQ33" i="3"/>
  <c r="Z33" i="3"/>
  <c r="V33" i="3"/>
  <c r="AS33" i="3"/>
  <c r="AU33" i="3"/>
  <c r="AQ34" i="3"/>
  <c r="Z34" i="3"/>
  <c r="V34" i="3"/>
  <c r="AS34" i="3"/>
  <c r="AU34" i="3"/>
  <c r="AQ36" i="3"/>
  <c r="Z36" i="3"/>
  <c r="V36" i="3"/>
  <c r="AS36" i="3"/>
  <c r="AU36" i="3"/>
  <c r="AQ37" i="3"/>
  <c r="Z37" i="3"/>
  <c r="V37" i="3"/>
  <c r="AS37" i="3"/>
  <c r="AU37" i="3"/>
  <c r="AQ38" i="3"/>
  <c r="Z38" i="3"/>
  <c r="V38" i="3"/>
  <c r="AS38" i="3"/>
  <c r="AU38" i="3"/>
  <c r="AQ39" i="3"/>
  <c r="Z39" i="3"/>
  <c r="V39" i="3"/>
  <c r="AS39" i="3"/>
  <c r="AU39" i="3"/>
  <c r="AQ40" i="3"/>
  <c r="Z40" i="3"/>
  <c r="V40" i="3"/>
  <c r="AS40" i="3"/>
  <c r="AU40" i="3"/>
  <c r="AQ41" i="3"/>
  <c r="Z41" i="3"/>
  <c r="V41" i="3"/>
  <c r="AS41" i="3"/>
  <c r="AU41" i="3"/>
  <c r="AQ42" i="3"/>
  <c r="Z42" i="3"/>
  <c r="V42" i="3"/>
  <c r="AS42" i="3"/>
  <c r="AU42" i="3"/>
  <c r="AQ43" i="3"/>
  <c r="Z43" i="3"/>
  <c r="V43" i="3"/>
  <c r="AS43" i="3"/>
  <c r="AU43" i="3"/>
  <c r="AQ44" i="3"/>
  <c r="Z44" i="3"/>
  <c r="V44" i="3"/>
  <c r="AS44" i="3"/>
  <c r="AU44" i="3"/>
  <c r="AQ45" i="3"/>
  <c r="Z45" i="3"/>
  <c r="V45" i="3"/>
  <c r="AS45" i="3"/>
  <c r="AU45" i="3"/>
  <c r="AQ46" i="3"/>
  <c r="Z46" i="3"/>
  <c r="V46" i="3"/>
  <c r="AS46" i="3"/>
  <c r="AU46" i="3"/>
  <c r="AQ47" i="3"/>
  <c r="Z47" i="3"/>
  <c r="V47" i="3"/>
  <c r="AS47" i="3"/>
  <c r="AU47" i="3"/>
  <c r="AQ50" i="3"/>
  <c r="Z50" i="3"/>
  <c r="V50" i="3"/>
  <c r="AS50" i="3"/>
  <c r="AU50" i="3"/>
  <c r="AQ53" i="3"/>
  <c r="Z53" i="3"/>
  <c r="V53" i="3"/>
  <c r="AS53" i="3"/>
  <c r="AU53" i="3"/>
  <c r="AQ54" i="3"/>
  <c r="Z54" i="3"/>
  <c r="V54" i="3"/>
  <c r="AS54" i="3"/>
  <c r="AU54" i="3"/>
  <c r="AQ55" i="3"/>
  <c r="Z55" i="3"/>
  <c r="V55" i="3"/>
  <c r="AS55" i="3"/>
  <c r="AU55" i="3"/>
  <c r="AQ56" i="3"/>
  <c r="Z56" i="3"/>
  <c r="V56" i="3"/>
  <c r="AS56" i="3"/>
  <c r="AU56" i="3"/>
  <c r="AQ57" i="3"/>
  <c r="Z57" i="3"/>
  <c r="V57" i="3"/>
  <c r="AS57" i="3"/>
  <c r="AU57" i="3"/>
  <c r="AQ58" i="3"/>
  <c r="Z58" i="3"/>
  <c r="V58" i="3"/>
  <c r="AS58" i="3"/>
  <c r="AU58" i="3"/>
  <c r="AQ4" i="3"/>
  <c r="Z4" i="3"/>
  <c r="V4" i="3"/>
  <c r="AS4" i="3"/>
  <c r="AU4" i="3"/>
  <c r="X4" i="3"/>
  <c r="T4" i="3"/>
  <c r="AR4" i="3"/>
  <c r="AT4" i="3"/>
  <c r="X5" i="3"/>
  <c r="T5" i="3"/>
  <c r="AR5" i="3"/>
  <c r="AT5" i="3"/>
  <c r="X8" i="3"/>
  <c r="T8" i="3"/>
  <c r="AR8" i="3"/>
  <c r="AT8" i="3"/>
  <c r="AQ9" i="3"/>
  <c r="X9" i="3"/>
  <c r="T9" i="3"/>
  <c r="AR9" i="3"/>
  <c r="AT9" i="3"/>
  <c r="X10" i="3"/>
  <c r="T10" i="3"/>
  <c r="AR10" i="3"/>
  <c r="AT10" i="3"/>
  <c r="X11" i="3"/>
  <c r="T11" i="3"/>
  <c r="AR11" i="3"/>
  <c r="AT11" i="3"/>
  <c r="X12" i="3"/>
  <c r="T12" i="3"/>
  <c r="AR12" i="3"/>
  <c r="AT12" i="3"/>
  <c r="AQ13" i="3"/>
  <c r="X13" i="3"/>
  <c r="T13" i="3"/>
  <c r="AR13" i="3"/>
  <c r="AT13" i="3"/>
  <c r="X14" i="3"/>
  <c r="T14" i="3"/>
  <c r="AR14" i="3"/>
  <c r="AT14" i="3"/>
  <c r="X15" i="3"/>
  <c r="T15" i="3"/>
  <c r="AR15" i="3"/>
  <c r="AT15" i="3"/>
  <c r="X16" i="3"/>
  <c r="T16" i="3"/>
  <c r="AR16" i="3"/>
  <c r="AT16" i="3"/>
  <c r="X17" i="3"/>
  <c r="T17" i="3"/>
  <c r="AR17" i="3"/>
  <c r="AT17" i="3"/>
  <c r="X18" i="3"/>
  <c r="T18" i="3"/>
  <c r="AR18" i="3"/>
  <c r="AT18" i="3"/>
  <c r="X19" i="3"/>
  <c r="T19" i="3"/>
  <c r="AR19" i="3"/>
  <c r="AT19" i="3"/>
  <c r="X20" i="3"/>
  <c r="T20" i="3"/>
  <c r="AR20" i="3"/>
  <c r="AT20" i="3"/>
  <c r="X21" i="3"/>
  <c r="T21" i="3"/>
  <c r="AR21" i="3"/>
  <c r="AT21" i="3"/>
  <c r="X22" i="3"/>
  <c r="T22" i="3"/>
  <c r="AR22" i="3"/>
  <c r="AT22" i="3"/>
  <c r="X23" i="3"/>
  <c r="T23" i="3"/>
  <c r="AR23" i="3"/>
  <c r="AT23" i="3"/>
  <c r="AQ24" i="3"/>
  <c r="X24" i="3"/>
  <c r="T24" i="3"/>
  <c r="AR24" i="3"/>
  <c r="AT24" i="3"/>
  <c r="X25" i="3"/>
  <c r="T25" i="3"/>
  <c r="AR25" i="3"/>
  <c r="AT25" i="3"/>
  <c r="X26" i="3"/>
  <c r="T26" i="3"/>
  <c r="AR26" i="3"/>
  <c r="AT26" i="3"/>
  <c r="X27" i="3"/>
  <c r="T27" i="3"/>
  <c r="AR27" i="3"/>
  <c r="AT27" i="3"/>
  <c r="X28" i="3"/>
  <c r="T28" i="3"/>
  <c r="AR28" i="3"/>
  <c r="AT28" i="3"/>
  <c r="X29" i="3"/>
  <c r="T29" i="3"/>
  <c r="AR29" i="3"/>
  <c r="AT29" i="3"/>
  <c r="X30" i="3"/>
  <c r="T30" i="3"/>
  <c r="AR30" i="3"/>
  <c r="AT30" i="3"/>
  <c r="X31" i="3"/>
  <c r="T31" i="3"/>
  <c r="AR31" i="3"/>
  <c r="AT31" i="3"/>
  <c r="X32" i="3"/>
  <c r="T32" i="3"/>
  <c r="AR32" i="3"/>
  <c r="AT32" i="3"/>
  <c r="X33" i="3"/>
  <c r="T33" i="3"/>
  <c r="AR33" i="3"/>
  <c r="AT33" i="3"/>
  <c r="X34" i="3"/>
  <c r="T34" i="3"/>
  <c r="AR34" i="3"/>
  <c r="AT34" i="3"/>
  <c r="AQ35" i="3"/>
  <c r="X35" i="3"/>
  <c r="T35" i="3"/>
  <c r="AR35" i="3"/>
  <c r="AT35" i="3"/>
  <c r="X36" i="3"/>
  <c r="T36" i="3"/>
  <c r="AR36" i="3"/>
  <c r="AT36" i="3"/>
  <c r="X37" i="3"/>
  <c r="T37" i="3"/>
  <c r="AR37" i="3"/>
  <c r="AT37" i="3"/>
  <c r="X38" i="3"/>
  <c r="T38" i="3"/>
  <c r="AR38" i="3"/>
  <c r="AT38" i="3"/>
  <c r="X39" i="3"/>
  <c r="T39" i="3"/>
  <c r="AR39" i="3"/>
  <c r="AT39" i="3"/>
  <c r="X40" i="3"/>
  <c r="T40" i="3"/>
  <c r="AR40" i="3"/>
  <c r="AT40" i="3"/>
  <c r="X41" i="3"/>
  <c r="T41" i="3"/>
  <c r="AR41" i="3"/>
  <c r="AT41" i="3"/>
  <c r="X42" i="3"/>
  <c r="T42" i="3"/>
  <c r="AR42" i="3"/>
  <c r="AT42" i="3"/>
  <c r="X43" i="3"/>
  <c r="T43" i="3"/>
  <c r="AR43" i="3"/>
  <c r="AT43" i="3"/>
  <c r="X44" i="3"/>
  <c r="T44" i="3"/>
  <c r="AR44" i="3"/>
  <c r="AT44" i="3"/>
  <c r="X45" i="3"/>
  <c r="T45" i="3"/>
  <c r="AR45" i="3"/>
  <c r="AT45" i="3"/>
  <c r="X46" i="3"/>
  <c r="T46" i="3"/>
  <c r="AR46" i="3"/>
  <c r="AT46" i="3"/>
  <c r="X47" i="3"/>
  <c r="T47" i="3"/>
  <c r="AR47" i="3"/>
  <c r="AT47" i="3"/>
  <c r="AQ49" i="3"/>
  <c r="X49" i="3"/>
  <c r="T49" i="3"/>
  <c r="AR49" i="3"/>
  <c r="AT49" i="3"/>
  <c r="X50" i="3"/>
  <c r="T50" i="3"/>
  <c r="AR50" i="3"/>
  <c r="AT50" i="3"/>
  <c r="AQ51" i="3"/>
  <c r="X51" i="3"/>
  <c r="T51" i="3"/>
  <c r="AR51" i="3"/>
  <c r="AT51" i="3"/>
  <c r="AQ52" i="3"/>
  <c r="X52" i="3"/>
  <c r="T52" i="3"/>
  <c r="AR52" i="3"/>
  <c r="AT52" i="3"/>
  <c r="X53" i="3"/>
  <c r="T53" i="3"/>
  <c r="AR53" i="3"/>
  <c r="AT53" i="3"/>
  <c r="X54" i="3"/>
  <c r="T54" i="3"/>
  <c r="AR54" i="3"/>
  <c r="AT54" i="3"/>
  <c r="X55" i="3"/>
  <c r="T55" i="3"/>
  <c r="AR55" i="3"/>
  <c r="AT55" i="3"/>
  <c r="X56" i="3"/>
  <c r="T56" i="3"/>
  <c r="AR56" i="3"/>
  <c r="AT56" i="3"/>
  <c r="X57" i="3"/>
  <c r="T57" i="3"/>
  <c r="AR57" i="3"/>
  <c r="AT57" i="3"/>
  <c r="X58" i="3"/>
  <c r="T58" i="3"/>
  <c r="AR58" i="3"/>
  <c r="AT58" i="3"/>
  <c r="AQ59" i="3"/>
  <c r="X59" i="3"/>
  <c r="T59" i="3"/>
  <c r="AR59" i="3"/>
  <c r="AT59" i="3"/>
  <c r="AQ60" i="3"/>
  <c r="X60" i="3"/>
  <c r="T60" i="3"/>
  <c r="AR60" i="3"/>
  <c r="AT60" i="3"/>
  <c r="AQ61" i="3"/>
  <c r="X61" i="3"/>
  <c r="T61" i="3"/>
  <c r="AR61" i="3"/>
  <c r="AT61" i="3"/>
  <c r="AQ3" i="3"/>
  <c r="X3" i="3"/>
  <c r="T3" i="3"/>
  <c r="AR3" i="3"/>
  <c r="AT3" i="3"/>
  <c r="V13" i="3"/>
  <c r="AS13" i="3"/>
  <c r="T6" i="3"/>
  <c r="AR6" i="3"/>
  <c r="AQ48" i="3"/>
  <c r="AD8" i="5"/>
  <c r="AB8" i="5"/>
  <c r="Z8" i="5"/>
  <c r="X8" i="5"/>
  <c r="V8" i="5"/>
  <c r="T8" i="5"/>
  <c r="V7" i="5"/>
  <c r="T7" i="5"/>
  <c r="V6" i="5"/>
  <c r="T6" i="5"/>
  <c r="V5" i="5"/>
  <c r="T5" i="5"/>
  <c r="T4" i="5"/>
  <c r="T3" i="5"/>
  <c r="H3" i="4"/>
  <c r="J3" i="4"/>
  <c r="O3" i="4"/>
  <c r="Y3" i="4"/>
  <c r="AC3" i="4"/>
  <c r="AG3" i="4"/>
  <c r="O4" i="4"/>
  <c r="W4" i="4"/>
  <c r="Y4" i="4"/>
  <c r="AA4" i="4"/>
  <c r="AC4" i="4"/>
  <c r="AE4" i="4"/>
  <c r="AG4" i="4"/>
  <c r="AI4" i="4"/>
  <c r="H5" i="4"/>
  <c r="J5" i="4"/>
  <c r="O5" i="4"/>
  <c r="W5" i="4"/>
  <c r="Y5" i="4"/>
  <c r="AA5" i="4"/>
  <c r="AC5" i="4"/>
  <c r="AE5" i="4"/>
  <c r="AG5" i="4"/>
  <c r="AI5" i="4"/>
  <c r="H6" i="4"/>
  <c r="J6" i="4"/>
  <c r="O6" i="4"/>
  <c r="W6" i="4"/>
  <c r="Y6" i="4"/>
  <c r="AA6" i="4"/>
  <c r="AE6" i="4"/>
  <c r="AG6" i="4"/>
  <c r="AI6" i="4"/>
  <c r="H7" i="4"/>
  <c r="J7" i="4"/>
  <c r="O7" i="4"/>
  <c r="W7" i="4"/>
  <c r="AA7" i="4"/>
  <c r="AE7" i="4"/>
  <c r="AI7" i="4"/>
  <c r="H8" i="4"/>
  <c r="J8" i="4"/>
  <c r="O8" i="4"/>
  <c r="W8" i="4"/>
  <c r="Y8" i="4"/>
  <c r="AA8" i="4"/>
  <c r="AC8" i="4"/>
  <c r="AE8" i="4"/>
  <c r="AG8" i="4"/>
  <c r="AI8" i="4"/>
  <c r="H9" i="4"/>
  <c r="J9" i="4"/>
  <c r="O9" i="4"/>
  <c r="W9" i="4"/>
  <c r="Y9" i="4"/>
  <c r="AA9" i="4"/>
  <c r="AC9" i="4"/>
  <c r="AE9" i="4"/>
  <c r="AG9" i="4"/>
  <c r="AI9" i="4"/>
  <c r="H10" i="4"/>
  <c r="J10" i="4"/>
  <c r="O10" i="4"/>
  <c r="W10" i="4"/>
  <c r="Y10" i="4"/>
  <c r="AA10" i="4"/>
  <c r="AC10" i="4"/>
  <c r="AE10" i="4"/>
  <c r="AG10" i="4"/>
  <c r="AI10" i="4"/>
  <c r="H11" i="4"/>
  <c r="J11" i="4"/>
  <c r="W11" i="4"/>
  <c r="Y11" i="4"/>
  <c r="AA11" i="4"/>
  <c r="AC11" i="4"/>
  <c r="AE11" i="4"/>
  <c r="AG11" i="4"/>
  <c r="AI11" i="4"/>
  <c r="H12" i="4"/>
  <c r="J12" i="4"/>
  <c r="O12" i="4"/>
  <c r="W12" i="4"/>
  <c r="Y12" i="4"/>
  <c r="AA12" i="4"/>
  <c r="AC12" i="4"/>
  <c r="AG12" i="4"/>
  <c r="AI12" i="4"/>
  <c r="H13" i="4"/>
  <c r="J13" i="4"/>
  <c r="O13" i="4"/>
  <c r="W13" i="4"/>
  <c r="Y13" i="4"/>
  <c r="AA13" i="4"/>
  <c r="AC13" i="4"/>
  <c r="AE13" i="4"/>
  <c r="AG13" i="4"/>
  <c r="AI13" i="4"/>
  <c r="H14" i="4"/>
  <c r="J14" i="4"/>
  <c r="O14" i="4"/>
  <c r="W14" i="4"/>
  <c r="Y14" i="4"/>
  <c r="AA14" i="4"/>
  <c r="AC14" i="4"/>
  <c r="AE14" i="4"/>
  <c r="AG14" i="4"/>
  <c r="AI14" i="4"/>
  <c r="H15" i="4"/>
  <c r="J15" i="4"/>
  <c r="O15" i="4"/>
  <c r="W15" i="4"/>
  <c r="Y15" i="4"/>
  <c r="AA15" i="4"/>
  <c r="AC15" i="4"/>
  <c r="AE15" i="4"/>
  <c r="AG15" i="4"/>
  <c r="AI15" i="4"/>
  <c r="H16" i="4"/>
  <c r="J16" i="4"/>
  <c r="O16" i="4"/>
  <c r="W16" i="4"/>
  <c r="Y16" i="4"/>
  <c r="AA16" i="4"/>
  <c r="AC16" i="4"/>
  <c r="AE16" i="4"/>
  <c r="AG16" i="4"/>
  <c r="AI16" i="4"/>
  <c r="H17" i="4"/>
  <c r="J17" i="4"/>
  <c r="O17" i="4"/>
  <c r="W17" i="4"/>
  <c r="Y17" i="4"/>
  <c r="AA17" i="4"/>
  <c r="AC17" i="4"/>
  <c r="AE17" i="4"/>
  <c r="AI17" i="4"/>
  <c r="H18" i="4"/>
  <c r="J18" i="4"/>
  <c r="O18" i="4"/>
  <c r="W18" i="4"/>
  <c r="Y18" i="4"/>
  <c r="AA18" i="4"/>
  <c r="AC18" i="4"/>
  <c r="AE18" i="4"/>
  <c r="AG18" i="4"/>
  <c r="AI18" i="4"/>
  <c r="H19" i="4"/>
  <c r="J19" i="4"/>
  <c r="O19" i="4"/>
  <c r="W19" i="4"/>
  <c r="Y19" i="4"/>
  <c r="AA19" i="4"/>
  <c r="AC19" i="4"/>
  <c r="AE19" i="4"/>
  <c r="AG19" i="4"/>
  <c r="AI19" i="4"/>
  <c r="H20" i="4"/>
  <c r="J20" i="4"/>
  <c r="O20" i="4"/>
  <c r="W20" i="4"/>
  <c r="Y20" i="4"/>
  <c r="AA20" i="4"/>
  <c r="AC20" i="4"/>
  <c r="AE20" i="4"/>
  <c r="AG20" i="4"/>
  <c r="AI20" i="4"/>
  <c r="H21" i="4"/>
  <c r="J21" i="4"/>
  <c r="O21" i="4"/>
  <c r="W21" i="4"/>
  <c r="Y21" i="4"/>
  <c r="AA21" i="4"/>
  <c r="AC21" i="4"/>
  <c r="AE21" i="4"/>
  <c r="AG21" i="4"/>
  <c r="AI21" i="4"/>
  <c r="H22" i="4"/>
  <c r="J22" i="4"/>
  <c r="O22" i="4"/>
  <c r="W22" i="4"/>
  <c r="Y22" i="4"/>
  <c r="AA22" i="4"/>
  <c r="AC22" i="4"/>
  <c r="AE22" i="4"/>
  <c r="AG22" i="4"/>
  <c r="AI22" i="4"/>
  <c r="H23" i="4"/>
  <c r="J23" i="4"/>
  <c r="O23" i="4"/>
  <c r="W23" i="4"/>
  <c r="Y23" i="4"/>
  <c r="AA23" i="4"/>
  <c r="AC23" i="4"/>
  <c r="AE23" i="4"/>
  <c r="AG23" i="4"/>
  <c r="AI23" i="4"/>
  <c r="H24" i="4"/>
  <c r="J24" i="4"/>
  <c r="O24" i="4"/>
  <c r="W24" i="4"/>
  <c r="Y24" i="4"/>
  <c r="AA24" i="4"/>
  <c r="AC24" i="4"/>
  <c r="AE24" i="4"/>
  <c r="AG24" i="4"/>
  <c r="AI24" i="4"/>
  <c r="H25" i="4"/>
  <c r="J25" i="4"/>
  <c r="O25" i="4"/>
  <c r="W25" i="4"/>
  <c r="Y25" i="4"/>
  <c r="AA25" i="4"/>
  <c r="AC25" i="4"/>
  <c r="AE25" i="4"/>
  <c r="AG25" i="4"/>
  <c r="AI25" i="4"/>
  <c r="H26" i="4"/>
  <c r="J26" i="4"/>
  <c r="O26" i="4"/>
  <c r="W26" i="4"/>
  <c r="Y26" i="4"/>
  <c r="AA26" i="4"/>
  <c r="AC26" i="4"/>
  <c r="AE26" i="4"/>
  <c r="AG26" i="4"/>
  <c r="AI26" i="4"/>
  <c r="H27" i="4"/>
  <c r="J27" i="4"/>
  <c r="O27" i="4"/>
  <c r="W27" i="4"/>
  <c r="Y27" i="4"/>
  <c r="AA27" i="4"/>
  <c r="AC27" i="4"/>
  <c r="AE27" i="4"/>
  <c r="AG27" i="4"/>
  <c r="AI27" i="4"/>
  <c r="H28" i="4"/>
  <c r="J28" i="4"/>
  <c r="O28" i="4"/>
  <c r="W28" i="4"/>
  <c r="Y28" i="4"/>
  <c r="AA28" i="4"/>
  <c r="AC28" i="4"/>
  <c r="AE28" i="4"/>
  <c r="AG28" i="4"/>
  <c r="AI28" i="4"/>
  <c r="H29" i="4"/>
  <c r="J29" i="4"/>
  <c r="O29" i="4"/>
  <c r="W29" i="4"/>
  <c r="Y29" i="4"/>
  <c r="AA29" i="4"/>
  <c r="AC29" i="4"/>
  <c r="AE29" i="4"/>
  <c r="AG29" i="4"/>
  <c r="AI29" i="4"/>
  <c r="H30" i="4"/>
  <c r="J30" i="4"/>
  <c r="O30" i="4"/>
  <c r="W30" i="4"/>
  <c r="Y30" i="4"/>
  <c r="AA30" i="4"/>
  <c r="AC30" i="4"/>
  <c r="AE30" i="4"/>
  <c r="AG30" i="4"/>
  <c r="AI30" i="4"/>
  <c r="H31" i="4"/>
  <c r="J31" i="4"/>
  <c r="O31" i="4"/>
  <c r="W31" i="4"/>
  <c r="Y31" i="4"/>
  <c r="AA31" i="4"/>
  <c r="AC31" i="4"/>
  <c r="AE31" i="4"/>
  <c r="AG31" i="4"/>
  <c r="AI31" i="4"/>
  <c r="H32" i="4"/>
  <c r="J32" i="4"/>
  <c r="O32" i="4"/>
  <c r="Y32" i="4"/>
  <c r="AC32" i="4"/>
  <c r="AG32" i="4"/>
  <c r="H33" i="4"/>
  <c r="J33" i="4"/>
  <c r="O33" i="4"/>
  <c r="W33" i="4"/>
  <c r="Y33" i="4"/>
  <c r="AA33" i="4"/>
  <c r="AC33" i="4"/>
  <c r="AE33" i="4"/>
  <c r="AG33" i="4"/>
  <c r="AI33" i="4"/>
  <c r="H34" i="4"/>
  <c r="J34" i="4"/>
  <c r="O34" i="4"/>
  <c r="W34" i="4"/>
  <c r="Y34" i="4"/>
  <c r="AA34" i="4"/>
  <c r="AC34" i="4"/>
  <c r="AE34" i="4"/>
  <c r="AG34" i="4"/>
  <c r="AI34" i="4"/>
  <c r="H35" i="4"/>
  <c r="J35" i="4"/>
  <c r="O35" i="4"/>
  <c r="W35" i="4"/>
  <c r="Y35" i="4"/>
  <c r="AA35" i="4"/>
  <c r="AC35" i="4"/>
  <c r="AE35" i="4"/>
  <c r="AG35" i="4"/>
  <c r="AI35" i="4"/>
  <c r="H36" i="4"/>
  <c r="J36" i="4"/>
  <c r="O36" i="4"/>
  <c r="W36" i="4"/>
  <c r="Y36" i="4"/>
  <c r="AA36" i="4"/>
  <c r="AC36" i="4"/>
  <c r="AE36" i="4"/>
  <c r="AG36" i="4"/>
  <c r="AI36" i="4"/>
  <c r="H37" i="4"/>
  <c r="J37" i="4"/>
  <c r="O37" i="4"/>
  <c r="W37" i="4"/>
  <c r="Y37" i="4"/>
  <c r="AA37" i="4"/>
  <c r="AC37" i="4"/>
  <c r="AE37" i="4"/>
  <c r="AG37" i="4"/>
  <c r="AI37" i="4"/>
  <c r="H38" i="4"/>
  <c r="J38" i="4"/>
  <c r="O38" i="4"/>
  <c r="W38" i="4"/>
  <c r="Y38" i="4"/>
  <c r="AA38" i="4"/>
  <c r="AC38" i="4"/>
  <c r="AE38" i="4"/>
  <c r="AG38" i="4"/>
  <c r="AI38" i="4"/>
  <c r="H39" i="4"/>
  <c r="J39" i="4"/>
  <c r="O39" i="4"/>
  <c r="W39" i="4"/>
  <c r="Y39" i="4"/>
  <c r="AA39" i="4"/>
  <c r="AC39" i="4"/>
  <c r="AE39" i="4"/>
  <c r="AG39" i="4"/>
  <c r="AI39" i="4"/>
  <c r="H40" i="4"/>
  <c r="J40" i="4"/>
  <c r="O40" i="4"/>
  <c r="W40" i="4"/>
  <c r="Y40" i="4"/>
  <c r="AA40" i="4"/>
  <c r="AC40" i="4"/>
  <c r="AE40" i="4"/>
  <c r="AG40" i="4"/>
  <c r="AI40" i="4"/>
  <c r="H41" i="4"/>
  <c r="J41" i="4"/>
  <c r="O41" i="4"/>
  <c r="W41" i="4"/>
  <c r="Y41" i="4"/>
  <c r="AA41" i="4"/>
  <c r="AC41" i="4"/>
  <c r="AE41" i="4"/>
  <c r="AG41" i="4"/>
  <c r="AI41" i="4"/>
  <c r="W42" i="4"/>
  <c r="Y42" i="4"/>
  <c r="AA42" i="4"/>
  <c r="AC42" i="4"/>
  <c r="AE42" i="4"/>
  <c r="AG42" i="4"/>
  <c r="AI42" i="4"/>
  <c r="W43" i="4"/>
  <c r="Y44" i="4"/>
  <c r="AC44" i="4"/>
  <c r="AG44" i="4"/>
  <c r="W45" i="4"/>
  <c r="Y45" i="4"/>
  <c r="AA45" i="4"/>
  <c r="AC45" i="4"/>
  <c r="AE45" i="4"/>
  <c r="AG45" i="4"/>
  <c r="AI45" i="4"/>
  <c r="W46" i="4"/>
  <c r="Y46" i="4"/>
  <c r="AC46" i="4"/>
  <c r="AG46" i="4"/>
  <c r="W47" i="4"/>
  <c r="Y47" i="4"/>
  <c r="AC47" i="4"/>
  <c r="AG47" i="4"/>
  <c r="W48" i="4"/>
  <c r="Y48" i="4"/>
  <c r="AA48" i="4"/>
  <c r="AC48" i="4"/>
  <c r="AE48" i="4"/>
  <c r="AG48" i="4"/>
  <c r="AI48" i="4"/>
  <c r="W49" i="4"/>
  <c r="Y49" i="4"/>
  <c r="AA49" i="4"/>
  <c r="AC49" i="4"/>
  <c r="AE49" i="4"/>
  <c r="AG49" i="4"/>
  <c r="AI49" i="4"/>
  <c r="W50" i="4"/>
  <c r="Y50" i="4"/>
  <c r="AA50" i="4"/>
  <c r="AC50" i="4"/>
  <c r="AE50" i="4"/>
  <c r="AG50" i="4"/>
  <c r="AI50" i="4"/>
  <c r="W51" i="4"/>
  <c r="Y51" i="4"/>
  <c r="AA51" i="4"/>
  <c r="AC51" i="4"/>
  <c r="AE51" i="4"/>
  <c r="AG51" i="4"/>
  <c r="AI51" i="4"/>
  <c r="W52" i="4"/>
  <c r="Y52" i="4"/>
  <c r="AA52" i="4"/>
  <c r="AC52" i="4"/>
  <c r="AE52" i="4"/>
  <c r="AG52" i="4"/>
  <c r="AI52" i="4"/>
  <c r="Y53" i="4"/>
  <c r="AC53" i="4"/>
  <c r="AG53" i="4"/>
  <c r="Y54" i="4"/>
  <c r="AC54" i="4"/>
  <c r="AG54" i="4"/>
  <c r="Y55" i="4"/>
  <c r="AC55" i="4"/>
  <c r="AG55" i="4"/>
  <c r="AB61" i="3"/>
  <c r="AB60" i="3"/>
  <c r="AB59" i="3"/>
  <c r="AD58" i="3"/>
  <c r="AB58" i="3"/>
  <c r="AD57" i="3"/>
  <c r="AB57" i="3"/>
  <c r="AD56" i="3"/>
  <c r="AB56" i="3"/>
  <c r="AD55" i="3"/>
  <c r="AB55" i="3"/>
  <c r="AD54" i="3"/>
  <c r="AB54" i="3"/>
  <c r="AD53" i="3"/>
  <c r="AB53" i="3"/>
  <c r="AB52" i="3"/>
  <c r="AB51" i="3"/>
  <c r="AD50" i="3"/>
  <c r="AB50" i="3"/>
  <c r="AB49" i="3"/>
  <c r="AD47" i="3"/>
  <c r="AB47" i="3"/>
  <c r="AD46" i="3"/>
  <c r="AB46" i="3"/>
  <c r="AD45" i="3"/>
  <c r="AB45" i="3"/>
  <c r="AD44" i="3"/>
  <c r="AB44" i="3"/>
  <c r="AD43" i="3"/>
  <c r="AB43" i="3"/>
  <c r="AD42" i="3"/>
  <c r="AB42" i="3"/>
  <c r="AD41" i="3"/>
  <c r="AB41" i="3"/>
  <c r="AD40" i="3"/>
  <c r="AB40" i="3"/>
  <c r="AD39" i="3"/>
  <c r="AB39" i="3"/>
  <c r="AD38" i="3"/>
  <c r="AB38" i="3"/>
  <c r="AD37" i="3"/>
  <c r="AB37" i="3"/>
  <c r="AD36" i="3"/>
  <c r="AB36" i="3"/>
  <c r="AB35" i="3"/>
  <c r="AD34" i="3"/>
  <c r="AB34" i="3"/>
  <c r="AD33" i="3"/>
  <c r="AB33" i="3"/>
  <c r="AD32" i="3"/>
  <c r="AB32" i="3"/>
  <c r="AD31" i="3"/>
  <c r="AB31" i="3"/>
  <c r="AD30" i="3"/>
  <c r="AB30" i="3"/>
  <c r="AD29" i="3"/>
  <c r="AB29" i="3"/>
  <c r="AD28" i="3"/>
  <c r="AB28" i="3"/>
  <c r="AD27" i="3"/>
  <c r="AB27" i="3"/>
  <c r="AD26" i="3"/>
  <c r="AB26" i="3"/>
  <c r="AD25" i="3"/>
  <c r="AB25" i="3"/>
  <c r="AB24" i="3"/>
  <c r="AD23" i="3"/>
  <c r="AB23" i="3"/>
  <c r="AD22" i="3"/>
  <c r="AB22" i="3"/>
  <c r="AD21" i="3"/>
  <c r="AB21" i="3"/>
  <c r="AD20" i="3"/>
  <c r="AB20" i="3"/>
  <c r="AD19" i="3"/>
  <c r="AB19" i="3"/>
  <c r="AD18" i="3"/>
  <c r="AD17" i="3"/>
  <c r="AB17" i="3"/>
  <c r="AD16" i="3"/>
  <c r="AB16" i="3"/>
  <c r="AD15" i="3"/>
  <c r="AB15" i="3"/>
  <c r="AD14" i="3"/>
  <c r="AB14" i="3"/>
  <c r="AD13" i="3"/>
  <c r="AB13" i="3"/>
  <c r="AD12" i="3"/>
  <c r="AB12" i="3"/>
  <c r="AD11" i="3"/>
  <c r="AB11" i="3"/>
  <c r="AD10" i="3"/>
  <c r="AB10" i="3"/>
  <c r="AB9" i="3"/>
  <c r="AD8" i="3"/>
  <c r="AB8" i="3"/>
  <c r="AD7" i="3"/>
  <c r="AD6" i="3"/>
  <c r="AB6" i="3"/>
  <c r="AD5" i="3"/>
  <c r="AB5" i="3"/>
  <c r="AD4" i="3"/>
  <c r="AB4" i="3"/>
  <c r="AB3" i="3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<sst xmlns="http://schemas.openxmlformats.org/spreadsheetml/2006/main" count="1803" uniqueCount="272">
  <si>
    <t>DATE</t>
  </si>
  <si>
    <t>PIT</t>
  </si>
  <si>
    <t>VEMCO</t>
  </si>
  <si>
    <t>SEX</t>
  </si>
  <si>
    <t>AGE</t>
  </si>
  <si>
    <t>WIDTH</t>
  </si>
  <si>
    <t>LENGTH</t>
  </si>
  <si>
    <t>WEIGHT</t>
  </si>
  <si>
    <t>Weight lb</t>
  </si>
  <si>
    <t>W Temp D</t>
  </si>
  <si>
    <t>W Temp S</t>
  </si>
  <si>
    <t>A Temp</t>
  </si>
  <si>
    <t>F Time</t>
  </si>
  <si>
    <t>D Time</t>
  </si>
  <si>
    <t>T H Time</t>
  </si>
  <si>
    <t>H to BS1</t>
  </si>
  <si>
    <t>H to BS1 min</t>
  </si>
  <si>
    <t>H to BS2</t>
  </si>
  <si>
    <t>H to BS2 min</t>
  </si>
  <si>
    <t>PH1</t>
  </si>
  <si>
    <t>PH1 TC</t>
  </si>
  <si>
    <t>PH 2</t>
  </si>
  <si>
    <t>PH2 TC</t>
  </si>
  <si>
    <t>PC02 1</t>
  </si>
  <si>
    <t>PC02 1 TC</t>
  </si>
  <si>
    <t>PC02 2</t>
  </si>
  <si>
    <t>PC02 2 TC</t>
  </si>
  <si>
    <t>P02 1</t>
  </si>
  <si>
    <t>P02 1 TC</t>
  </si>
  <si>
    <t>P02 2</t>
  </si>
  <si>
    <t>P02 2 TC</t>
  </si>
  <si>
    <t>BE 1</t>
  </si>
  <si>
    <t>BE 2</t>
  </si>
  <si>
    <t>HC03 1</t>
  </si>
  <si>
    <t>HC03 2</t>
  </si>
  <si>
    <t>tC02 1</t>
  </si>
  <si>
    <t>tC02 2</t>
  </si>
  <si>
    <t>S02 1</t>
  </si>
  <si>
    <t xml:space="preserve">S02 2 </t>
  </si>
  <si>
    <t>Lac 1</t>
  </si>
  <si>
    <t>Lac 2</t>
  </si>
  <si>
    <t>Glu 1</t>
  </si>
  <si>
    <t>Glu 2</t>
  </si>
  <si>
    <t>GAFF</t>
  </si>
  <si>
    <t>Date</t>
  </si>
  <si>
    <t>PIT tag</t>
  </si>
  <si>
    <t>Sex</t>
  </si>
  <si>
    <t>Age (A adult, SA sub adult, J juvenile)</t>
  </si>
  <si>
    <t>width cm</t>
  </si>
  <si>
    <t>length cm</t>
  </si>
  <si>
    <t>weight kg</t>
  </si>
  <si>
    <t>Water temp Depth (deg C)</t>
  </si>
  <si>
    <t>Water temp surface</t>
  </si>
  <si>
    <t>Air temp</t>
  </si>
  <si>
    <t>Total fight time min</t>
  </si>
  <si>
    <t>total deck time min</t>
  </si>
  <si>
    <t>total handling time min</t>
  </si>
  <si>
    <t>Time from hook to BS1</t>
  </si>
  <si>
    <t>Time from hook to BS2 min</t>
  </si>
  <si>
    <t>PH BS1</t>
  </si>
  <si>
    <t>PH BS1 Temp Correct</t>
  </si>
  <si>
    <t>PH BS2</t>
  </si>
  <si>
    <t>PH BS2 Temp correct</t>
  </si>
  <si>
    <t>PC02 BS1</t>
  </si>
  <si>
    <t>PC02 BS1 Temp correct</t>
  </si>
  <si>
    <t>PC02 BS2</t>
  </si>
  <si>
    <t>PC02 BS2 Temp correct</t>
  </si>
  <si>
    <t>P02 BS1</t>
  </si>
  <si>
    <t>P02 BS1 Temp correct</t>
  </si>
  <si>
    <t>P02 BS2</t>
  </si>
  <si>
    <t>P02 BS2 Temp correct</t>
  </si>
  <si>
    <t>BE BS1</t>
  </si>
  <si>
    <t>BE BS2</t>
  </si>
  <si>
    <t>HC03 BS1</t>
  </si>
  <si>
    <t>HC03 BS2</t>
  </si>
  <si>
    <t>tC02 BS1</t>
  </si>
  <si>
    <t>tC02 BS2</t>
  </si>
  <si>
    <t>S02 BS1</t>
  </si>
  <si>
    <t>S02 BS2</t>
  </si>
  <si>
    <t>Lactate BS1</t>
  </si>
  <si>
    <t>Lactate BS2</t>
  </si>
  <si>
    <t>Glucose BS1</t>
  </si>
  <si>
    <t>Glucose BS2</t>
  </si>
  <si>
    <t>Gaff (Y/N)</t>
  </si>
  <si>
    <t>N</t>
  </si>
  <si>
    <t>F</t>
  </si>
  <si>
    <t>A</t>
  </si>
  <si>
    <t>&lt;5</t>
  </si>
  <si>
    <t>Y</t>
  </si>
  <si>
    <t>M</t>
  </si>
  <si>
    <t>J</t>
  </si>
  <si>
    <t>Note: iStat cartridge errors occurred during procedure so sample 1 results incomplete and both samples run at end of procedure (approx 20 mins post collection).</t>
  </si>
  <si>
    <t>&lt;-30</t>
  </si>
  <si>
    <t>Abscess</t>
  </si>
  <si>
    <t>?</t>
  </si>
  <si>
    <t>02143576</t>
  </si>
  <si>
    <t>00366757</t>
  </si>
  <si>
    <t>SA</t>
  </si>
  <si>
    <t>Not reeled in straight away as we were working on another skate. Reeling in started around 11:30</t>
  </si>
  <si>
    <t>07093118</t>
  </si>
  <si>
    <t>07092910</t>
  </si>
  <si>
    <t>02022877</t>
  </si>
  <si>
    <t>07093005</t>
  </si>
  <si>
    <t>A?</t>
  </si>
  <si>
    <t>Time on hook estimated, held as another on deck</t>
  </si>
  <si>
    <t>02103977</t>
  </si>
  <si>
    <t>00372316</t>
  </si>
  <si>
    <t>02020995</t>
  </si>
  <si>
    <t>07093095</t>
  </si>
  <si>
    <t>Reeled slowly in as another one on deck at time of hook</t>
  </si>
  <si>
    <t>07092920</t>
  </si>
  <si>
    <t>02052433</t>
  </si>
  <si>
    <t>07092980</t>
  </si>
  <si>
    <t>Floated down upside down. Did not see active swimming</t>
  </si>
  <si>
    <t>07093226</t>
  </si>
  <si>
    <t>07092986</t>
  </si>
  <si>
    <t>No tag due to gaff wound and mouth damage</t>
  </si>
  <si>
    <t>070932939</t>
  </si>
  <si>
    <t>07093357</t>
  </si>
  <si>
    <t>N?</t>
  </si>
  <si>
    <t>29241483</t>
  </si>
  <si>
    <t>07093367</t>
  </si>
  <si>
    <t>29241510</t>
  </si>
  <si>
    <t>29241363</t>
  </si>
  <si>
    <t>29241473</t>
  </si>
  <si>
    <t>29241491</t>
  </si>
  <si>
    <t xml:space="preserve">GC: Hooked in body wall through celom, midline to right caudal body wall. Sutures placed both holes by AN. 1.1ml ceftazidome 100mg/ml given IM. </t>
  </si>
  <si>
    <t>02070420</t>
  </si>
  <si>
    <t>29241545</t>
  </si>
  <si>
    <t>Blood clotted</t>
  </si>
  <si>
    <t>03700289</t>
  </si>
  <si>
    <t>BS2 clotted</t>
  </si>
  <si>
    <t>00372268</t>
  </si>
  <si>
    <t>07092889</t>
  </si>
  <si>
    <t>Coelomitis. Not tagged. Sample 2 partially clotted</t>
  </si>
  <si>
    <t>Previously vemco tagged</t>
  </si>
  <si>
    <t>Prism graph pad code:</t>
  </si>
  <si>
    <t>GPS-1588750-TJQU-4DB05</t>
  </si>
  <si>
    <t>B77BFFF10A0</t>
  </si>
  <si>
    <r>
      <rPr>
        <b/>
        <sz val="12"/>
        <color theme="1"/>
        <rFont val="Calibri"/>
        <family val="2"/>
        <scheme val="minor"/>
      </rPr>
      <t>PH TC a:</t>
    </r>
    <r>
      <rPr>
        <sz val="12"/>
        <color theme="1"/>
        <rFont val="Calibri"/>
        <family val="2"/>
        <scheme val="minor"/>
      </rPr>
      <t xml:space="preserve"> Formula for temperature correction for Ph was calculated using the formula: PH temp correct = 0.015 (37-T) + PH measured (Ashwood 1983)</t>
    </r>
  </si>
  <si>
    <t>The temp used was bottom temp (T at depth)</t>
  </si>
  <si>
    <r>
      <rPr>
        <b/>
        <sz val="12"/>
        <color theme="1"/>
        <rFont val="Calibri"/>
        <family val="2"/>
        <scheme val="minor"/>
      </rPr>
      <t>PH TC b:</t>
    </r>
    <r>
      <rPr>
        <sz val="12"/>
        <color theme="1"/>
        <rFont val="Calibri"/>
        <family val="2"/>
        <scheme val="minor"/>
      </rPr>
      <t xml:space="preserve"> Formula for temperature correction for Ph was calculated using the formula: PH temp correct = 0.011 (37-T) + PH measured (Heisler 1980, 1988)</t>
    </r>
  </si>
  <si>
    <r>
      <t xml:space="preserve">P02 TC: </t>
    </r>
    <r>
      <rPr>
        <sz val="12"/>
        <color theme="1"/>
        <rFont val="Calibri"/>
        <family val="2"/>
        <scheme val="minor"/>
      </rPr>
      <t>Formula for temperature correction for PO2 was calculated using: PO2 temp correct = PO2 x 10^-0.0058 (37-Temp at depth)     (Naples 2012)</t>
    </r>
  </si>
  <si>
    <r>
      <t xml:space="preserve">PC02 TC: </t>
    </r>
    <r>
      <rPr>
        <sz val="12"/>
        <color theme="1"/>
        <rFont val="Calibri"/>
        <family val="2"/>
        <scheme val="minor"/>
      </rPr>
      <t>Formula for temperature correction for PCO2 was calculated using: PCO2 temp correct = PCO2 x 10^-0.019 (37-Temp at depth)     (Naples 2012)</t>
    </r>
  </si>
  <si>
    <t xml:space="preserve"> </t>
  </si>
  <si>
    <t xml:space="preserve">HC03: </t>
  </si>
  <si>
    <t>Bicarbonate calculated according to the Henderson Hasselbach equation as follows:</t>
  </si>
  <si>
    <t>HC03 = αC02 x pCO2tc x 10 ^(PHtc -PKa)  (Keller 2012)</t>
  </si>
  <si>
    <t>Where αC02= solubility of CO2 in plasma (constsnt)</t>
  </si>
  <si>
    <t>And PKa= constant for the dissociation of carbonic acid</t>
  </si>
  <si>
    <t>These constants are species specific and temperature dependent</t>
  </si>
  <si>
    <t>αC02 = 0.1131 - 1.3847 x (10-2 (T)) + 1.4995 x (10-3 (T2)) - 8.8008 x (10-5 (T3)) + 2.4998 x (10-6 (T4)) - 2.7369 x (10-8 (T5)) mmol/l torr/1  (Boutilier 1984)</t>
  </si>
  <si>
    <t>pKapp = 6.4966 + log T(0.3648 - 0.0521 x pH) - (0.0353 x pH) - (0.0074 x T)   (Boutilier 1984)</t>
  </si>
  <si>
    <t>If using PH TC b then then HCO3 needs to be recalculated:</t>
  </si>
  <si>
    <t>Recalculation of pKapp is required using values for pHtcb in the equation</t>
  </si>
  <si>
    <t>i.e. : pKapp = 6.4966 + log T(0.3648 - 0.0521 x pHtcb) - (0.0353 x pHtcb) - (0.0074 x T)   (Boutilier 1984)</t>
  </si>
  <si>
    <t xml:space="preserve">HC03tcb = αC02 x pCO2tc x 10 ^(PHtcb -PKatcb) </t>
  </si>
  <si>
    <t>HCO3 1 tcb and HCO3 2 tc b (as they appear in 'All data no formulas tab') recalculated in 'R' as follows:</t>
  </si>
  <si>
    <t>Pka_tcb1=6.4996+(log(`W Temp D`)*(0.3648-(0.0521*`PH1 TC b`)))-(0.0353*`PH1 TC b`)-(0.0074*`W Temp D`)</t>
  </si>
  <si>
    <t>Pka_tcb2=6.4996+(log(`W Temp D`)*(0.3648-(0.0521*`PH2 TC b`)))-(0.0353*`PH2 TC b`)-(0.0074*`W Temp D`)</t>
  </si>
  <si>
    <t>HCO3_tcb1=      `aC02`*`PC02 1 TC`*(10^(`PH1 TC b`-Pka_tcb1)),</t>
  </si>
  <si>
    <t>HCO3_tcb2=       `aC02`*`PC02 2 TC`*(10^(`PH2 TC b`-Pka_tcb2)))</t>
  </si>
  <si>
    <t>PH1 TC a</t>
  </si>
  <si>
    <t>PH2 TC a</t>
  </si>
  <si>
    <t>αC02</t>
  </si>
  <si>
    <t xml:space="preserve"> Pka pH1tc</t>
  </si>
  <si>
    <t xml:space="preserve"> Pka pH2tc</t>
  </si>
  <si>
    <t>HCO3 1 tc</t>
  </si>
  <si>
    <t>HC03 2 tc</t>
  </si>
  <si>
    <t>K 1</t>
  </si>
  <si>
    <t>K 2</t>
  </si>
  <si>
    <t>Ca 1</t>
  </si>
  <si>
    <t>Ca2</t>
  </si>
  <si>
    <t>Mg 1</t>
  </si>
  <si>
    <t>Mg 2</t>
  </si>
  <si>
    <t>PH1 TC b</t>
  </si>
  <si>
    <t>PH2 TC b</t>
  </si>
  <si>
    <t>Healthy</t>
  </si>
  <si>
    <t>Pka_tcb1</t>
  </si>
  <si>
    <t>Pka_tcb2</t>
  </si>
  <si>
    <t>Total fight time (hook to boatside) min</t>
  </si>
  <si>
    <t>Potassium BS1</t>
  </si>
  <si>
    <t>Potassium BS2</t>
  </si>
  <si>
    <t>Total Calcium BS1</t>
  </si>
  <si>
    <t>Total Calcium BS2</t>
  </si>
  <si>
    <t>Magnesium BS1</t>
  </si>
  <si>
    <t>Magnesium BS2</t>
  </si>
  <si>
    <t>PH BS1 b Temp Correct</t>
  </si>
  <si>
    <t>PH BS2 b Temp Correct</t>
  </si>
  <si>
    <t>Y= 1 N= 0</t>
  </si>
  <si>
    <t>Pka for BS1 using PH tc b</t>
  </si>
  <si>
    <t>Pka for BS2 using PH tc b</t>
  </si>
  <si>
    <t>Time on hook changed to later time (reeling in time) as appears as outlier (held on the line)</t>
  </si>
  <si>
    <t>J?</t>
  </si>
  <si>
    <t>&lt;23</t>
  </si>
  <si>
    <t>&lt;24</t>
  </si>
  <si>
    <t>Sex 1:M 2:F</t>
  </si>
  <si>
    <t>WIDTH CM</t>
  </si>
  <si>
    <t>WIDTH INCH</t>
  </si>
  <si>
    <t>LENGTH CM</t>
  </si>
  <si>
    <t>LENGTH INCH</t>
  </si>
  <si>
    <t>T change D to A</t>
  </si>
  <si>
    <t>BS1 to BS2 min</t>
  </si>
  <si>
    <t>Blood smear</t>
  </si>
  <si>
    <t>width inches</t>
  </si>
  <si>
    <t>length inches</t>
  </si>
  <si>
    <t>Temperature change between depth and air</t>
  </si>
  <si>
    <t xml:space="preserve">Total fight time </t>
  </si>
  <si>
    <t>total deck time</t>
  </si>
  <si>
    <t>total handling time</t>
  </si>
  <si>
    <t>Time from hook to BS2</t>
  </si>
  <si>
    <t>Time from BS1 to BS2</t>
  </si>
  <si>
    <t>weight</t>
  </si>
  <si>
    <t>ABSCESS SMEAR AND BLOOD</t>
  </si>
  <si>
    <t>Surgery</t>
  </si>
  <si>
    <t>Wait time</t>
  </si>
  <si>
    <t>BS1-BS2</t>
  </si>
  <si>
    <t>HCO3 1 tc b</t>
  </si>
  <si>
    <t>HC03 2 tc b</t>
  </si>
  <si>
    <t xml:space="preserve">Sample quality K2 </t>
  </si>
  <si>
    <t>Comments</t>
  </si>
  <si>
    <t>Surgery: 1 no surgery: 0</t>
  </si>
  <si>
    <t>Water temp at Depth (deg C)</t>
  </si>
  <si>
    <t>Total fight time (hook to boatside) (min)</t>
  </si>
  <si>
    <t>Time from boat side to BS1 (min)</t>
  </si>
  <si>
    <t>Time from hook to BS1 (min)</t>
  </si>
  <si>
    <t>Time from BS1 to BS2 (min)</t>
  </si>
  <si>
    <t>Time from hook to BS2 (min)</t>
  </si>
  <si>
    <t>PH BS1 no temp correct</t>
  </si>
  <si>
    <t>PC02 BS1 (mmHg)</t>
  </si>
  <si>
    <t>PC02 BS1 Temp correct (mmHg)</t>
  </si>
  <si>
    <t>P02 BS1 (mmHg)</t>
  </si>
  <si>
    <t>P02 BS1 Temp correct (mmHg)</t>
  </si>
  <si>
    <t>BE BS1 (mmol/l)</t>
  </si>
  <si>
    <t>HC03 BS1 (mmol/l)</t>
  </si>
  <si>
    <t>HCO3 BS1 temp corrected using pH tc a</t>
  </si>
  <si>
    <t>HCO3 BS1 temp corrected using pH tc b</t>
  </si>
  <si>
    <t>tC02 BS1 (mmol/l)</t>
  </si>
  <si>
    <t>S02 BS1 (%)</t>
  </si>
  <si>
    <t>Lactate BS1 (mmol/l)</t>
  </si>
  <si>
    <t>Glucose BS1 (mmol/l)</t>
  </si>
  <si>
    <t>Potassium BS1 (mmol/l)</t>
  </si>
  <si>
    <t>Total Calcium BS1 (mmol/l)</t>
  </si>
  <si>
    <t>Magnesium BS1 (mmol/l)</t>
  </si>
  <si>
    <t>PC02 BS2 (mmHg)</t>
  </si>
  <si>
    <t>PC02 BS2 Temp correct (mmHg)</t>
  </si>
  <si>
    <t>P02 BS2 (mmHg)</t>
  </si>
  <si>
    <t>P02 BS2 Temp correct (mmHg)</t>
  </si>
  <si>
    <t>HC03 BS2 (mmol/l)</t>
  </si>
  <si>
    <t>HCO3 BS2 temp corrected using pH tc a</t>
  </si>
  <si>
    <t>HCO3 BS2 temp corrected using pH tc b</t>
  </si>
  <si>
    <t>tC02 BS2 (mmol/l)</t>
  </si>
  <si>
    <t>S02 BS2 (%)</t>
  </si>
  <si>
    <t>Lactate BS2 (mmol/l)</t>
  </si>
  <si>
    <t>Glucose BS2 (mmol/l)</t>
  </si>
  <si>
    <t>Potassium BS2 (mmol/l)</t>
  </si>
  <si>
    <t>H: Very mild haemolysis</t>
  </si>
  <si>
    <t>Total Calcium BS2 (mmol/l)</t>
  </si>
  <si>
    <t>Magnesium BS2 (mmol/l)</t>
  </si>
  <si>
    <t>H</t>
  </si>
  <si>
    <t>Left pelvic fin injury and cloacal injury</t>
  </si>
  <si>
    <t>Not tagged, old hook found in mouth</t>
  </si>
  <si>
    <t>Not tagged full of eggs</t>
  </si>
  <si>
    <t>Pka_tcb1 (corrected Apr 2024)</t>
  </si>
  <si>
    <t>Pka_tcb1 (corrected Apr 2024) no formula</t>
  </si>
  <si>
    <t>Pka_tcb2 (corrected Apr 2024)</t>
  </si>
  <si>
    <t>Pka_tcb2 (corrected Apr 2024) no formulas</t>
  </si>
  <si>
    <t>HCO3 1 tc b (corrected Apr 24)</t>
  </si>
  <si>
    <t>HCO3 1 tc b (corrected Apr 24) no formulas</t>
  </si>
  <si>
    <t>HCO3 2 tc b (corrected Apr 24) no formulas</t>
  </si>
  <si>
    <t xml:space="preserve">HCO3 2 tc b (corrected Apr 24) </t>
  </si>
  <si>
    <t xml:space="preserve">GC: Hooked in body wall through celom, midline to right caudal body wall. Sutures placed both holes. 1.1ml ceftazidome 100mg/ml given IM.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</si>
</sst>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/>
    <xf numFmtId="49" fontId="0" fillId="0" borderId="0" xfId="0" applyNumberFormat="1"/>
    <xf numFmtId="0" fontId="4" fillId="2" borderId="0" xfId="0" applyFont="1" applyFill="1"/>
    <xf numFmtId="164" fontId="0" fillId="3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0" fontId="4" fillId="2" borderId="0" xfId="0" applyFont="1" applyFill="1" applyAlignment="1">
      <alignment horizontal="right"/>
    </xf>
    <xf numFmtId="0" fontId="5" fillId="0" borderId="0" xfId="0" applyFont="1"/>
    <xf numFmtId="14" fontId="5" fillId="0" borderId="0" xfId="0" applyNumberFormat="1" applyFont="1"/>
    <xf numFmtId="164" fontId="6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0" fillId="0" borderId="1" xfId="0" applyBorder="1"/>
    <xf numFmtId="164" fontId="0" fillId="0" borderId="0" xfId="0" applyNumberFormat="1"/>
    <xf numFmtId="164" fontId="5" fillId="0" borderId="0" xfId="0" applyNumberFormat="1" applyFont="1"/>
    <xf numFmtId="164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2" fontId="5" fillId="0" borderId="0" xfId="0" applyNumberFormat="1" applyFont="1"/>
    <xf numFmtId="2" fontId="0" fillId="0" borderId="2" xfId="0" applyNumberFormat="1" applyBorder="1"/>
    <xf numFmtId="2" fontId="0" fillId="7" borderId="0" xfId="0" applyNumberFormat="1" applyFill="1"/>
    <xf numFmtId="0" fontId="0" fillId="7" borderId="0" xfId="0" applyFill="1"/>
    <xf numFmtId="2" fontId="0" fillId="8" borderId="0" xfId="0" applyNumberFormat="1" applyFill="1"/>
    <xf numFmtId="0" fontId="0" fillId="8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166" fontId="3" fillId="0" borderId="0" xfId="0" applyNumberFormat="1" applyFont="1"/>
    <xf numFmtId="166" fontId="0" fillId="0" borderId="0" xfId="0" applyNumberFormat="1"/>
    <xf numFmtId="166" fontId="4" fillId="0" borderId="0" xfId="0" applyNumberFormat="1" applyFont="1" applyAlignment="1">
      <alignment horizontal="right"/>
    </xf>
    <xf numFmtId="166" fontId="4" fillId="0" borderId="0" xfId="0" applyNumberFormat="1" applyFont="1"/>
    <xf numFmtId="166" fontId="4" fillId="5" borderId="0" xfId="0" applyNumberFormat="1" applyFont="1" applyFill="1"/>
    <xf numFmtId="166" fontId="11" fillId="0" borderId="0" xfId="0" applyNumberFormat="1" applyFont="1"/>
    <xf numFmtId="2" fontId="11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2" fillId="0" borderId="0" xfId="0" applyFont="1" applyAlignment="1">
      <alignment vertical="center"/>
    </xf>
    <xf numFmtId="2" fontId="16" fillId="0" borderId="0" xfId="0" applyNumberFormat="1" applyFont="1"/>
    <xf numFmtId="0" fontId="16" fillId="0" borderId="0" xfId="0" applyFont="1"/>
    <xf numFmtId="2" fontId="11" fillId="3" borderId="0" xfId="0" applyNumberFormat="1" applyFont="1" applyFill="1"/>
    <xf numFmtId="0" fontId="1" fillId="0" borderId="0" xfId="0" applyFont="1" applyAlignment="1">
      <alignment vertical="center"/>
    </xf>
    <xf numFmtId="0" fontId="3" fillId="9" borderId="0" xfId="0" applyFont="1" applyFill="1"/>
    <xf numFmtId="0" fontId="15" fillId="9" borderId="0" xfId="0" applyFont="1" applyFill="1"/>
    <xf numFmtId="0" fontId="0" fillId="9" borderId="0" xfId="0" applyFill="1"/>
    <xf numFmtId="0" fontId="15" fillId="10" borderId="0" xfId="0" applyFont="1" applyFill="1"/>
    <xf numFmtId="0" fontId="3" fillId="10" borderId="0" xfId="0" applyFont="1" applyFill="1"/>
    <xf numFmtId="0" fontId="0" fillId="10" borderId="0" xfId="0" applyFill="1"/>
    <xf numFmtId="0" fontId="1" fillId="10" borderId="0" xfId="0" applyFont="1" applyFill="1" applyAlignment="1">
      <alignment vertical="center"/>
    </xf>
    <xf numFmtId="0" fontId="3" fillId="6" borderId="0" xfId="0" applyFont="1" applyFill="1"/>
    <xf numFmtId="0" fontId="3" fillId="11" borderId="0" xfId="0" applyFont="1" applyFill="1"/>
    <xf numFmtId="0" fontId="0" fillId="11" borderId="0" xfId="0" applyFill="1"/>
    <xf numFmtId="0" fontId="17" fillId="0" borderId="0" xfId="0" applyFont="1" applyAlignment="1">
      <alignment vertical="center"/>
    </xf>
  </cellXfs>
  <cellStyles count="143">
    <cellStyle name="Followed Hyperlink" xfId="128" builtinId="9" hidden="1"/>
    <cellStyle name="Followed Hyperlink" xfId="90" builtinId="9" hidden="1"/>
    <cellStyle name="Followed Hyperlink" xfId="26" builtinId="9" hidden="1"/>
    <cellStyle name="Followed Hyperlink" xfId="62" builtinId="9" hidden="1"/>
    <cellStyle name="Followed Hyperlink" xfId="30" builtinId="9" hidden="1"/>
    <cellStyle name="Followed Hyperlink" xfId="20" builtinId="9" hidden="1"/>
    <cellStyle name="Followed Hyperlink" xfId="2" builtinId="9" hidden="1"/>
    <cellStyle name="Followed Hyperlink" xfId="14" builtinId="9" hidden="1"/>
    <cellStyle name="Followed Hyperlink" xfId="22" builtinId="9" hidden="1"/>
    <cellStyle name="Followed Hyperlink" xfId="64" builtinId="9" hidden="1"/>
    <cellStyle name="Followed Hyperlink" xfId="52" builtinId="9" hidden="1"/>
    <cellStyle name="Followed Hyperlink" xfId="48" builtinId="9" hidden="1"/>
    <cellStyle name="Followed Hyperlink" xfId="18" builtinId="9" hidden="1"/>
    <cellStyle name="Followed Hyperlink" xfId="10" builtinId="9" hidden="1"/>
    <cellStyle name="Followed Hyperlink" xfId="28" builtinId="9" hidden="1"/>
    <cellStyle name="Followed Hyperlink" xfId="44" builtinId="9" hidden="1"/>
    <cellStyle name="Followed Hyperlink" xfId="56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24" builtinId="9" hidden="1"/>
    <cellStyle name="Followed Hyperlink" xfId="40" builtinId="9" hidden="1"/>
    <cellStyle name="Followed Hyperlink" xfId="50" builtinId="9" hidden="1"/>
    <cellStyle name="Followed Hyperlink" xfId="34" builtinId="9" hidden="1"/>
    <cellStyle name="Followed Hyperlink" xfId="60" builtinId="9" hidden="1"/>
    <cellStyle name="Followed Hyperlink" xfId="4" builtinId="9" hidden="1"/>
    <cellStyle name="Followed Hyperlink" xfId="54" builtinId="9" hidden="1"/>
    <cellStyle name="Followed Hyperlink" xfId="42" builtinId="9" hidden="1"/>
    <cellStyle name="Followed Hyperlink" xfId="58" builtinId="9" hidden="1"/>
    <cellStyle name="Followed Hyperlink" xfId="38" builtinId="9" hidden="1"/>
    <cellStyle name="Followed Hyperlink" xfId="12" builtinId="9" hidden="1"/>
    <cellStyle name="Followed Hyperlink" xfId="8" builtinId="9" hidden="1"/>
    <cellStyle name="Followed Hyperlink" xfId="6" builtinId="9" hidden="1"/>
    <cellStyle name="Followed Hyperlink" xfId="16" builtinId="9" hidden="1"/>
    <cellStyle name="Followed Hyperlink" xfId="46" builtinId="9" hidden="1"/>
    <cellStyle name="Followed Hyperlink" xfId="36" builtinId="9" hidden="1"/>
    <cellStyle name="Followed Hyperlink" xfId="74" builtinId="9" hidden="1"/>
    <cellStyle name="Followed Hyperlink" xfId="116" builtinId="9" hidden="1"/>
    <cellStyle name="Followed Hyperlink" xfId="136" builtinId="9" hidden="1"/>
    <cellStyle name="Followed Hyperlink" xfId="98" builtinId="9" hidden="1"/>
    <cellStyle name="Followed Hyperlink" xfId="130" builtinId="9" hidden="1"/>
    <cellStyle name="Followed Hyperlink" xfId="124" builtinId="9" hidden="1"/>
    <cellStyle name="Followed Hyperlink" xfId="96" builtinId="9" hidden="1"/>
    <cellStyle name="Followed Hyperlink" xfId="104" builtinId="9" hidden="1"/>
    <cellStyle name="Followed Hyperlink" xfId="76" builtinId="9" hidden="1"/>
    <cellStyle name="Followed Hyperlink" xfId="68" builtinId="9" hidden="1"/>
    <cellStyle name="Followed Hyperlink" xfId="80" builtinId="9" hidden="1"/>
    <cellStyle name="Followed Hyperlink" xfId="92" builtinId="9" hidden="1"/>
    <cellStyle name="Followed Hyperlink" xfId="88" builtinId="9" hidden="1"/>
    <cellStyle name="Followed Hyperlink" xfId="108" builtinId="9" hidden="1"/>
    <cellStyle name="Followed Hyperlink" xfId="140" builtinId="9" hidden="1"/>
    <cellStyle name="Followed Hyperlink" xfId="94" builtinId="9" hidden="1"/>
    <cellStyle name="Followed Hyperlink" xfId="106" builtinId="9" hidden="1"/>
    <cellStyle name="Followed Hyperlink" xfId="118" builtinId="9" hidden="1"/>
    <cellStyle name="Followed Hyperlink" xfId="138" builtinId="9" hidden="1"/>
    <cellStyle name="Followed Hyperlink" xfId="126" builtinId="9" hidden="1"/>
    <cellStyle name="Followed Hyperlink" xfId="114" builtinId="9" hidden="1"/>
    <cellStyle name="Followed Hyperlink" xfId="100" builtinId="9" hidden="1"/>
    <cellStyle name="Followed Hyperlink" xfId="72" builtinId="9" hidden="1"/>
    <cellStyle name="Followed Hyperlink" xfId="84" builtinId="9" hidden="1"/>
    <cellStyle name="Followed Hyperlink" xfId="102" builtinId="9" hidden="1"/>
    <cellStyle name="Followed Hyperlink" xfId="120" builtinId="9" hidden="1"/>
    <cellStyle name="Followed Hyperlink" xfId="132" builtinId="9" hidden="1"/>
    <cellStyle name="Followed Hyperlink" xfId="134" builtinId="9" hidden="1"/>
    <cellStyle name="Followed Hyperlink" xfId="122" builtinId="9" hidden="1"/>
    <cellStyle name="Followed Hyperlink" xfId="110" builtinId="9" hidden="1"/>
    <cellStyle name="Followed Hyperlink" xfId="142" builtinId="9" hidden="1"/>
    <cellStyle name="Followed Hyperlink" xfId="82" builtinId="9" hidden="1"/>
    <cellStyle name="Followed Hyperlink" xfId="112" builtinId="9" hidden="1"/>
    <cellStyle name="Followed Hyperlink" xfId="66" builtinId="9" hidden="1"/>
    <cellStyle name="Followed Hyperlink" xfId="32" builtinId="9" hidden="1"/>
    <cellStyle name="Hyperlink" xfId="19" builtinId="8" hidden="1"/>
    <cellStyle name="Hyperlink" xfId="27" builtinId="8" hidden="1"/>
    <cellStyle name="Hyperlink" xfId="29" builtinId="8" hidden="1"/>
    <cellStyle name="Hyperlink" xfId="7" builtinId="8" hidden="1"/>
    <cellStyle name="Hyperlink" xfId="13" builtinId="8" hidden="1"/>
    <cellStyle name="Hyperlink" xfId="3" builtinId="8" hidden="1"/>
    <cellStyle name="Hyperlink" xfId="5" builtinId="8" hidden="1"/>
    <cellStyle name="Hyperlink" xfId="25" builtinId="8" hidden="1"/>
    <cellStyle name="Hyperlink" xfId="17" builtinId="8" hidden="1"/>
    <cellStyle name="Hyperlink" xfId="67" builtinId="8" hidden="1"/>
    <cellStyle name="Hyperlink" xfId="55" builtinId="8" hidden="1"/>
    <cellStyle name="Hyperlink" xfId="37" builtinId="8" hidden="1"/>
    <cellStyle name="Hyperlink" xfId="113" builtinId="8" hidden="1"/>
    <cellStyle name="Hyperlink" xfId="1" builtinId="8" hidden="1"/>
    <cellStyle name="Hyperlink" xfId="21" builtinId="8" hidden="1"/>
    <cellStyle name="Hyperlink" xfId="57" builtinId="8" hidden="1"/>
    <cellStyle name="Hyperlink" xfId="61" builtinId="8" hidden="1"/>
    <cellStyle name="Hyperlink" xfId="65" builtinId="8" hidden="1"/>
    <cellStyle name="Hyperlink" xfId="69" builtinId="8" hidden="1"/>
    <cellStyle name="Hyperlink" xfId="51" builtinId="8" hidden="1"/>
    <cellStyle name="Hyperlink" xfId="35" builtinId="8" hidden="1"/>
    <cellStyle name="Hyperlink" xfId="43" builtinId="8" hidden="1"/>
    <cellStyle name="Hyperlink" xfId="49" builtinId="8" hidden="1"/>
    <cellStyle name="Hyperlink" xfId="53" builtinId="8" hidden="1"/>
    <cellStyle name="Hyperlink" xfId="39" builtinId="8" hidden="1"/>
    <cellStyle name="Hyperlink" xfId="33" builtinId="8" hidden="1"/>
    <cellStyle name="Hyperlink" xfId="41" builtinId="8" hidden="1"/>
    <cellStyle name="Hyperlink" xfId="47" builtinId="8" hidden="1"/>
    <cellStyle name="Hyperlink" xfId="71" builtinId="8" hidden="1"/>
    <cellStyle name="Hyperlink" xfId="59" builtinId="8" hidden="1"/>
    <cellStyle name="Hyperlink" xfId="45" builtinId="8" hidden="1"/>
    <cellStyle name="Hyperlink" xfId="63" builtinId="8" hidden="1"/>
    <cellStyle name="Hyperlink" xfId="9" builtinId="8" hidden="1"/>
    <cellStyle name="Hyperlink" xfId="11" builtinId="8" hidden="1"/>
    <cellStyle name="Hyperlink" xfId="23" builtinId="8" hidden="1"/>
    <cellStyle name="Hyperlink" xfId="93" builtinId="8" hidden="1"/>
    <cellStyle name="Hyperlink" xfId="97" builtinId="8" hidden="1"/>
    <cellStyle name="Hyperlink" xfId="103" builtinId="8" hidden="1"/>
    <cellStyle name="Hyperlink" xfId="109" builtinId="8" hidden="1"/>
    <cellStyle name="Hyperlink" xfId="111" builtinId="8" hidden="1"/>
    <cellStyle name="Hyperlink" xfId="81" builtinId="8" hidden="1"/>
    <cellStyle name="Hyperlink" xfId="87" builtinId="8" hidden="1"/>
    <cellStyle name="Hyperlink" xfId="89" builtinId="8" hidden="1"/>
    <cellStyle name="Hyperlink" xfId="77" builtinId="8" hidden="1"/>
    <cellStyle name="Hyperlink" xfId="79" builtinId="8" hidden="1"/>
    <cellStyle name="Hyperlink" xfId="85" builtinId="8" hidden="1"/>
    <cellStyle name="Hyperlink" xfId="105" builtinId="8" hidden="1"/>
    <cellStyle name="Hyperlink" xfId="95" builtinId="8" hidden="1"/>
    <cellStyle name="Hyperlink" xfId="83" builtinId="8" hidden="1"/>
    <cellStyle name="Hyperlink" xfId="99" builtinId="8" hidden="1"/>
    <cellStyle name="Hyperlink" xfId="131" builtinId="8" hidden="1"/>
    <cellStyle name="Hyperlink" xfId="121" builtinId="8" hidden="1"/>
    <cellStyle name="Hyperlink" xfId="15" builtinId="8" hidden="1"/>
    <cellStyle name="Hyperlink" xfId="133" builtinId="8" hidden="1"/>
    <cellStyle name="Hyperlink" xfId="73" builtinId="8" hidden="1"/>
    <cellStyle name="Hyperlink" xfId="101" builtinId="8" hidden="1"/>
    <cellStyle name="Hyperlink" xfId="123" builtinId="8" hidden="1"/>
    <cellStyle name="Hyperlink" xfId="115" builtinId="8" hidden="1"/>
    <cellStyle name="Hyperlink" xfId="107" builtinId="8" hidden="1"/>
    <cellStyle name="Hyperlink" xfId="91" builtinId="8" hidden="1"/>
    <cellStyle name="Hyperlink" xfId="75" builtinId="8" hidden="1"/>
    <cellStyle name="Hyperlink" xfId="31" builtinId="8" hidden="1"/>
    <cellStyle name="Hyperlink" xfId="141" builtinId="8" hidden="1"/>
    <cellStyle name="Hyperlink" xfId="119" builtinId="8" hidden="1"/>
    <cellStyle name="Hyperlink" xfId="129" builtinId="8" hidden="1"/>
    <cellStyle name="Hyperlink" xfId="135" builtinId="8" hidden="1"/>
    <cellStyle name="Hyperlink" xfId="137" builtinId="8" hidden="1"/>
    <cellStyle name="Hyperlink" xfId="139" builtinId="8" hidden="1"/>
    <cellStyle name="Hyperlink" xfId="125" builtinId="8" hidden="1"/>
    <cellStyle name="Hyperlink" xfId="127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2"/>
  <sheetViews>
    <sheetView topLeftCell="AF1" workbookViewId="0">
      <pane ySplit="1" topLeftCell="A2" activePane="bottomLeft" state="frozen"/>
      <selection pane="bottomLeft" activeCell="AS6" sqref="AS6"/>
    </sheetView>
  </sheetViews>
  <sheetFormatPr defaultColWidth="11" defaultRowHeight="15.5" x14ac:dyDescent="0.35"/>
  <cols>
    <col min="13" max="16" width="10.83203125" style="22"/>
    <col min="17" max="17" width="10.83203125" style="5"/>
    <col min="18" max="18" width="10.83203125" style="22"/>
    <col min="19" max="19" width="10.83203125" style="5"/>
    <col min="20" max="22" width="10.83203125" style="6"/>
    <col min="23" max="43" width="10.83203125" style="5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</row>
    <row r="2" spans="1:45" x14ac:dyDescent="0.35">
      <c r="A2" t="s">
        <v>44</v>
      </c>
      <c r="B2" t="s">
        <v>45</v>
      </c>
      <c r="C2" t="s">
        <v>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J2" t="s">
        <v>51</v>
      </c>
      <c r="K2" t="s">
        <v>52</v>
      </c>
      <c r="L2" t="s">
        <v>53</v>
      </c>
      <c r="M2" s="22" t="s">
        <v>54</v>
      </c>
      <c r="N2" s="22" t="s">
        <v>55</v>
      </c>
      <c r="O2" s="22" t="s">
        <v>56</v>
      </c>
      <c r="P2" s="22" t="s">
        <v>57</v>
      </c>
      <c r="R2" s="22" t="s">
        <v>58</v>
      </c>
      <c r="T2" s="6" t="s">
        <v>59</v>
      </c>
      <c r="U2" s="6" t="s">
        <v>60</v>
      </c>
      <c r="V2" s="6" t="s">
        <v>61</v>
      </c>
      <c r="W2" s="5" t="s">
        <v>62</v>
      </c>
      <c r="X2" s="5" t="s">
        <v>63</v>
      </c>
      <c r="Y2" s="5" t="s">
        <v>64</v>
      </c>
      <c r="Z2" s="5" t="s">
        <v>65</v>
      </c>
      <c r="AA2" s="5" t="s">
        <v>66</v>
      </c>
      <c r="AB2" s="5" t="s">
        <v>67</v>
      </c>
      <c r="AC2" s="5" t="s">
        <v>68</v>
      </c>
      <c r="AD2" s="5" t="s">
        <v>69</v>
      </c>
      <c r="AE2" s="5" t="s">
        <v>70</v>
      </c>
      <c r="AF2" s="5" t="s">
        <v>71</v>
      </c>
      <c r="AG2" s="5" t="s">
        <v>72</v>
      </c>
      <c r="AH2" s="5" t="s">
        <v>73</v>
      </c>
      <c r="AI2" s="5" t="s">
        <v>74</v>
      </c>
      <c r="AJ2" s="5" t="s">
        <v>75</v>
      </c>
      <c r="AK2" s="5" t="s">
        <v>76</v>
      </c>
      <c r="AL2" s="5" t="s">
        <v>77</v>
      </c>
      <c r="AM2" s="5" t="s">
        <v>78</v>
      </c>
      <c r="AN2" s="5" t="s">
        <v>79</v>
      </c>
      <c r="AO2" s="5" t="s">
        <v>80</v>
      </c>
      <c r="AP2" s="5" t="s">
        <v>81</v>
      </c>
      <c r="AQ2" s="5" t="s">
        <v>82</v>
      </c>
      <c r="AR2" t="s">
        <v>83</v>
      </c>
    </row>
    <row r="3" spans="1:45" x14ac:dyDescent="0.35">
      <c r="A3" s="7">
        <v>43313</v>
      </c>
      <c r="B3">
        <v>7092972</v>
      </c>
      <c r="C3" t="s">
        <v>84</v>
      </c>
      <c r="D3" t="s">
        <v>85</v>
      </c>
      <c r="E3" t="s">
        <v>86</v>
      </c>
      <c r="F3">
        <v>170.18</v>
      </c>
      <c r="G3">
        <v>223.52</v>
      </c>
      <c r="H3" s="5">
        <f>I3/2.2046226218488</f>
        <v>94.347212959998956</v>
      </c>
      <c r="I3">
        <v>208</v>
      </c>
      <c r="J3">
        <v>12.46</v>
      </c>
      <c r="K3">
        <v>11.97</v>
      </c>
      <c r="L3">
        <v>15.36</v>
      </c>
      <c r="M3">
        <v>27</v>
      </c>
      <c r="N3">
        <v>19</v>
      </c>
      <c r="O3">
        <v>47</v>
      </c>
      <c r="P3">
        <v>38</v>
      </c>
      <c r="Q3" s="5">
        <v>38</v>
      </c>
      <c r="R3"/>
      <c r="T3" s="6">
        <v>7.1379999999999999</v>
      </c>
      <c r="X3" s="5">
        <v>12.4</v>
      </c>
      <c r="AB3" s="5">
        <v>193</v>
      </c>
      <c r="AF3" s="5">
        <v>-25</v>
      </c>
      <c r="AH3" s="5">
        <v>4.2</v>
      </c>
      <c r="AJ3" s="5" t="s">
        <v>87</v>
      </c>
      <c r="AL3" s="5">
        <v>99</v>
      </c>
      <c r="AN3" s="5">
        <v>1.47</v>
      </c>
      <c r="AP3" s="5">
        <v>1.7</v>
      </c>
      <c r="AR3" t="s">
        <v>88</v>
      </c>
    </row>
    <row r="4" spans="1:45" x14ac:dyDescent="0.35">
      <c r="A4" s="7">
        <v>43314</v>
      </c>
      <c r="B4">
        <v>2069335</v>
      </c>
      <c r="C4">
        <v>10509</v>
      </c>
      <c r="D4" t="s">
        <v>89</v>
      </c>
      <c r="E4" t="s">
        <v>86</v>
      </c>
      <c r="F4">
        <v>122</v>
      </c>
      <c r="G4">
        <v>162</v>
      </c>
      <c r="H4" s="5"/>
      <c r="J4">
        <v>12.77</v>
      </c>
      <c r="K4">
        <v>12.28</v>
      </c>
      <c r="L4">
        <v>21.86</v>
      </c>
      <c r="M4">
        <v>20</v>
      </c>
      <c r="N4">
        <v>17</v>
      </c>
      <c r="O4">
        <v>39</v>
      </c>
      <c r="P4">
        <v>27</v>
      </c>
      <c r="Q4" s="5">
        <v>27</v>
      </c>
      <c r="R4">
        <v>37</v>
      </c>
      <c r="S4" s="5">
        <v>37</v>
      </c>
      <c r="T4" s="6">
        <v>7.1360000000000001</v>
      </c>
      <c r="V4" s="6">
        <v>6.9980000000000002</v>
      </c>
      <c r="X4" s="5">
        <v>10.1</v>
      </c>
      <c r="Z4" s="5">
        <v>16.100000000000001</v>
      </c>
      <c r="AB4" s="5">
        <v>277</v>
      </c>
      <c r="AD4" s="5">
        <v>246</v>
      </c>
      <c r="AF4" s="5">
        <v>-26</v>
      </c>
      <c r="AG4" s="5">
        <v>-27</v>
      </c>
      <c r="AH4" s="5">
        <v>3.4</v>
      </c>
      <c r="AI4" s="5">
        <v>4</v>
      </c>
      <c r="AJ4" s="5" t="s">
        <v>87</v>
      </c>
      <c r="AK4" s="5" t="s">
        <v>87</v>
      </c>
      <c r="AL4" s="5">
        <v>100</v>
      </c>
      <c r="AM4" s="5">
        <v>100</v>
      </c>
      <c r="AN4" s="5">
        <v>2.41</v>
      </c>
      <c r="AO4" s="5">
        <v>2.75</v>
      </c>
      <c r="AP4" s="5">
        <v>1.9</v>
      </c>
      <c r="AQ4" s="5">
        <v>2</v>
      </c>
      <c r="AR4" t="s">
        <v>84</v>
      </c>
    </row>
    <row r="5" spans="1:45" x14ac:dyDescent="0.35">
      <c r="A5" s="7">
        <v>43314</v>
      </c>
      <c r="B5">
        <v>7092883</v>
      </c>
      <c r="C5">
        <v>10506</v>
      </c>
      <c r="D5" t="s">
        <v>89</v>
      </c>
      <c r="E5" t="s">
        <v>86</v>
      </c>
      <c r="F5">
        <v>125.73</v>
      </c>
      <c r="G5">
        <v>167.64</v>
      </c>
      <c r="H5" s="5">
        <f t="shared" ref="H5:H6" si="0">I5/2.2046226218488</f>
        <v>34.473020119999617</v>
      </c>
      <c r="I5">
        <v>76</v>
      </c>
      <c r="J5">
        <v>12.77</v>
      </c>
      <c r="K5">
        <v>12.21</v>
      </c>
      <c r="L5">
        <v>16.420000000000002</v>
      </c>
      <c r="M5">
        <v>19</v>
      </c>
      <c r="N5">
        <v>16</v>
      </c>
      <c r="O5">
        <v>37</v>
      </c>
      <c r="P5">
        <v>24</v>
      </c>
      <c r="Q5" s="5">
        <v>24</v>
      </c>
      <c r="R5">
        <v>34</v>
      </c>
      <c r="S5" s="5">
        <v>34</v>
      </c>
      <c r="T5" s="6">
        <v>7.15</v>
      </c>
      <c r="V5" s="6">
        <v>7.1619999999999999</v>
      </c>
      <c r="X5">
        <v>11.5</v>
      </c>
      <c r="Z5">
        <v>7.7</v>
      </c>
      <c r="AB5" s="5">
        <v>104</v>
      </c>
      <c r="AD5" s="5">
        <v>207</v>
      </c>
      <c r="AF5" s="5">
        <v>-25</v>
      </c>
      <c r="AG5" s="5">
        <v>-26</v>
      </c>
      <c r="AH5" s="5">
        <v>4</v>
      </c>
      <c r="AI5" s="5">
        <v>2.8</v>
      </c>
      <c r="AJ5" s="5" t="s">
        <v>87</v>
      </c>
      <c r="AK5" s="5" t="s">
        <v>87</v>
      </c>
      <c r="AL5" s="5">
        <v>96</v>
      </c>
      <c r="AM5" s="5">
        <v>100</v>
      </c>
      <c r="AN5" s="5">
        <v>1.78</v>
      </c>
      <c r="AO5" s="5">
        <v>2.31</v>
      </c>
      <c r="AP5" s="5">
        <v>1</v>
      </c>
      <c r="AQ5" s="5">
        <v>1.6</v>
      </c>
      <c r="AR5" t="s">
        <v>84</v>
      </c>
    </row>
    <row r="6" spans="1:45" x14ac:dyDescent="0.35">
      <c r="A6" s="7">
        <v>43314</v>
      </c>
      <c r="B6">
        <v>7093028</v>
      </c>
      <c r="C6">
        <v>10507</v>
      </c>
      <c r="D6" t="s">
        <v>89</v>
      </c>
      <c r="E6" t="s">
        <v>90</v>
      </c>
      <c r="F6">
        <v>106.68</v>
      </c>
      <c r="G6">
        <v>151.13</v>
      </c>
      <c r="H6" s="5">
        <f t="shared" si="0"/>
        <v>22.679618499999751</v>
      </c>
      <c r="I6">
        <v>50</v>
      </c>
      <c r="J6">
        <v>12.77</v>
      </c>
      <c r="K6">
        <v>11.93</v>
      </c>
      <c r="L6">
        <v>18.440000000000001</v>
      </c>
      <c r="M6">
        <v>26</v>
      </c>
      <c r="N6"/>
      <c r="O6"/>
      <c r="P6">
        <v>33</v>
      </c>
      <c r="Q6" s="5">
        <v>33</v>
      </c>
      <c r="R6">
        <v>41</v>
      </c>
      <c r="S6" s="5">
        <v>41</v>
      </c>
      <c r="T6" s="6">
        <v>7.7229999999999999</v>
      </c>
      <c r="V6" s="6">
        <v>6.91</v>
      </c>
      <c r="Z6" s="5">
        <v>13.8</v>
      </c>
      <c r="AB6" s="5">
        <v>213</v>
      </c>
      <c r="AD6" s="5">
        <v>171</v>
      </c>
      <c r="AG6" s="5">
        <v>-30</v>
      </c>
      <c r="AI6">
        <v>2.8</v>
      </c>
      <c r="AK6" s="5" t="s">
        <v>87</v>
      </c>
      <c r="AM6" s="5">
        <v>98</v>
      </c>
      <c r="AN6" s="5">
        <v>1.8</v>
      </c>
      <c r="AO6" s="5">
        <v>2.57</v>
      </c>
      <c r="AP6" s="5">
        <v>1.7</v>
      </c>
      <c r="AQ6" s="5">
        <v>1.8</v>
      </c>
      <c r="AR6" t="s">
        <v>84</v>
      </c>
      <c r="AS6" t="s">
        <v>91</v>
      </c>
    </row>
    <row r="7" spans="1:45" x14ac:dyDescent="0.35">
      <c r="A7" s="7">
        <v>43332</v>
      </c>
      <c r="B7">
        <v>7093231</v>
      </c>
      <c r="C7">
        <v>10510</v>
      </c>
      <c r="D7" t="s">
        <v>89</v>
      </c>
      <c r="E7" t="s">
        <v>86</v>
      </c>
      <c r="F7">
        <v>137.16</v>
      </c>
      <c r="G7">
        <v>190.5</v>
      </c>
      <c r="H7" s="5">
        <f>I7/2.2046226218488</f>
        <v>49.441568329999456</v>
      </c>
      <c r="I7">
        <v>109</v>
      </c>
      <c r="J7">
        <v>13.43</v>
      </c>
      <c r="K7">
        <v>13.14</v>
      </c>
      <c r="L7">
        <v>18.38</v>
      </c>
      <c r="M7">
        <v>28</v>
      </c>
      <c r="N7">
        <v>21</v>
      </c>
      <c r="O7">
        <v>53</v>
      </c>
      <c r="P7">
        <v>38</v>
      </c>
      <c r="Q7" s="5">
        <v>38</v>
      </c>
      <c r="R7">
        <v>48</v>
      </c>
      <c r="S7" s="5">
        <v>48</v>
      </c>
      <c r="V7" s="6">
        <v>6.9249999999999998</v>
      </c>
      <c r="Z7" s="5">
        <v>9.5</v>
      </c>
      <c r="AD7" s="5">
        <v>250</v>
      </c>
      <c r="AG7" s="5" t="s">
        <v>92</v>
      </c>
      <c r="AI7" s="5">
        <v>2</v>
      </c>
      <c r="AK7" s="5" t="s">
        <v>87</v>
      </c>
      <c r="AM7" s="5">
        <v>99</v>
      </c>
      <c r="AO7" s="5">
        <v>3.31</v>
      </c>
      <c r="AQ7" s="5">
        <v>1.6</v>
      </c>
      <c r="AR7" t="s">
        <v>88</v>
      </c>
    </row>
    <row r="8" spans="1:45" x14ac:dyDescent="0.35">
      <c r="A8" s="7">
        <v>43333</v>
      </c>
      <c r="B8">
        <v>7093338</v>
      </c>
      <c r="C8">
        <v>10513</v>
      </c>
      <c r="D8" t="s">
        <v>85</v>
      </c>
      <c r="E8" t="s">
        <v>86</v>
      </c>
      <c r="F8">
        <v>1651</v>
      </c>
      <c r="G8">
        <v>226</v>
      </c>
      <c r="H8" s="5">
        <f>I8/2.2046226218488</f>
        <v>89.811289259999015</v>
      </c>
      <c r="I8">
        <v>198</v>
      </c>
      <c r="J8">
        <v>13.43</v>
      </c>
      <c r="K8">
        <v>12.57</v>
      </c>
      <c r="L8">
        <v>16.78</v>
      </c>
      <c r="M8">
        <v>25</v>
      </c>
      <c r="N8">
        <v>25</v>
      </c>
      <c r="O8">
        <v>51</v>
      </c>
      <c r="P8">
        <v>31</v>
      </c>
      <c r="Q8" s="5">
        <v>31</v>
      </c>
      <c r="R8">
        <v>46</v>
      </c>
      <c r="S8" s="5">
        <v>46</v>
      </c>
      <c r="T8" s="6">
        <v>7.1130000000000004</v>
      </c>
      <c r="V8" s="6">
        <v>7.0129999999999999</v>
      </c>
      <c r="X8" s="5">
        <v>9.6</v>
      </c>
      <c r="Z8" s="5">
        <v>9.8000000000000007</v>
      </c>
      <c r="AB8" s="5">
        <v>223</v>
      </c>
      <c r="AD8" s="5">
        <v>228</v>
      </c>
      <c r="AF8" s="5">
        <v>-26</v>
      </c>
      <c r="AG8" s="5">
        <v>-29</v>
      </c>
      <c r="AH8" s="5">
        <v>3.1</v>
      </c>
      <c r="AI8" s="5">
        <v>2.5</v>
      </c>
      <c r="AJ8" s="5" t="s">
        <v>87</v>
      </c>
      <c r="AK8" s="5" t="s">
        <v>87</v>
      </c>
      <c r="AL8" s="5">
        <v>100</v>
      </c>
      <c r="AM8" s="5">
        <v>99</v>
      </c>
      <c r="AN8" s="5">
        <v>1.98</v>
      </c>
      <c r="AO8" s="5">
        <v>2.94</v>
      </c>
      <c r="AP8" s="5">
        <v>1.6</v>
      </c>
      <c r="AQ8" s="5">
        <v>1.6</v>
      </c>
      <c r="AR8" t="s">
        <v>88</v>
      </c>
    </row>
    <row r="9" spans="1:45" x14ac:dyDescent="0.35">
      <c r="A9" s="7">
        <v>43333</v>
      </c>
      <c r="B9">
        <v>7092935</v>
      </c>
      <c r="C9" t="s">
        <v>84</v>
      </c>
      <c r="D9" t="s">
        <v>85</v>
      </c>
      <c r="E9" t="s">
        <v>86</v>
      </c>
      <c r="F9">
        <v>179.83199999999999</v>
      </c>
      <c r="G9">
        <v>228.6</v>
      </c>
      <c r="H9" s="5">
        <f>I9/2.2046226218488</f>
        <v>97.97595191999892</v>
      </c>
      <c r="I9">
        <v>216</v>
      </c>
      <c r="J9">
        <v>13.43</v>
      </c>
      <c r="K9">
        <v>12.5</v>
      </c>
      <c r="L9">
        <v>16.510000000000002</v>
      </c>
      <c r="M9">
        <v>26</v>
      </c>
      <c r="N9">
        <v>15</v>
      </c>
      <c r="O9">
        <v>44</v>
      </c>
      <c r="P9">
        <v>38</v>
      </c>
      <c r="Q9" s="5">
        <v>38</v>
      </c>
      <c r="R9"/>
      <c r="T9" s="6">
        <v>7.0640000000000001</v>
      </c>
      <c r="X9" s="5">
        <v>15.9</v>
      </c>
      <c r="AB9" s="5">
        <v>168</v>
      </c>
      <c r="AF9" s="5">
        <v>-26</v>
      </c>
      <c r="AH9" s="5">
        <v>4.5</v>
      </c>
      <c r="AJ9" s="5">
        <v>5</v>
      </c>
      <c r="AL9" s="5">
        <v>99</v>
      </c>
      <c r="AN9" s="5">
        <v>1.77</v>
      </c>
      <c r="AP9" s="5">
        <v>1.77</v>
      </c>
      <c r="AR9" t="s">
        <v>88</v>
      </c>
      <c r="AS9" t="s">
        <v>93</v>
      </c>
    </row>
    <row r="10" spans="1:45" x14ac:dyDescent="0.35">
      <c r="A10" s="7">
        <v>43333</v>
      </c>
      <c r="B10">
        <v>3194</v>
      </c>
      <c r="C10">
        <v>10511</v>
      </c>
      <c r="D10" t="s">
        <v>89</v>
      </c>
      <c r="E10" t="s">
        <v>86</v>
      </c>
      <c r="F10">
        <v>144.78</v>
      </c>
      <c r="G10">
        <v>201.93</v>
      </c>
      <c r="H10" s="5">
        <f>I10/2.2046226218488</f>
        <v>57.606230989999368</v>
      </c>
      <c r="I10">
        <v>127</v>
      </c>
      <c r="J10">
        <v>13.46</v>
      </c>
      <c r="K10">
        <v>12.9</v>
      </c>
      <c r="L10">
        <v>17.82</v>
      </c>
      <c r="M10">
        <v>16</v>
      </c>
      <c r="N10">
        <v>20</v>
      </c>
      <c r="O10">
        <v>37</v>
      </c>
      <c r="P10">
        <v>25</v>
      </c>
      <c r="Q10" s="5">
        <v>25</v>
      </c>
      <c r="R10">
        <v>33</v>
      </c>
      <c r="S10" s="5">
        <v>33</v>
      </c>
      <c r="T10" s="6">
        <v>7.1890000000000001</v>
      </c>
      <c r="V10" s="8">
        <v>7.1619999999999999</v>
      </c>
      <c r="X10" s="9">
        <v>14.3</v>
      </c>
      <c r="Z10" s="8">
        <v>12</v>
      </c>
      <c r="AB10" s="9">
        <v>67</v>
      </c>
      <c r="AD10" s="5">
        <v>151</v>
      </c>
      <c r="AF10" s="9">
        <v>-23</v>
      </c>
      <c r="AH10" s="8">
        <v>-24</v>
      </c>
      <c r="AJ10" s="5">
        <v>6</v>
      </c>
      <c r="AK10" s="5" t="s">
        <v>87</v>
      </c>
      <c r="AL10" s="5">
        <v>89</v>
      </c>
      <c r="AM10" s="5">
        <v>99</v>
      </c>
      <c r="AN10" s="5">
        <v>1.41</v>
      </c>
      <c r="AO10" s="5">
        <v>1.6</v>
      </c>
      <c r="AP10" s="5">
        <v>1.4</v>
      </c>
      <c r="AQ10" s="5">
        <v>1.8</v>
      </c>
      <c r="AR10" t="s">
        <v>88</v>
      </c>
    </row>
    <row r="11" spans="1:45" x14ac:dyDescent="0.35">
      <c r="A11" s="7">
        <v>43334</v>
      </c>
      <c r="B11">
        <v>7092902</v>
      </c>
      <c r="C11">
        <v>10514</v>
      </c>
      <c r="D11" t="s">
        <v>85</v>
      </c>
      <c r="E11" t="s">
        <v>86</v>
      </c>
      <c r="F11">
        <v>165.1</v>
      </c>
      <c r="G11">
        <v>218.44</v>
      </c>
      <c r="H11" s="5">
        <f>I11/2.2046226218488</f>
        <v>89.357696889999019</v>
      </c>
      <c r="I11">
        <v>197</v>
      </c>
      <c r="J11">
        <v>13.46</v>
      </c>
      <c r="K11">
        <v>12.83</v>
      </c>
      <c r="L11">
        <v>19.47</v>
      </c>
      <c r="M11">
        <v>26</v>
      </c>
      <c r="N11">
        <v>27</v>
      </c>
      <c r="O11">
        <v>55</v>
      </c>
      <c r="P11">
        <v>39</v>
      </c>
      <c r="Q11" s="5">
        <v>39</v>
      </c>
      <c r="R11">
        <v>53</v>
      </c>
      <c r="S11" s="5">
        <v>53</v>
      </c>
      <c r="T11">
        <v>7.1859999999999999</v>
      </c>
      <c r="V11" s="8">
        <v>7.117</v>
      </c>
      <c r="X11" s="9">
        <v>10.3</v>
      </c>
      <c r="Z11" s="8">
        <v>12.04</v>
      </c>
      <c r="AB11" s="9">
        <v>171</v>
      </c>
      <c r="AD11" s="8">
        <v>239</v>
      </c>
      <c r="AF11" s="9">
        <v>-24</v>
      </c>
      <c r="AG11" s="8">
        <v>-25</v>
      </c>
      <c r="AH11" s="9">
        <v>3.9</v>
      </c>
      <c r="AI11" s="8">
        <v>4</v>
      </c>
      <c r="AJ11" s="9" t="s">
        <v>87</v>
      </c>
      <c r="AK11" s="9" t="s">
        <v>87</v>
      </c>
      <c r="AL11" s="9">
        <v>99</v>
      </c>
      <c r="AM11" s="5">
        <v>100</v>
      </c>
      <c r="AN11" s="9">
        <v>1.32</v>
      </c>
      <c r="AO11" s="8">
        <v>1.74</v>
      </c>
      <c r="AP11" s="9">
        <v>1.5</v>
      </c>
      <c r="AQ11" s="8">
        <v>1.7</v>
      </c>
      <c r="AR11" t="s">
        <v>88</v>
      </c>
    </row>
    <row r="12" spans="1:45" x14ac:dyDescent="0.35">
      <c r="A12" s="7">
        <v>43334</v>
      </c>
      <c r="B12">
        <v>7093359</v>
      </c>
      <c r="C12">
        <v>10512</v>
      </c>
      <c r="D12" t="s">
        <v>89</v>
      </c>
      <c r="E12" t="s">
        <v>90</v>
      </c>
      <c r="F12">
        <v>116.84</v>
      </c>
      <c r="G12">
        <v>162.56</v>
      </c>
      <c r="H12" s="5">
        <f t="shared" ref="H12:H14" si="1">I12/2.2046226218488</f>
        <v>29.483504049999674</v>
      </c>
      <c r="I12">
        <v>65</v>
      </c>
      <c r="J12">
        <v>13.43</v>
      </c>
      <c r="K12">
        <v>12.76</v>
      </c>
      <c r="L12" t="s">
        <v>94</v>
      </c>
      <c r="M12">
        <v>11</v>
      </c>
      <c r="N12">
        <v>19</v>
      </c>
      <c r="O12">
        <v>31</v>
      </c>
      <c r="P12">
        <v>20</v>
      </c>
      <c r="Q12" s="5">
        <v>20</v>
      </c>
      <c r="R12">
        <v>28</v>
      </c>
      <c r="S12" s="5">
        <v>28</v>
      </c>
      <c r="T12" s="6">
        <v>7.1230000000000002</v>
      </c>
      <c r="V12" s="8">
        <v>7.1</v>
      </c>
      <c r="X12" s="9">
        <v>13.5</v>
      </c>
      <c r="Z12" s="8">
        <v>12.1</v>
      </c>
      <c r="AB12" s="9">
        <v>294</v>
      </c>
      <c r="AD12" s="8">
        <v>167</v>
      </c>
      <c r="AF12" s="9">
        <v>-25</v>
      </c>
      <c r="AG12" s="8">
        <v>-26</v>
      </c>
      <c r="AH12" s="9">
        <v>4.4000000000000004</v>
      </c>
      <c r="AI12" s="8">
        <v>3.8</v>
      </c>
      <c r="AJ12" s="9" t="s">
        <v>87</v>
      </c>
      <c r="AK12" s="8" t="s">
        <v>87</v>
      </c>
      <c r="AL12" s="9">
        <v>100</v>
      </c>
      <c r="AM12" s="8">
        <v>99</v>
      </c>
      <c r="AN12" s="9">
        <v>1.68</v>
      </c>
      <c r="AO12" s="8">
        <v>2.0299999999999998</v>
      </c>
      <c r="AP12" s="9">
        <v>1.3</v>
      </c>
      <c r="AQ12" s="8">
        <v>1.1000000000000001</v>
      </c>
    </row>
    <row r="13" spans="1:45" x14ac:dyDescent="0.35">
      <c r="A13" s="7">
        <v>43334</v>
      </c>
      <c r="B13">
        <v>10991061</v>
      </c>
      <c r="C13">
        <v>10521</v>
      </c>
      <c r="D13" t="s">
        <v>89</v>
      </c>
      <c r="E13" t="s">
        <v>86</v>
      </c>
      <c r="F13">
        <v>152.4</v>
      </c>
      <c r="G13">
        <v>199.39</v>
      </c>
      <c r="H13" s="5">
        <f t="shared" si="1"/>
        <v>59.420600469999343</v>
      </c>
      <c r="I13">
        <v>131</v>
      </c>
      <c r="J13">
        <v>13.43</v>
      </c>
      <c r="K13">
        <v>12.76</v>
      </c>
      <c r="L13">
        <v>16.39</v>
      </c>
      <c r="M13">
        <v>33</v>
      </c>
      <c r="N13">
        <v>25</v>
      </c>
      <c r="O13">
        <v>60</v>
      </c>
      <c r="P13">
        <v>47</v>
      </c>
      <c r="Q13" s="5">
        <v>47</v>
      </c>
      <c r="R13">
        <v>59</v>
      </c>
      <c r="S13" s="5">
        <v>59</v>
      </c>
      <c r="T13">
        <v>7.1</v>
      </c>
      <c r="V13" s="8">
        <v>7.2629999999999999</v>
      </c>
      <c r="X13" s="9">
        <v>13.1</v>
      </c>
      <c r="Z13" s="8" t="s">
        <v>87</v>
      </c>
      <c r="AB13" s="9">
        <v>182</v>
      </c>
      <c r="AD13" s="8">
        <v>209</v>
      </c>
      <c r="AF13" s="9">
        <v>-26</v>
      </c>
      <c r="AH13" s="9">
        <v>4.0999999999999996</v>
      </c>
      <c r="AJ13" s="9" t="s">
        <v>87</v>
      </c>
      <c r="AL13" s="9">
        <v>99</v>
      </c>
      <c r="AN13" s="9">
        <v>2.0099999999999998</v>
      </c>
      <c r="AO13" s="8">
        <v>1.99</v>
      </c>
      <c r="AP13" s="9">
        <v>1.9</v>
      </c>
      <c r="AQ13" s="8">
        <v>1.6</v>
      </c>
      <c r="AR13" t="s">
        <v>88</v>
      </c>
    </row>
    <row r="14" spans="1:45" x14ac:dyDescent="0.35">
      <c r="A14" s="7">
        <v>43334</v>
      </c>
      <c r="B14">
        <v>7092921</v>
      </c>
      <c r="C14">
        <v>10520</v>
      </c>
      <c r="D14" t="s">
        <v>89</v>
      </c>
      <c r="E14" t="s">
        <v>86</v>
      </c>
      <c r="F14">
        <v>142.24</v>
      </c>
      <c r="G14">
        <v>187.96</v>
      </c>
      <c r="H14" s="5">
        <f t="shared" si="1"/>
        <v>49.895160699999451</v>
      </c>
      <c r="I14">
        <v>110</v>
      </c>
      <c r="J14">
        <v>13.46</v>
      </c>
      <c r="K14">
        <v>12.71</v>
      </c>
      <c r="L14">
        <v>18</v>
      </c>
      <c r="M14">
        <v>19</v>
      </c>
      <c r="N14">
        <v>20</v>
      </c>
      <c r="O14">
        <v>50</v>
      </c>
      <c r="P14">
        <v>40</v>
      </c>
      <c r="Q14" s="5">
        <v>40</v>
      </c>
      <c r="R14">
        <v>47</v>
      </c>
      <c r="S14" s="5">
        <v>47</v>
      </c>
      <c r="T14">
        <v>7.1079999999999997</v>
      </c>
      <c r="V14" s="8">
        <v>6.8710000000000004</v>
      </c>
      <c r="X14" s="9">
        <v>10.050000000000001</v>
      </c>
      <c r="Z14" s="8">
        <v>17.2</v>
      </c>
      <c r="AB14" s="9">
        <v>233</v>
      </c>
      <c r="AD14" s="8">
        <v>136</v>
      </c>
      <c r="AF14" s="9">
        <v>-26</v>
      </c>
      <c r="AG14" s="8">
        <v>-30</v>
      </c>
      <c r="AH14" s="9">
        <v>3.3</v>
      </c>
      <c r="AI14" s="8">
        <v>3.1</v>
      </c>
      <c r="AJ14" s="9" t="s">
        <v>87</v>
      </c>
      <c r="AK14" s="8" t="s">
        <v>87</v>
      </c>
      <c r="AL14" s="9">
        <v>100</v>
      </c>
      <c r="AM14" s="8">
        <v>96</v>
      </c>
      <c r="AN14" s="9">
        <v>2.25</v>
      </c>
      <c r="AO14" s="8">
        <v>3.36</v>
      </c>
      <c r="AP14" s="9">
        <v>1.6</v>
      </c>
      <c r="AQ14" s="8">
        <v>1.9</v>
      </c>
      <c r="AR14" t="s">
        <v>88</v>
      </c>
    </row>
    <row r="15" spans="1:45" x14ac:dyDescent="0.35">
      <c r="A15" s="7">
        <v>43334</v>
      </c>
      <c r="B15">
        <v>7092885</v>
      </c>
      <c r="C15" t="s">
        <v>84</v>
      </c>
      <c r="D15" t="s">
        <v>89</v>
      </c>
      <c r="E15" t="s">
        <v>90</v>
      </c>
      <c r="F15">
        <v>91.44</v>
      </c>
      <c r="G15">
        <v>124.46</v>
      </c>
      <c r="H15" s="5">
        <f>I15/2.2046226218488</f>
        <v>13.154178729999854</v>
      </c>
      <c r="I15">
        <v>29</v>
      </c>
      <c r="J15">
        <v>13.46</v>
      </c>
      <c r="K15">
        <v>12.69</v>
      </c>
      <c r="L15">
        <v>14.36</v>
      </c>
      <c r="M15">
        <v>9</v>
      </c>
      <c r="N15">
        <v>10</v>
      </c>
      <c r="O15">
        <v>20</v>
      </c>
      <c r="P15">
        <v>15</v>
      </c>
      <c r="Q15" s="5">
        <v>15</v>
      </c>
      <c r="R15">
        <v>18</v>
      </c>
      <c r="S15" s="5">
        <v>18</v>
      </c>
      <c r="T15">
        <v>7.1710000000000003</v>
      </c>
      <c r="V15" s="8">
        <v>7.1420000000000003</v>
      </c>
      <c r="X15" s="9">
        <v>9.8000000000000007</v>
      </c>
      <c r="Z15" s="8">
        <v>7.8</v>
      </c>
      <c r="AB15" s="9">
        <v>211</v>
      </c>
      <c r="AD15" s="8">
        <v>219</v>
      </c>
      <c r="AF15" s="9">
        <v>-25</v>
      </c>
      <c r="AG15" s="8">
        <v>-26</v>
      </c>
      <c r="AH15" s="9">
        <v>3.6</v>
      </c>
      <c r="AI15" s="8">
        <v>3.2</v>
      </c>
      <c r="AJ15" s="9" t="s">
        <v>87</v>
      </c>
      <c r="AK15" s="9" t="s">
        <v>87</v>
      </c>
      <c r="AL15" s="9">
        <v>100</v>
      </c>
      <c r="AM15" s="8">
        <v>100</v>
      </c>
      <c r="AN15" s="9">
        <v>0.99</v>
      </c>
      <c r="AO15" s="8">
        <v>1.23</v>
      </c>
      <c r="AP15" s="9">
        <v>1.6</v>
      </c>
      <c r="AQ15" s="8">
        <v>1.8</v>
      </c>
      <c r="AR15" t="s">
        <v>84</v>
      </c>
    </row>
    <row r="16" spans="1:45" x14ac:dyDescent="0.35">
      <c r="A16" s="7">
        <v>43557</v>
      </c>
      <c r="B16" s="10" t="s">
        <v>95</v>
      </c>
      <c r="C16">
        <v>10519</v>
      </c>
      <c r="D16" t="s">
        <v>85</v>
      </c>
      <c r="E16" t="s">
        <v>90</v>
      </c>
      <c r="F16">
        <v>101.6</v>
      </c>
      <c r="G16">
        <v>137.16</v>
      </c>
      <c r="H16" s="5">
        <f t="shared" ref="H16:H34" si="2">I16/2.2046226218488</f>
        <v>17.236510059999809</v>
      </c>
      <c r="I16">
        <v>38</v>
      </c>
      <c r="J16">
        <v>8</v>
      </c>
      <c r="K16">
        <v>7.51</v>
      </c>
      <c r="L16">
        <v>10.26</v>
      </c>
      <c r="M16">
        <v>14</v>
      </c>
      <c r="N16">
        <v>16</v>
      </c>
      <c r="O16">
        <v>32</v>
      </c>
      <c r="P16">
        <v>18</v>
      </c>
      <c r="Q16" s="5">
        <v>18</v>
      </c>
      <c r="R16">
        <v>27</v>
      </c>
      <c r="S16" s="5">
        <v>27</v>
      </c>
      <c r="T16">
        <v>7.2569999999999997</v>
      </c>
      <c r="V16" s="8">
        <v>7.3449999999999998</v>
      </c>
      <c r="X16" s="9">
        <v>14.9</v>
      </c>
      <c r="Z16" s="8">
        <v>8.4</v>
      </c>
      <c r="AB16" s="9">
        <v>280</v>
      </c>
      <c r="AD16" s="8">
        <v>266</v>
      </c>
      <c r="AF16" s="9">
        <v>-20</v>
      </c>
      <c r="AG16" s="8">
        <v>-21</v>
      </c>
      <c r="AH16" s="9">
        <v>6.6</v>
      </c>
      <c r="AI16" s="8">
        <v>4.5999999999999996</v>
      </c>
      <c r="AJ16" s="9">
        <v>7</v>
      </c>
      <c r="AK16" s="8" t="s">
        <v>87</v>
      </c>
      <c r="AL16" s="9">
        <v>100</v>
      </c>
      <c r="AM16" s="8">
        <v>100</v>
      </c>
      <c r="AN16" s="11">
        <v>0.41</v>
      </c>
      <c r="AO16" s="8">
        <v>0.48</v>
      </c>
      <c r="AP16" s="9">
        <v>0.7</v>
      </c>
      <c r="AQ16" s="8">
        <v>1.4</v>
      </c>
      <c r="AR16" t="s">
        <v>84</v>
      </c>
    </row>
    <row r="17" spans="1:45" x14ac:dyDescent="0.35">
      <c r="A17" s="7">
        <v>43557</v>
      </c>
      <c r="B17" s="10" t="s">
        <v>96</v>
      </c>
      <c r="C17">
        <v>10518</v>
      </c>
      <c r="D17" t="s">
        <v>89</v>
      </c>
      <c r="E17" t="s">
        <v>97</v>
      </c>
      <c r="F17">
        <v>127</v>
      </c>
      <c r="G17">
        <v>172.72</v>
      </c>
      <c r="H17" s="5">
        <f t="shared" si="2"/>
        <v>37.194574339999591</v>
      </c>
      <c r="I17">
        <v>82</v>
      </c>
      <c r="J17">
        <v>8</v>
      </c>
      <c r="K17">
        <v>7.33</v>
      </c>
      <c r="L17">
        <v>9.0399999999999991</v>
      </c>
      <c r="M17">
        <v>44</v>
      </c>
      <c r="N17">
        <v>21</v>
      </c>
      <c r="O17">
        <v>67</v>
      </c>
      <c r="P17">
        <v>52</v>
      </c>
      <c r="Q17" s="13">
        <v>52</v>
      </c>
      <c r="R17">
        <v>65</v>
      </c>
      <c r="S17" s="13">
        <v>65</v>
      </c>
      <c r="T17">
        <v>7.1820000000000004</v>
      </c>
      <c r="V17" s="8">
        <v>7.2380000000000004</v>
      </c>
      <c r="X17" s="9">
        <v>13.7</v>
      </c>
      <c r="Z17" s="8">
        <v>10.3</v>
      </c>
      <c r="AB17" s="9">
        <v>309</v>
      </c>
      <c r="AD17" s="8">
        <v>309</v>
      </c>
      <c r="AF17" s="9">
        <v>-23</v>
      </c>
      <c r="AG17" s="8">
        <v>-23</v>
      </c>
      <c r="AH17" s="9">
        <v>5.0999999999999996</v>
      </c>
      <c r="AI17" s="8">
        <v>4.4000000000000004</v>
      </c>
      <c r="AJ17" s="9">
        <v>6</v>
      </c>
      <c r="AK17" s="8" t="s">
        <v>87</v>
      </c>
      <c r="AL17" s="9">
        <v>100</v>
      </c>
      <c r="AM17" s="8">
        <v>100</v>
      </c>
      <c r="AN17" s="11">
        <v>0.59</v>
      </c>
      <c r="AO17" s="8">
        <v>0.68</v>
      </c>
      <c r="AP17" s="9">
        <v>1.3</v>
      </c>
      <c r="AQ17" s="8">
        <v>1.6</v>
      </c>
      <c r="AR17" t="s">
        <v>84</v>
      </c>
      <c r="AS17" t="s">
        <v>98</v>
      </c>
    </row>
    <row r="18" spans="1:45" x14ac:dyDescent="0.35">
      <c r="A18" s="7">
        <v>43557</v>
      </c>
      <c r="B18">
        <v>29241467</v>
      </c>
      <c r="C18">
        <v>10517</v>
      </c>
      <c r="D18" t="s">
        <v>85</v>
      </c>
      <c r="E18" t="s">
        <v>86</v>
      </c>
      <c r="F18">
        <v>200.66</v>
      </c>
      <c r="G18">
        <v>170.18</v>
      </c>
      <c r="H18" s="52">
        <f t="shared" si="2"/>
        <v>113.85168486999875</v>
      </c>
      <c r="I18" s="53">
        <v>251</v>
      </c>
      <c r="J18">
        <v>8</v>
      </c>
      <c r="K18">
        <v>7.51</v>
      </c>
      <c r="L18">
        <v>8.06</v>
      </c>
      <c r="M18">
        <v>35</v>
      </c>
      <c r="N18">
        <v>23</v>
      </c>
      <c r="O18">
        <v>63</v>
      </c>
      <c r="P18">
        <v>42</v>
      </c>
      <c r="Q18" s="5">
        <v>42</v>
      </c>
      <c r="R18">
        <v>52</v>
      </c>
      <c r="S18" s="5">
        <v>52</v>
      </c>
      <c r="T18">
        <v>7.0609999999999999</v>
      </c>
      <c r="V18" s="8">
        <v>7.1760000000000002</v>
      </c>
      <c r="X18" s="9">
        <v>19.7</v>
      </c>
      <c r="Z18" s="8">
        <v>11.8</v>
      </c>
      <c r="AD18" s="8">
        <v>255</v>
      </c>
      <c r="AF18" s="9">
        <v>-25</v>
      </c>
      <c r="AG18" s="8">
        <v>-24</v>
      </c>
      <c r="AH18" s="9">
        <v>5.6</v>
      </c>
      <c r="AI18" s="8">
        <v>4.4000000000000004</v>
      </c>
      <c r="AJ18" s="9">
        <v>6</v>
      </c>
      <c r="AK18" s="8" t="s">
        <v>87</v>
      </c>
      <c r="AM18" s="8">
        <v>100</v>
      </c>
      <c r="AN18" s="14"/>
      <c r="AO18" s="8">
        <v>1.1000000000000001</v>
      </c>
      <c r="AP18" s="9">
        <v>1.1000000000000001</v>
      </c>
      <c r="AQ18" s="8">
        <v>1.5</v>
      </c>
      <c r="AR18" t="s">
        <v>84</v>
      </c>
    </row>
    <row r="19" spans="1:45" x14ac:dyDescent="0.35">
      <c r="A19" s="7">
        <v>43559</v>
      </c>
      <c r="B19">
        <v>29241486</v>
      </c>
      <c r="C19">
        <v>10515</v>
      </c>
      <c r="D19" t="s">
        <v>85</v>
      </c>
      <c r="E19" t="s">
        <v>86</v>
      </c>
      <c r="F19">
        <v>165.1</v>
      </c>
      <c r="G19">
        <v>210.82</v>
      </c>
      <c r="H19" s="5">
        <f t="shared" si="2"/>
        <v>85.275365559999059</v>
      </c>
      <c r="I19">
        <v>188</v>
      </c>
      <c r="J19">
        <v>8.17</v>
      </c>
      <c r="K19">
        <v>7.88</v>
      </c>
      <c r="L19">
        <v>7.82</v>
      </c>
      <c r="M19">
        <v>27</v>
      </c>
      <c r="N19">
        <v>23</v>
      </c>
      <c r="O19">
        <v>51</v>
      </c>
      <c r="P19">
        <v>39</v>
      </c>
      <c r="Q19" s="5">
        <v>39</v>
      </c>
      <c r="R19">
        <v>47</v>
      </c>
      <c r="S19" s="5">
        <v>47</v>
      </c>
      <c r="T19">
        <v>7.17</v>
      </c>
      <c r="V19" s="8">
        <v>7.3230000000000004</v>
      </c>
      <c r="X19" s="9">
        <v>14.3</v>
      </c>
      <c r="Z19" s="8">
        <v>78</v>
      </c>
      <c r="AB19" s="9">
        <v>250</v>
      </c>
      <c r="AD19" s="8">
        <v>314</v>
      </c>
      <c r="AF19" s="9">
        <v>-23</v>
      </c>
      <c r="AG19" s="8">
        <v>-22</v>
      </c>
      <c r="AH19" s="9">
        <v>5.2</v>
      </c>
      <c r="AI19" s="8">
        <v>4</v>
      </c>
      <c r="AJ19" s="9">
        <v>6</v>
      </c>
      <c r="AK19" s="8" t="s">
        <v>87</v>
      </c>
      <c r="AL19" s="9">
        <v>100</v>
      </c>
      <c r="AM19" s="8">
        <v>100</v>
      </c>
      <c r="AN19" s="11">
        <v>1.51</v>
      </c>
      <c r="AO19" s="8">
        <v>1.26</v>
      </c>
      <c r="AP19" s="9">
        <v>1.3</v>
      </c>
      <c r="AQ19" s="8">
        <v>1.4</v>
      </c>
      <c r="AR19" t="s">
        <v>88</v>
      </c>
    </row>
    <row r="20" spans="1:45" x14ac:dyDescent="0.35">
      <c r="A20" s="7">
        <v>43559</v>
      </c>
      <c r="B20">
        <v>7093330</v>
      </c>
      <c r="C20">
        <v>10516</v>
      </c>
      <c r="D20" t="s">
        <v>85</v>
      </c>
      <c r="E20" t="s">
        <v>86</v>
      </c>
      <c r="F20">
        <v>137.16</v>
      </c>
      <c r="G20">
        <v>182.88</v>
      </c>
      <c r="H20" s="5">
        <f t="shared" si="2"/>
        <v>57.606230989999368</v>
      </c>
      <c r="I20">
        <v>127</v>
      </c>
      <c r="J20">
        <v>8.27</v>
      </c>
      <c r="K20">
        <v>7.51</v>
      </c>
      <c r="L20">
        <v>8.6</v>
      </c>
      <c r="M20">
        <v>17</v>
      </c>
      <c r="N20">
        <v>23</v>
      </c>
      <c r="O20">
        <v>41</v>
      </c>
      <c r="P20">
        <v>22</v>
      </c>
      <c r="Q20" s="5">
        <v>22</v>
      </c>
      <c r="R20">
        <v>34</v>
      </c>
      <c r="S20" s="5">
        <v>34</v>
      </c>
      <c r="T20" s="8">
        <v>7.2169999999999996</v>
      </c>
      <c r="V20" s="9">
        <v>7.133</v>
      </c>
      <c r="X20" s="8">
        <v>12.1</v>
      </c>
      <c r="Z20" s="9">
        <v>14.8</v>
      </c>
      <c r="AB20" s="8">
        <v>254</v>
      </c>
      <c r="AD20" s="9">
        <v>156</v>
      </c>
      <c r="AF20" s="8">
        <v>-23</v>
      </c>
      <c r="AG20" s="9">
        <v>-24</v>
      </c>
      <c r="AH20" s="8">
        <v>4.9000000000000004</v>
      </c>
      <c r="AI20" s="9">
        <v>5</v>
      </c>
      <c r="AJ20" s="8">
        <v>5</v>
      </c>
      <c r="AK20" s="9">
        <v>5</v>
      </c>
      <c r="AL20" s="8">
        <v>100</v>
      </c>
      <c r="AM20" s="9">
        <v>99</v>
      </c>
      <c r="AN20" s="15">
        <v>0.68</v>
      </c>
      <c r="AO20" s="9">
        <v>1.03</v>
      </c>
      <c r="AP20" s="5">
        <v>1.2</v>
      </c>
      <c r="AQ20" s="5">
        <v>0.6</v>
      </c>
      <c r="AR20" t="s">
        <v>88</v>
      </c>
    </row>
    <row r="21" spans="1:45" x14ac:dyDescent="0.35">
      <c r="A21" s="7">
        <v>43683</v>
      </c>
      <c r="B21" s="10" t="s">
        <v>99</v>
      </c>
      <c r="C21">
        <v>10504</v>
      </c>
      <c r="D21" t="s">
        <v>89</v>
      </c>
      <c r="E21" t="s">
        <v>97</v>
      </c>
      <c r="F21">
        <v>144.78</v>
      </c>
      <c r="G21">
        <v>180.34</v>
      </c>
      <c r="H21" s="5">
        <f t="shared" si="2"/>
        <v>46.720014109999482</v>
      </c>
      <c r="I21">
        <v>103</v>
      </c>
      <c r="J21">
        <v>13.24</v>
      </c>
      <c r="K21">
        <v>13.87</v>
      </c>
      <c r="L21">
        <v>29.88</v>
      </c>
      <c r="M21">
        <v>20</v>
      </c>
      <c r="N21">
        <v>19</v>
      </c>
      <c r="O21">
        <v>47</v>
      </c>
      <c r="P21">
        <v>33</v>
      </c>
      <c r="Q21" s="5">
        <v>33</v>
      </c>
      <c r="R21">
        <v>42</v>
      </c>
      <c r="S21" s="5">
        <v>42</v>
      </c>
      <c r="T21">
        <v>7.0380000000000003</v>
      </c>
      <c r="V21" s="8">
        <v>7.08</v>
      </c>
      <c r="X21" s="9">
        <v>15</v>
      </c>
      <c r="Z21" s="8">
        <v>13.3</v>
      </c>
      <c r="AB21" s="9">
        <v>143</v>
      </c>
      <c r="AD21" s="8">
        <v>135</v>
      </c>
      <c r="AF21" s="9">
        <v>-27</v>
      </c>
      <c r="AG21" s="8">
        <v>-26</v>
      </c>
      <c r="AH21" s="9">
        <v>4</v>
      </c>
      <c r="AI21" s="8">
        <v>3.9</v>
      </c>
      <c r="AJ21" s="9" t="s">
        <v>87</v>
      </c>
      <c r="AK21" s="8" t="s">
        <v>87</v>
      </c>
      <c r="AL21" s="9">
        <v>98</v>
      </c>
      <c r="AM21" s="8">
        <v>98</v>
      </c>
      <c r="AN21" s="9">
        <v>2.2200000000000002</v>
      </c>
      <c r="AO21" s="8">
        <v>2.16</v>
      </c>
      <c r="AP21" s="9">
        <v>1.7</v>
      </c>
      <c r="AQ21" s="8">
        <v>2.2999999999999998</v>
      </c>
      <c r="AR21" t="s">
        <v>84</v>
      </c>
    </row>
    <row r="22" spans="1:45" x14ac:dyDescent="0.35">
      <c r="A22" s="7">
        <v>43683</v>
      </c>
      <c r="B22" s="10" t="s">
        <v>100</v>
      </c>
      <c r="C22" t="s">
        <v>84</v>
      </c>
      <c r="D22" t="s">
        <v>85</v>
      </c>
      <c r="E22" t="s">
        <v>90</v>
      </c>
      <c r="F22">
        <v>88.9</v>
      </c>
      <c r="G22">
        <v>124.46</v>
      </c>
      <c r="H22" s="5">
        <f t="shared" si="2"/>
        <v>13.154178729999854</v>
      </c>
      <c r="I22">
        <v>29</v>
      </c>
      <c r="J22">
        <v>13.24</v>
      </c>
      <c r="K22">
        <v>13.87</v>
      </c>
      <c r="L22">
        <v>29.71</v>
      </c>
      <c r="M22">
        <v>21</v>
      </c>
      <c r="N22">
        <v>11</v>
      </c>
      <c r="O22">
        <v>35</v>
      </c>
      <c r="P22">
        <v>27</v>
      </c>
      <c r="Q22" s="5">
        <v>27</v>
      </c>
      <c r="R22">
        <v>33</v>
      </c>
      <c r="S22" s="5">
        <v>33</v>
      </c>
      <c r="T22">
        <v>7.1289999999999996</v>
      </c>
      <c r="V22" s="8">
        <v>7.125</v>
      </c>
      <c r="X22" s="9">
        <v>12.1</v>
      </c>
      <c r="Z22" s="8">
        <v>11.5</v>
      </c>
      <c r="AB22" s="9">
        <v>222</v>
      </c>
      <c r="AD22" s="8">
        <v>263</v>
      </c>
      <c r="AF22" s="9">
        <v>-25</v>
      </c>
      <c r="AG22" s="8">
        <v>-25</v>
      </c>
      <c r="AH22" s="9">
        <v>4</v>
      </c>
      <c r="AI22" s="8">
        <v>3.8</v>
      </c>
      <c r="AJ22" s="9" t="s">
        <v>87</v>
      </c>
      <c r="AK22" s="8" t="s">
        <v>87</v>
      </c>
      <c r="AL22" s="9">
        <v>100</v>
      </c>
      <c r="AM22" s="8">
        <v>100</v>
      </c>
      <c r="AN22" s="9">
        <v>1.6</v>
      </c>
      <c r="AO22" s="8">
        <v>1.78</v>
      </c>
      <c r="AP22" s="9">
        <v>1.3</v>
      </c>
      <c r="AQ22" s="8">
        <v>1.4</v>
      </c>
      <c r="AR22" t="s">
        <v>84</v>
      </c>
    </row>
    <row r="23" spans="1:45" x14ac:dyDescent="0.35">
      <c r="A23" s="7">
        <v>43683</v>
      </c>
      <c r="B23" s="10" t="s">
        <v>101</v>
      </c>
      <c r="C23">
        <v>10505</v>
      </c>
      <c r="D23" t="s">
        <v>85</v>
      </c>
      <c r="E23" t="s">
        <v>90</v>
      </c>
      <c r="F23">
        <v>109.22</v>
      </c>
      <c r="G23">
        <v>154.94</v>
      </c>
      <c r="H23" s="5">
        <f t="shared" si="2"/>
        <v>25.401172719999721</v>
      </c>
      <c r="I23">
        <v>56</v>
      </c>
      <c r="J23">
        <v>13.24</v>
      </c>
      <c r="K23">
        <v>13.87</v>
      </c>
      <c r="L23">
        <v>34.35</v>
      </c>
      <c r="M23">
        <v>14</v>
      </c>
      <c r="N23">
        <v>17</v>
      </c>
      <c r="O23">
        <v>33</v>
      </c>
      <c r="P23">
        <v>19</v>
      </c>
      <c r="Q23" s="5">
        <v>19</v>
      </c>
      <c r="R23">
        <v>27</v>
      </c>
      <c r="S23" s="5">
        <v>27</v>
      </c>
      <c r="T23">
        <v>7.2190000000000003</v>
      </c>
      <c r="V23" s="8">
        <v>7.0190000000000001</v>
      </c>
      <c r="X23" s="9">
        <v>13</v>
      </c>
      <c r="Z23" s="8">
        <v>19.7</v>
      </c>
      <c r="AB23" s="9">
        <v>82</v>
      </c>
      <c r="AD23" s="8">
        <v>89</v>
      </c>
      <c r="AF23" s="9">
        <v>-22</v>
      </c>
      <c r="AG23" s="8">
        <v>-26</v>
      </c>
      <c r="AH23" s="9">
        <v>5.3</v>
      </c>
      <c r="AI23" s="8">
        <v>5.0999999999999996</v>
      </c>
      <c r="AJ23" s="9">
        <v>6</v>
      </c>
      <c r="AK23" s="8">
        <v>6</v>
      </c>
      <c r="AL23" s="9">
        <v>94</v>
      </c>
      <c r="AM23" s="8">
        <v>91</v>
      </c>
      <c r="AN23" s="9">
        <v>0.95</v>
      </c>
      <c r="AO23" s="8">
        <v>1.51</v>
      </c>
      <c r="AP23" s="9">
        <v>1.7</v>
      </c>
      <c r="AQ23" s="8">
        <v>1.9</v>
      </c>
      <c r="AR23" t="s">
        <v>84</v>
      </c>
    </row>
    <row r="24" spans="1:45" x14ac:dyDescent="0.35">
      <c r="A24" s="7">
        <v>43683</v>
      </c>
      <c r="B24" s="10" t="s">
        <v>102</v>
      </c>
      <c r="C24" t="s">
        <v>84</v>
      </c>
      <c r="D24" t="s">
        <v>89</v>
      </c>
      <c r="E24" t="s">
        <v>86</v>
      </c>
      <c r="F24" s="16">
        <v>134.62</v>
      </c>
      <c r="G24" s="16">
        <v>180.34</v>
      </c>
      <c r="H24" s="5">
        <f t="shared" si="2"/>
        <v>43.544867519999521</v>
      </c>
      <c r="I24">
        <v>96</v>
      </c>
      <c r="J24">
        <v>13.24</v>
      </c>
      <c r="K24">
        <v>13.87</v>
      </c>
      <c r="L24">
        <v>33.96</v>
      </c>
      <c r="M24">
        <v>16</v>
      </c>
      <c r="N24">
        <v>19</v>
      </c>
      <c r="O24">
        <v>36</v>
      </c>
      <c r="P24">
        <v>31</v>
      </c>
      <c r="Q24" s="5">
        <v>31</v>
      </c>
      <c r="R24"/>
      <c r="T24">
        <v>6.9370000000000003</v>
      </c>
      <c r="X24" s="9">
        <v>16.399999999999999</v>
      </c>
      <c r="AB24" s="9">
        <v>52</v>
      </c>
      <c r="AF24" s="9">
        <v>-29</v>
      </c>
      <c r="AH24" s="9">
        <v>3.5</v>
      </c>
      <c r="AJ24" s="9" t="s">
        <v>87</v>
      </c>
      <c r="AL24" s="9">
        <v>64</v>
      </c>
      <c r="AN24" s="9">
        <v>1.98</v>
      </c>
      <c r="AP24" s="9">
        <v>1.3</v>
      </c>
      <c r="AR24" t="s">
        <v>88</v>
      </c>
      <c r="AS24" t="s">
        <v>93</v>
      </c>
    </row>
    <row r="25" spans="1:45" x14ac:dyDescent="0.35">
      <c r="A25" s="7">
        <v>43683</v>
      </c>
      <c r="B25">
        <v>10988867</v>
      </c>
      <c r="C25">
        <v>10503</v>
      </c>
      <c r="D25" t="s">
        <v>89</v>
      </c>
      <c r="E25" t="s">
        <v>103</v>
      </c>
      <c r="F25">
        <v>139.69999999999999</v>
      </c>
      <c r="G25">
        <v>187.96</v>
      </c>
      <c r="H25" s="5">
        <f t="shared" si="2"/>
        <v>48.98797595999946</v>
      </c>
      <c r="I25">
        <v>108</v>
      </c>
      <c r="J25">
        <v>13.28</v>
      </c>
      <c r="K25">
        <v>13.84</v>
      </c>
      <c r="L25">
        <v>35.22</v>
      </c>
      <c r="M25">
        <v>24</v>
      </c>
      <c r="N25">
        <v>19</v>
      </c>
      <c r="O25">
        <v>44</v>
      </c>
      <c r="P25">
        <v>36</v>
      </c>
      <c r="Q25" s="5">
        <v>36</v>
      </c>
      <c r="R25">
        <v>42</v>
      </c>
      <c r="S25" s="5">
        <v>42</v>
      </c>
      <c r="T25">
        <v>6.93</v>
      </c>
      <c r="V25" s="8">
        <v>6.8109999999999999</v>
      </c>
      <c r="X25" s="9">
        <v>16.2</v>
      </c>
      <c r="Z25" s="8">
        <v>22.6</v>
      </c>
      <c r="AB25" s="9">
        <v>110</v>
      </c>
      <c r="AD25" s="8">
        <v>92</v>
      </c>
      <c r="AF25" s="9">
        <v>-29</v>
      </c>
      <c r="AG25" s="8" t="s">
        <v>92</v>
      </c>
      <c r="AH25" s="9">
        <v>3.4</v>
      </c>
      <c r="AI25" s="8">
        <v>3.6</v>
      </c>
      <c r="AJ25" s="9" t="s">
        <v>87</v>
      </c>
      <c r="AK25" s="8" t="s">
        <v>87</v>
      </c>
      <c r="AL25" s="9">
        <v>94</v>
      </c>
      <c r="AM25" s="8">
        <v>86</v>
      </c>
      <c r="AN25" s="9">
        <v>2.56</v>
      </c>
      <c r="AO25" s="8">
        <v>3.76</v>
      </c>
      <c r="AP25" s="9">
        <v>1.7</v>
      </c>
      <c r="AQ25" s="8">
        <v>2</v>
      </c>
      <c r="AR25" t="s">
        <v>88</v>
      </c>
    </row>
    <row r="26" spans="1:45" x14ac:dyDescent="0.35">
      <c r="A26" s="7">
        <v>43683</v>
      </c>
      <c r="B26">
        <v>29241524</v>
      </c>
      <c r="C26">
        <v>10502</v>
      </c>
      <c r="D26" t="s">
        <v>85</v>
      </c>
      <c r="E26" t="s">
        <v>90</v>
      </c>
      <c r="F26">
        <v>114.3</v>
      </c>
      <c r="G26">
        <v>152.4</v>
      </c>
      <c r="H26" s="5">
        <f t="shared" si="2"/>
        <v>26.308357459999709</v>
      </c>
      <c r="I26">
        <v>58</v>
      </c>
      <c r="J26">
        <v>13.28</v>
      </c>
      <c r="K26">
        <v>14.48</v>
      </c>
      <c r="L26">
        <v>24.9</v>
      </c>
      <c r="M26">
        <v>22</v>
      </c>
      <c r="N26">
        <v>21</v>
      </c>
      <c r="O26">
        <v>44</v>
      </c>
      <c r="P26">
        <v>25</v>
      </c>
      <c r="Q26" s="13">
        <v>25</v>
      </c>
      <c r="R26">
        <v>39</v>
      </c>
      <c r="S26" s="13">
        <v>39</v>
      </c>
      <c r="T26">
        <v>7.1479999999999997</v>
      </c>
      <c r="V26" s="8">
        <v>6.9630000000000001</v>
      </c>
      <c r="X26" s="9">
        <v>13</v>
      </c>
      <c r="Z26" s="8">
        <v>18.600000000000001</v>
      </c>
      <c r="AB26" s="9">
        <v>202</v>
      </c>
      <c r="AD26" s="8">
        <v>128</v>
      </c>
      <c r="AF26" s="9">
        <v>-24</v>
      </c>
      <c r="AG26" s="8">
        <v>-28</v>
      </c>
      <c r="AH26" s="9">
        <v>4.5</v>
      </c>
      <c r="AI26" s="8">
        <v>4.2</v>
      </c>
      <c r="AJ26" s="9" t="s">
        <v>87</v>
      </c>
      <c r="AK26" s="8" t="s">
        <v>87</v>
      </c>
      <c r="AL26" s="9">
        <v>99</v>
      </c>
      <c r="AM26" s="8">
        <v>96</v>
      </c>
      <c r="AN26" s="9">
        <v>1.3</v>
      </c>
      <c r="AO26" s="8">
        <v>2.1800000000000002</v>
      </c>
      <c r="AP26" s="9">
        <v>1.8</v>
      </c>
      <c r="AQ26" s="8">
        <v>1.8</v>
      </c>
      <c r="AR26" t="s">
        <v>88</v>
      </c>
      <c r="AS26" t="s">
        <v>104</v>
      </c>
    </row>
    <row r="27" spans="1:45" x14ac:dyDescent="0.35">
      <c r="A27" s="7">
        <v>43683</v>
      </c>
      <c r="B27" s="10" t="s">
        <v>105</v>
      </c>
      <c r="C27">
        <v>10508</v>
      </c>
      <c r="D27" t="s">
        <v>85</v>
      </c>
      <c r="E27" t="s">
        <v>86</v>
      </c>
      <c r="F27">
        <v>154.94</v>
      </c>
      <c r="G27">
        <v>208.28</v>
      </c>
      <c r="H27" s="5">
        <f t="shared" si="2"/>
        <v>78.925072379999136</v>
      </c>
      <c r="I27">
        <v>174</v>
      </c>
      <c r="J27">
        <v>13.24</v>
      </c>
      <c r="K27">
        <v>13.71</v>
      </c>
      <c r="L27">
        <v>26.66</v>
      </c>
      <c r="M27">
        <v>29</v>
      </c>
      <c r="N27">
        <v>22</v>
      </c>
      <c r="O27">
        <v>56</v>
      </c>
      <c r="P27">
        <v>38</v>
      </c>
      <c r="Q27" s="5">
        <v>38</v>
      </c>
      <c r="R27">
        <v>52</v>
      </c>
      <c r="S27" s="5">
        <v>52</v>
      </c>
      <c r="T27">
        <v>7.0529999999999999</v>
      </c>
      <c r="V27" s="9">
        <v>6.8470000000000004</v>
      </c>
      <c r="X27" s="9">
        <v>13.3</v>
      </c>
      <c r="Z27" s="9">
        <v>16.600000000000001</v>
      </c>
      <c r="AB27" s="9">
        <v>97</v>
      </c>
      <c r="AD27" s="9">
        <v>113</v>
      </c>
      <c r="AF27" s="9">
        <v>-27</v>
      </c>
      <c r="AG27" s="8" t="s">
        <v>92</v>
      </c>
      <c r="AH27" s="9">
        <v>3.7</v>
      </c>
      <c r="AI27" s="9">
        <v>2.9</v>
      </c>
      <c r="AJ27" s="9" t="s">
        <v>87</v>
      </c>
      <c r="AK27" s="8" t="s">
        <v>87</v>
      </c>
      <c r="AL27" s="9">
        <v>94</v>
      </c>
      <c r="AM27" s="9">
        <v>92</v>
      </c>
      <c r="AN27" s="9">
        <v>2.34</v>
      </c>
      <c r="AO27" s="9">
        <v>3.81</v>
      </c>
      <c r="AP27" s="9">
        <v>2.1</v>
      </c>
      <c r="AQ27" s="9">
        <v>2</v>
      </c>
      <c r="AR27" t="s">
        <v>88</v>
      </c>
    </row>
    <row r="28" spans="1:45" x14ac:dyDescent="0.35">
      <c r="A28" s="7">
        <v>43683</v>
      </c>
      <c r="B28">
        <v>29241556</v>
      </c>
      <c r="C28" t="s">
        <v>84</v>
      </c>
      <c r="D28" t="s">
        <v>89</v>
      </c>
      <c r="E28" t="s">
        <v>90</v>
      </c>
      <c r="F28">
        <v>86.36</v>
      </c>
      <c r="G28">
        <v>119.38</v>
      </c>
      <c r="H28" s="5">
        <f t="shared" si="2"/>
        <v>12.246993989999865</v>
      </c>
      <c r="I28">
        <v>27</v>
      </c>
      <c r="J28">
        <v>13.24</v>
      </c>
      <c r="K28">
        <v>13.71</v>
      </c>
      <c r="L28">
        <v>18.059999999999999</v>
      </c>
      <c r="M28">
        <v>12</v>
      </c>
      <c r="N28">
        <v>12</v>
      </c>
      <c r="O28">
        <v>24</v>
      </c>
      <c r="P28">
        <v>15</v>
      </c>
      <c r="Q28" s="5">
        <v>15</v>
      </c>
      <c r="R28">
        <v>21</v>
      </c>
      <c r="S28" s="5">
        <v>21</v>
      </c>
      <c r="T28">
        <v>7.125</v>
      </c>
      <c r="V28" s="8">
        <v>6.9720000000000004</v>
      </c>
      <c r="X28" s="9">
        <v>11.7</v>
      </c>
      <c r="Z28" s="8">
        <v>15.2</v>
      </c>
      <c r="AB28" s="9">
        <v>82</v>
      </c>
      <c r="AD28" s="8">
        <v>138</v>
      </c>
      <c r="AF28" s="9">
        <v>-25</v>
      </c>
      <c r="AG28" s="8">
        <v>-28</v>
      </c>
      <c r="AH28" s="9">
        <v>3.9</v>
      </c>
      <c r="AI28" s="8">
        <v>3.5</v>
      </c>
      <c r="AJ28" s="9" t="s">
        <v>87</v>
      </c>
      <c r="AK28" s="8" t="s">
        <v>87</v>
      </c>
      <c r="AL28" s="9">
        <v>92</v>
      </c>
      <c r="AM28" s="8">
        <v>97</v>
      </c>
      <c r="AN28" s="9">
        <v>2.2999999999999998</v>
      </c>
      <c r="AO28" s="8">
        <v>3.1</v>
      </c>
      <c r="AP28" s="9">
        <v>0.9</v>
      </c>
      <c r="AQ28" s="8">
        <v>0.8</v>
      </c>
      <c r="AR28" t="s">
        <v>84</v>
      </c>
    </row>
    <row r="29" spans="1:45" x14ac:dyDescent="0.35">
      <c r="A29" s="17">
        <v>43684</v>
      </c>
      <c r="B29" s="10" t="s">
        <v>106</v>
      </c>
      <c r="C29" t="s">
        <v>84</v>
      </c>
      <c r="D29" t="s">
        <v>85</v>
      </c>
      <c r="E29" t="s">
        <v>86</v>
      </c>
      <c r="F29">
        <v>154.94</v>
      </c>
      <c r="G29">
        <v>203.2</v>
      </c>
      <c r="H29" s="5">
        <f t="shared" si="2"/>
        <v>76.203518159999163</v>
      </c>
      <c r="I29">
        <v>168</v>
      </c>
      <c r="J29">
        <v>13.31</v>
      </c>
      <c r="K29">
        <v>13.56</v>
      </c>
      <c r="L29">
        <v>24</v>
      </c>
      <c r="M29">
        <v>24</v>
      </c>
      <c r="N29">
        <v>21</v>
      </c>
      <c r="O29">
        <v>46</v>
      </c>
      <c r="P29">
        <v>30</v>
      </c>
      <c r="Q29" s="5">
        <v>30</v>
      </c>
      <c r="R29">
        <v>40</v>
      </c>
      <c r="S29" s="5">
        <v>40</v>
      </c>
      <c r="T29">
        <v>7.1180000000000003</v>
      </c>
      <c r="V29" s="8">
        <v>7.0019999999999998</v>
      </c>
      <c r="X29" s="9">
        <v>13.2</v>
      </c>
      <c r="Z29" s="8">
        <v>17.2</v>
      </c>
      <c r="AB29" s="9">
        <v>152</v>
      </c>
      <c r="AD29" s="8">
        <v>101</v>
      </c>
      <c r="AF29" s="9">
        <v>-25</v>
      </c>
      <c r="AG29" s="8">
        <v>-27</v>
      </c>
      <c r="AH29" s="9">
        <v>4.3</v>
      </c>
      <c r="AI29" s="8">
        <v>4.3</v>
      </c>
      <c r="AJ29" s="9" t="s">
        <v>87</v>
      </c>
      <c r="AK29" s="8" t="s">
        <v>87</v>
      </c>
      <c r="AL29" s="9">
        <v>99</v>
      </c>
      <c r="AM29" s="8">
        <v>94</v>
      </c>
      <c r="AN29" s="9">
        <v>1.93</v>
      </c>
      <c r="AO29" s="8">
        <v>2.38</v>
      </c>
      <c r="AP29" s="9">
        <v>2</v>
      </c>
      <c r="AQ29" s="8">
        <v>2.2999999999999998</v>
      </c>
      <c r="AR29" t="s">
        <v>88</v>
      </c>
      <c r="AS29" t="s">
        <v>93</v>
      </c>
    </row>
    <row r="30" spans="1:45" x14ac:dyDescent="0.35">
      <c r="A30" s="7">
        <v>43684</v>
      </c>
      <c r="B30" s="10" t="s">
        <v>107</v>
      </c>
      <c r="C30">
        <v>10501</v>
      </c>
      <c r="D30" t="s">
        <v>89</v>
      </c>
      <c r="E30" t="s">
        <v>90</v>
      </c>
      <c r="F30">
        <v>111.76</v>
      </c>
      <c r="G30">
        <v>142.24</v>
      </c>
      <c r="H30" s="5">
        <f t="shared" si="2"/>
        <v>20.411656649999774</v>
      </c>
      <c r="I30">
        <v>45</v>
      </c>
      <c r="J30">
        <v>13.31</v>
      </c>
      <c r="K30">
        <v>13.56</v>
      </c>
      <c r="L30">
        <v>24.04</v>
      </c>
      <c r="M30">
        <v>9</v>
      </c>
      <c r="N30">
        <v>17</v>
      </c>
      <c r="O30">
        <v>27</v>
      </c>
      <c r="P30">
        <v>12</v>
      </c>
      <c r="Q30" s="5">
        <v>12</v>
      </c>
      <c r="R30">
        <v>23</v>
      </c>
      <c r="S30" s="5">
        <v>23</v>
      </c>
      <c r="T30">
        <v>7.2309999999999999</v>
      </c>
      <c r="V30" s="8">
        <v>7.1970000000000001</v>
      </c>
      <c r="X30" s="9">
        <v>10.8</v>
      </c>
      <c r="Z30" s="8">
        <v>11.7</v>
      </c>
      <c r="AB30" s="9">
        <v>78</v>
      </c>
      <c r="AD30" s="8">
        <v>168</v>
      </c>
      <c r="AF30" s="9">
        <v>-23</v>
      </c>
      <c r="AG30" s="8">
        <v>-24</v>
      </c>
      <c r="AH30" s="9">
        <v>4.5</v>
      </c>
      <c r="AI30" s="8">
        <v>4.5999999999999996</v>
      </c>
      <c r="AJ30" s="9" t="s">
        <v>87</v>
      </c>
      <c r="AK30" s="8" t="s">
        <v>87</v>
      </c>
      <c r="AL30" s="9">
        <v>93</v>
      </c>
      <c r="AM30" s="8">
        <v>99</v>
      </c>
      <c r="AN30" s="9">
        <v>0.63</v>
      </c>
      <c r="AO30" s="8">
        <v>1.07</v>
      </c>
      <c r="AP30" s="9">
        <v>1.4</v>
      </c>
      <c r="AQ30" s="8">
        <v>2.1</v>
      </c>
      <c r="AR30" t="s">
        <v>84</v>
      </c>
    </row>
    <row r="31" spans="1:45" x14ac:dyDescent="0.35">
      <c r="A31" s="7">
        <v>43684</v>
      </c>
      <c r="B31" s="10" t="s">
        <v>108</v>
      </c>
      <c r="C31" t="s">
        <v>84</v>
      </c>
      <c r="D31" t="s">
        <v>85</v>
      </c>
      <c r="E31" t="s">
        <v>90</v>
      </c>
      <c r="F31">
        <v>81.28</v>
      </c>
      <c r="G31">
        <v>116.84</v>
      </c>
      <c r="H31" s="5">
        <f t="shared" si="2"/>
        <v>11.339809249999876</v>
      </c>
      <c r="I31">
        <v>25</v>
      </c>
      <c r="J31">
        <v>13.31</v>
      </c>
      <c r="K31">
        <v>13.56</v>
      </c>
      <c r="L31">
        <v>23.26</v>
      </c>
      <c r="M31">
        <v>18</v>
      </c>
      <c r="N31">
        <v>13</v>
      </c>
      <c r="O31">
        <v>33</v>
      </c>
      <c r="P31">
        <v>24</v>
      </c>
      <c r="Q31" s="5">
        <v>24</v>
      </c>
      <c r="R31">
        <v>31</v>
      </c>
      <c r="S31" s="5">
        <v>31</v>
      </c>
      <c r="T31">
        <v>7.07</v>
      </c>
      <c r="V31" s="8">
        <v>6.9779999999999998</v>
      </c>
      <c r="X31" s="9">
        <v>14.7</v>
      </c>
      <c r="Z31" s="8">
        <v>11</v>
      </c>
      <c r="AB31" s="9">
        <v>170</v>
      </c>
      <c r="AD31" s="8">
        <v>235</v>
      </c>
      <c r="AF31" s="9">
        <v>-26</v>
      </c>
      <c r="AG31" s="8">
        <v>-29</v>
      </c>
      <c r="AH31" s="9">
        <v>4.3</v>
      </c>
      <c r="AI31" s="8">
        <v>2.6</v>
      </c>
      <c r="AJ31" s="9" t="s">
        <v>87</v>
      </c>
      <c r="AK31" s="8" t="s">
        <v>87</v>
      </c>
      <c r="AL31" s="9">
        <v>99</v>
      </c>
      <c r="AM31" s="8">
        <v>99</v>
      </c>
      <c r="AN31" s="9">
        <v>1.0900000000000001</v>
      </c>
      <c r="AO31" s="8">
        <v>2.66</v>
      </c>
      <c r="AP31" s="9">
        <v>1.8</v>
      </c>
      <c r="AQ31" s="8">
        <v>1.9</v>
      </c>
      <c r="AR31" t="s">
        <v>84</v>
      </c>
      <c r="AS31" t="s">
        <v>109</v>
      </c>
    </row>
    <row r="32" spans="1:45" x14ac:dyDescent="0.35">
      <c r="A32" s="7">
        <v>43684</v>
      </c>
      <c r="B32" s="10" t="s">
        <v>110</v>
      </c>
      <c r="C32" t="s">
        <v>84</v>
      </c>
      <c r="D32" t="s">
        <v>85</v>
      </c>
      <c r="E32" t="s">
        <v>90</v>
      </c>
      <c r="F32">
        <v>99.06</v>
      </c>
      <c r="G32">
        <v>139.69999999999999</v>
      </c>
      <c r="H32" s="5">
        <f t="shared" si="2"/>
        <v>17.690102429999804</v>
      </c>
      <c r="I32">
        <v>39</v>
      </c>
      <c r="J32">
        <v>13.31</v>
      </c>
      <c r="K32">
        <v>13.56</v>
      </c>
      <c r="L32">
        <v>22.45</v>
      </c>
      <c r="M32">
        <v>14</v>
      </c>
      <c r="N32">
        <v>14</v>
      </c>
      <c r="O32">
        <v>30</v>
      </c>
      <c r="P32">
        <v>21</v>
      </c>
      <c r="Q32" s="5">
        <v>21</v>
      </c>
      <c r="R32">
        <v>29</v>
      </c>
      <c r="S32" s="5">
        <v>29</v>
      </c>
      <c r="T32">
        <v>7.1829999999999998</v>
      </c>
      <c r="V32" s="8">
        <v>7.14</v>
      </c>
      <c r="X32" s="9">
        <v>11.5</v>
      </c>
      <c r="Z32" s="8">
        <v>10</v>
      </c>
      <c r="AB32" s="9">
        <v>261</v>
      </c>
      <c r="AD32" s="8">
        <v>297</v>
      </c>
      <c r="AF32" s="9">
        <v>-24</v>
      </c>
      <c r="AG32" s="8">
        <v>-26</v>
      </c>
      <c r="AH32" s="9">
        <v>4.3</v>
      </c>
      <c r="AI32" s="8">
        <v>3.4</v>
      </c>
      <c r="AJ32" s="9" t="s">
        <v>87</v>
      </c>
      <c r="AK32" s="8" t="s">
        <v>87</v>
      </c>
      <c r="AL32" s="9">
        <v>100</v>
      </c>
      <c r="AM32" s="8">
        <v>100</v>
      </c>
      <c r="AN32" s="9">
        <v>1.6</v>
      </c>
      <c r="AO32" s="8">
        <v>2.19</v>
      </c>
      <c r="AP32" s="9">
        <v>1.4</v>
      </c>
      <c r="AQ32" s="8">
        <v>1.6</v>
      </c>
      <c r="AR32" t="s">
        <v>84</v>
      </c>
    </row>
    <row r="33" spans="1:45" x14ac:dyDescent="0.35">
      <c r="A33" s="7">
        <v>43684</v>
      </c>
      <c r="B33" s="10" t="s">
        <v>111</v>
      </c>
      <c r="C33">
        <v>10499</v>
      </c>
      <c r="D33" t="s">
        <v>85</v>
      </c>
      <c r="E33" t="s">
        <v>90</v>
      </c>
      <c r="F33">
        <v>114.3</v>
      </c>
      <c r="G33">
        <v>154.94</v>
      </c>
      <c r="H33" s="5">
        <f t="shared" si="2"/>
        <v>27.669134569999695</v>
      </c>
      <c r="I33">
        <v>61</v>
      </c>
      <c r="J33">
        <v>13.31</v>
      </c>
      <c r="K33">
        <v>13.56</v>
      </c>
      <c r="L33">
        <v>19.45</v>
      </c>
      <c r="M33">
        <v>39</v>
      </c>
      <c r="N33">
        <v>19</v>
      </c>
      <c r="O33">
        <v>60</v>
      </c>
      <c r="P33">
        <v>45</v>
      </c>
      <c r="Q33" s="5">
        <v>45</v>
      </c>
      <c r="R33">
        <v>56</v>
      </c>
      <c r="S33" s="5">
        <v>56</v>
      </c>
      <c r="T33">
        <v>7.0609999999999999</v>
      </c>
      <c r="V33" s="8">
        <v>6.9409999999999998</v>
      </c>
      <c r="X33" s="9">
        <v>15.7</v>
      </c>
      <c r="Z33" s="8">
        <v>17.3</v>
      </c>
      <c r="AB33" s="9">
        <v>114</v>
      </c>
      <c r="AD33" s="8">
        <v>71</v>
      </c>
      <c r="AF33" s="9">
        <v>-26</v>
      </c>
      <c r="AG33" s="8">
        <v>-29</v>
      </c>
      <c r="AH33" s="9">
        <v>4.5</v>
      </c>
      <c r="AI33" s="8">
        <v>3.7</v>
      </c>
      <c r="AJ33" s="9" t="s">
        <v>87</v>
      </c>
      <c r="AK33" s="8" t="s">
        <v>87</v>
      </c>
      <c r="AL33" s="9">
        <v>96</v>
      </c>
      <c r="AM33" s="8">
        <v>81</v>
      </c>
      <c r="AN33" s="9">
        <v>1.72</v>
      </c>
      <c r="AO33" s="8">
        <v>1.87</v>
      </c>
      <c r="AP33" s="9">
        <v>1.7</v>
      </c>
      <c r="AQ33" s="8">
        <v>1.6</v>
      </c>
      <c r="AR33" t="s">
        <v>84</v>
      </c>
    </row>
    <row r="34" spans="1:45" x14ac:dyDescent="0.35">
      <c r="A34" s="7">
        <v>43685</v>
      </c>
      <c r="B34" s="10" t="s">
        <v>112</v>
      </c>
      <c r="C34">
        <v>10500</v>
      </c>
      <c r="D34" t="s">
        <v>85</v>
      </c>
      <c r="E34" t="s">
        <v>86</v>
      </c>
      <c r="F34">
        <v>166.37</v>
      </c>
      <c r="G34">
        <v>215.9</v>
      </c>
      <c r="H34" s="5">
        <f t="shared" si="2"/>
        <v>88.904104519999024</v>
      </c>
      <c r="I34">
        <v>196</v>
      </c>
      <c r="J34">
        <v>13.96</v>
      </c>
      <c r="K34">
        <v>13.87</v>
      </c>
      <c r="L34">
        <v>28.52</v>
      </c>
      <c r="M34">
        <v>17</v>
      </c>
      <c r="N34">
        <v>27</v>
      </c>
      <c r="O34">
        <v>45</v>
      </c>
      <c r="P34">
        <v>25</v>
      </c>
      <c r="Q34" s="5">
        <v>25</v>
      </c>
      <c r="R34">
        <v>35</v>
      </c>
      <c r="S34" s="5">
        <v>35</v>
      </c>
      <c r="T34">
        <v>7.3040000000000003</v>
      </c>
      <c r="V34" s="8">
        <v>7.0709999999999997</v>
      </c>
      <c r="X34" s="9">
        <v>9.5</v>
      </c>
      <c r="Z34" s="8">
        <v>13.6</v>
      </c>
      <c r="AB34" s="9">
        <v>105</v>
      </c>
      <c r="AD34" s="8">
        <v>75</v>
      </c>
      <c r="AF34" s="9">
        <v>-22</v>
      </c>
      <c r="AG34" s="8">
        <v>-26</v>
      </c>
      <c r="AH34" s="9">
        <v>4.7</v>
      </c>
      <c r="AI34" s="8">
        <v>3.9</v>
      </c>
      <c r="AJ34" s="9" t="s">
        <v>87</v>
      </c>
      <c r="AK34" s="8" t="s">
        <v>87</v>
      </c>
      <c r="AL34" s="9">
        <v>98</v>
      </c>
      <c r="AM34" s="8">
        <v>89</v>
      </c>
      <c r="AN34" s="9">
        <v>0.76</v>
      </c>
      <c r="AO34" s="8">
        <v>2.02</v>
      </c>
      <c r="AP34" s="9">
        <v>1.7</v>
      </c>
      <c r="AQ34" s="8">
        <v>1.7</v>
      </c>
      <c r="AR34" t="s">
        <v>88</v>
      </c>
      <c r="AS34" t="s">
        <v>113</v>
      </c>
    </row>
    <row r="35" spans="1:45" x14ac:dyDescent="0.35">
      <c r="A35" s="7">
        <v>43689</v>
      </c>
      <c r="B35" s="10" t="s">
        <v>114</v>
      </c>
      <c r="C35" t="s">
        <v>84</v>
      </c>
      <c r="D35" t="s">
        <v>89</v>
      </c>
      <c r="E35" t="s">
        <v>97</v>
      </c>
      <c r="F35">
        <v>121.92</v>
      </c>
      <c r="G35">
        <v>162.56</v>
      </c>
      <c r="H35" s="5">
        <f>I35/2.2046226218488</f>
        <v>30.84428115999966</v>
      </c>
      <c r="I35">
        <v>68</v>
      </c>
      <c r="J35">
        <v>13.96</v>
      </c>
      <c r="K35">
        <v>13.1</v>
      </c>
      <c r="L35">
        <v>15.88</v>
      </c>
      <c r="M35">
        <v>19</v>
      </c>
      <c r="N35">
        <v>16</v>
      </c>
      <c r="O35">
        <v>36</v>
      </c>
      <c r="P35">
        <v>32</v>
      </c>
      <c r="Q35" s="5">
        <v>32</v>
      </c>
      <c r="R35"/>
      <c r="T35">
        <v>7.0970000000000004</v>
      </c>
      <c r="X35" s="19">
        <v>12.3</v>
      </c>
      <c r="AB35" s="19">
        <v>197</v>
      </c>
      <c r="AF35" s="19">
        <v>-26</v>
      </c>
      <c r="AH35" s="19">
        <v>3.8</v>
      </c>
      <c r="AJ35" s="19" t="s">
        <v>87</v>
      </c>
      <c r="AL35" s="19">
        <v>99</v>
      </c>
      <c r="AN35" s="19">
        <v>1.74</v>
      </c>
      <c r="AP35" s="19"/>
      <c r="AQ35" s="20">
        <v>2</v>
      </c>
      <c r="AR35" t="s">
        <v>84</v>
      </c>
    </row>
    <row r="36" spans="1:45" x14ac:dyDescent="0.35">
      <c r="A36" s="7">
        <v>43689</v>
      </c>
      <c r="B36" s="10" t="s">
        <v>115</v>
      </c>
      <c r="C36" t="s">
        <v>84</v>
      </c>
      <c r="D36" t="s">
        <v>89</v>
      </c>
      <c r="E36" t="s">
        <v>86</v>
      </c>
      <c r="F36">
        <v>151.13</v>
      </c>
      <c r="G36">
        <v>193.04</v>
      </c>
      <c r="H36" s="5">
        <f>I36/2.2046226218488</f>
        <v>55.791861509999386</v>
      </c>
      <c r="I36">
        <v>123</v>
      </c>
      <c r="J36">
        <v>13.96</v>
      </c>
      <c r="K36">
        <v>13.1</v>
      </c>
      <c r="L36">
        <v>14.02</v>
      </c>
      <c r="M36">
        <v>25</v>
      </c>
      <c r="N36">
        <v>18</v>
      </c>
      <c r="O36">
        <v>48</v>
      </c>
      <c r="P36">
        <v>36</v>
      </c>
      <c r="Q36" s="5">
        <v>36</v>
      </c>
      <c r="R36">
        <v>44</v>
      </c>
      <c r="S36" s="5">
        <v>44</v>
      </c>
      <c r="T36">
        <v>7.1180000000000003</v>
      </c>
      <c r="V36" s="9">
        <v>6.8540000000000001</v>
      </c>
      <c r="X36" s="19">
        <v>10</v>
      </c>
      <c r="Z36" s="9">
        <v>21.9</v>
      </c>
      <c r="AB36" s="19">
        <v>282</v>
      </c>
      <c r="AD36" s="9">
        <v>195</v>
      </c>
      <c r="AF36" s="19">
        <v>-26</v>
      </c>
      <c r="AG36" s="9">
        <v>-30</v>
      </c>
      <c r="AH36" s="19">
        <v>3.2</v>
      </c>
      <c r="AI36" s="9">
        <v>3.9</v>
      </c>
      <c r="AJ36" s="19" t="s">
        <v>87</v>
      </c>
      <c r="AK36" s="9" t="s">
        <v>87</v>
      </c>
      <c r="AL36" s="19">
        <v>100</v>
      </c>
      <c r="AM36" s="9">
        <v>98</v>
      </c>
      <c r="AN36" s="19">
        <v>3.03</v>
      </c>
      <c r="AO36" s="9">
        <v>3.88</v>
      </c>
      <c r="AP36" s="19">
        <v>2.4</v>
      </c>
      <c r="AQ36" s="8">
        <v>2.1</v>
      </c>
      <c r="AR36" t="s">
        <v>88</v>
      </c>
      <c r="AS36" t="s">
        <v>116</v>
      </c>
    </row>
    <row r="37" spans="1:45" x14ac:dyDescent="0.35">
      <c r="A37" s="7">
        <v>43689</v>
      </c>
      <c r="B37" s="10" t="s">
        <v>117</v>
      </c>
      <c r="C37">
        <v>10498</v>
      </c>
      <c r="D37" t="s">
        <v>89</v>
      </c>
      <c r="E37" t="s">
        <v>86</v>
      </c>
      <c r="F37">
        <v>152.4</v>
      </c>
      <c r="G37">
        <v>196.85</v>
      </c>
      <c r="H37" s="5">
        <f>I37/2.2046226218488</f>
        <v>58.059823359999363</v>
      </c>
      <c r="I37">
        <v>128</v>
      </c>
      <c r="J37">
        <v>13.96</v>
      </c>
      <c r="K37">
        <v>13.06</v>
      </c>
      <c r="L37">
        <v>14.88</v>
      </c>
      <c r="M37">
        <v>55</v>
      </c>
      <c r="N37">
        <v>19</v>
      </c>
      <c r="O37">
        <v>76</v>
      </c>
      <c r="P37">
        <v>62</v>
      </c>
      <c r="Q37" s="5">
        <v>62</v>
      </c>
      <c r="R37">
        <v>72</v>
      </c>
      <c r="S37" s="5">
        <v>12</v>
      </c>
      <c r="T37">
        <v>6.9930000000000003</v>
      </c>
      <c r="V37" s="8">
        <v>6.8970000000000002</v>
      </c>
      <c r="X37" s="19">
        <v>14.2</v>
      </c>
      <c r="Z37" s="8">
        <v>18.2</v>
      </c>
      <c r="AB37" s="19">
        <v>244</v>
      </c>
      <c r="AD37" s="8">
        <v>59</v>
      </c>
      <c r="AF37" s="19">
        <v>-28</v>
      </c>
      <c r="AG37" s="8">
        <v>-29</v>
      </c>
      <c r="AH37" s="19">
        <v>3.4</v>
      </c>
      <c r="AI37" s="8">
        <v>3.5</v>
      </c>
      <c r="AJ37" s="19" t="s">
        <v>87</v>
      </c>
      <c r="AK37" s="8" t="s">
        <v>87</v>
      </c>
      <c r="AL37" s="19">
        <v>99</v>
      </c>
      <c r="AM37" s="8">
        <v>69</v>
      </c>
      <c r="AN37" s="19">
        <v>3.13</v>
      </c>
      <c r="AO37" s="8">
        <v>2.87</v>
      </c>
      <c r="AP37" s="19">
        <v>2.4</v>
      </c>
      <c r="AQ37" s="8">
        <v>2.4</v>
      </c>
      <c r="AR37" t="s">
        <v>88</v>
      </c>
    </row>
    <row r="38" spans="1:45" x14ac:dyDescent="0.35">
      <c r="A38" s="7">
        <v>43689</v>
      </c>
      <c r="B38" s="10" t="s">
        <v>118</v>
      </c>
      <c r="C38">
        <v>10497</v>
      </c>
      <c r="D38" t="s">
        <v>89</v>
      </c>
      <c r="F38">
        <v>116.84</v>
      </c>
      <c r="G38">
        <v>157.47999999999999</v>
      </c>
      <c r="H38" s="5">
        <f t="shared" ref="H38:H40" si="3">I38/2.2046226218488</f>
        <v>27.2155421999997</v>
      </c>
      <c r="I38">
        <v>60</v>
      </c>
      <c r="J38">
        <v>13.96</v>
      </c>
      <c r="K38">
        <v>13.06</v>
      </c>
      <c r="L38">
        <v>15.12</v>
      </c>
      <c r="M38">
        <v>19</v>
      </c>
      <c r="N38">
        <v>17</v>
      </c>
      <c r="O38">
        <v>37</v>
      </c>
      <c r="P38">
        <v>23</v>
      </c>
      <c r="Q38" s="5">
        <v>23</v>
      </c>
      <c r="R38">
        <v>30</v>
      </c>
      <c r="S38" s="5">
        <v>30</v>
      </c>
      <c r="T38">
        <v>7.0670000000000002</v>
      </c>
      <c r="V38" s="8">
        <v>6.71</v>
      </c>
      <c r="X38" s="19">
        <v>15.2</v>
      </c>
      <c r="Z38" s="8">
        <v>25.7</v>
      </c>
      <c r="AB38" s="19">
        <v>165</v>
      </c>
      <c r="AD38" s="8">
        <v>159</v>
      </c>
      <c r="AF38" s="19">
        <v>-26</v>
      </c>
      <c r="AG38" s="8" t="s">
        <v>92</v>
      </c>
      <c r="AH38" s="19">
        <v>4.4000000000000004</v>
      </c>
      <c r="AI38" s="8">
        <v>3.3</v>
      </c>
      <c r="AJ38" s="19" t="s">
        <v>87</v>
      </c>
      <c r="AK38" s="8" t="s">
        <v>87</v>
      </c>
      <c r="AL38" s="19">
        <v>99</v>
      </c>
      <c r="AM38" s="8">
        <v>96</v>
      </c>
      <c r="AN38" s="19">
        <v>2.14</v>
      </c>
      <c r="AO38" s="8">
        <v>4.59</v>
      </c>
      <c r="AP38" s="19">
        <v>1.7</v>
      </c>
      <c r="AQ38" s="8">
        <v>1.9</v>
      </c>
      <c r="AR38" t="s">
        <v>119</v>
      </c>
    </row>
    <row r="39" spans="1:45" x14ac:dyDescent="0.35">
      <c r="A39" s="7">
        <v>43689</v>
      </c>
      <c r="B39" s="10" t="s">
        <v>120</v>
      </c>
      <c r="C39" t="s">
        <v>84</v>
      </c>
      <c r="D39" t="s">
        <v>89</v>
      </c>
      <c r="E39" t="s">
        <v>90</v>
      </c>
      <c r="F39">
        <v>91.44</v>
      </c>
      <c r="G39">
        <v>133.35</v>
      </c>
      <c r="H39" s="5">
        <f t="shared" si="3"/>
        <v>14.061363469999845</v>
      </c>
      <c r="I39">
        <v>31</v>
      </c>
      <c r="J39">
        <v>13.96</v>
      </c>
      <c r="K39">
        <v>12.92</v>
      </c>
      <c r="L39">
        <v>13.84</v>
      </c>
      <c r="M39">
        <v>13</v>
      </c>
      <c r="N39">
        <v>9</v>
      </c>
      <c r="O39">
        <v>24</v>
      </c>
      <c r="P39">
        <v>18</v>
      </c>
      <c r="Q39" s="5">
        <v>18</v>
      </c>
      <c r="R39">
        <v>22</v>
      </c>
      <c r="S39" s="5">
        <v>22</v>
      </c>
      <c r="T39">
        <v>7.1349999999999998</v>
      </c>
      <c r="V39" s="8">
        <v>6.992</v>
      </c>
      <c r="X39" s="19">
        <v>17.2</v>
      </c>
      <c r="Z39" s="8">
        <v>22.3</v>
      </c>
      <c r="AB39" s="19">
        <v>149</v>
      </c>
      <c r="AD39" s="8">
        <v>159</v>
      </c>
      <c r="AF39" s="19">
        <v>-23</v>
      </c>
      <c r="AG39" s="8">
        <v>-26</v>
      </c>
      <c r="AH39" s="19">
        <v>5.8</v>
      </c>
      <c r="AI39" s="8">
        <v>5.4</v>
      </c>
      <c r="AJ39" s="19">
        <v>6</v>
      </c>
      <c r="AK39" s="8">
        <v>6</v>
      </c>
      <c r="AL39" s="19">
        <v>99</v>
      </c>
      <c r="AM39" s="8">
        <v>98</v>
      </c>
      <c r="AN39" s="19">
        <v>1.63</v>
      </c>
      <c r="AO39" s="8">
        <v>2.25</v>
      </c>
      <c r="AP39" s="19">
        <v>1.9</v>
      </c>
      <c r="AQ39" s="8">
        <v>1.8</v>
      </c>
      <c r="AR39" t="s">
        <v>84</v>
      </c>
    </row>
    <row r="40" spans="1:45" x14ac:dyDescent="0.35">
      <c r="A40" s="7">
        <v>43690</v>
      </c>
      <c r="B40" s="10" t="s">
        <v>121</v>
      </c>
      <c r="C40">
        <v>7209</v>
      </c>
      <c r="D40" t="s">
        <v>85</v>
      </c>
      <c r="E40" t="s">
        <v>86</v>
      </c>
      <c r="F40">
        <v>165.1</v>
      </c>
      <c r="G40">
        <v>219.71</v>
      </c>
      <c r="H40" s="5">
        <f t="shared" si="3"/>
        <v>89.811289259999015</v>
      </c>
      <c r="I40">
        <v>198</v>
      </c>
      <c r="J40">
        <v>13.96</v>
      </c>
      <c r="K40">
        <v>13.19</v>
      </c>
      <c r="L40">
        <v>14.54</v>
      </c>
      <c r="M40">
        <v>48</v>
      </c>
      <c r="N40">
        <v>23</v>
      </c>
      <c r="O40">
        <v>74</v>
      </c>
      <c r="P40">
        <v>56</v>
      </c>
      <c r="Q40" s="5">
        <v>56</v>
      </c>
      <c r="R40">
        <v>67</v>
      </c>
      <c r="S40" s="5">
        <v>67</v>
      </c>
      <c r="T40">
        <v>7.0469999999999997</v>
      </c>
      <c r="V40" s="8">
        <v>6.9909999999999997</v>
      </c>
      <c r="X40" s="19">
        <v>14.2</v>
      </c>
      <c r="Z40" s="8">
        <v>16.899999999999999</v>
      </c>
      <c r="AB40" s="19">
        <v>268</v>
      </c>
      <c r="AD40" s="8">
        <v>78</v>
      </c>
      <c r="AF40" s="19">
        <v>-27</v>
      </c>
      <c r="AG40" s="8">
        <v>-27</v>
      </c>
      <c r="AH40" s="19">
        <v>3.9</v>
      </c>
      <c r="AI40" s="8">
        <v>4.0999999999999996</v>
      </c>
      <c r="AJ40" s="19" t="s">
        <v>87</v>
      </c>
      <c r="AK40" s="8" t="s">
        <v>87</v>
      </c>
      <c r="AL40" s="19">
        <v>100</v>
      </c>
      <c r="AM40" s="8">
        <v>87</v>
      </c>
      <c r="AN40" s="19">
        <v>2.89</v>
      </c>
      <c r="AO40" s="8">
        <v>2.84</v>
      </c>
      <c r="AP40" s="19">
        <v>2</v>
      </c>
      <c r="AQ40" s="8">
        <v>1.9</v>
      </c>
      <c r="AR40" t="s">
        <v>88</v>
      </c>
    </row>
    <row r="41" spans="1:45" x14ac:dyDescent="0.35">
      <c r="A41" s="7">
        <v>43690</v>
      </c>
      <c r="B41" s="10" t="s">
        <v>122</v>
      </c>
      <c r="C41">
        <v>7206</v>
      </c>
      <c r="D41" t="s">
        <v>89</v>
      </c>
      <c r="E41" t="s">
        <v>97</v>
      </c>
      <c r="F41">
        <v>128.27000000000001</v>
      </c>
      <c r="G41">
        <v>179.07</v>
      </c>
      <c r="H41" s="5">
        <f>I41/2.2046226218488</f>
        <v>41.730498039999539</v>
      </c>
      <c r="I41">
        <v>92</v>
      </c>
      <c r="J41">
        <v>13.96</v>
      </c>
      <c r="K41">
        <v>13.14</v>
      </c>
      <c r="L41">
        <v>16.239999999999998</v>
      </c>
      <c r="M41">
        <v>17</v>
      </c>
      <c r="N41">
        <v>21</v>
      </c>
      <c r="O41">
        <v>40</v>
      </c>
      <c r="P41">
        <v>24</v>
      </c>
      <c r="Q41" s="5">
        <v>24</v>
      </c>
      <c r="R41">
        <v>37</v>
      </c>
      <c r="S41" s="5">
        <v>37</v>
      </c>
      <c r="T41">
        <v>7.0970000000000004</v>
      </c>
      <c r="V41" s="8">
        <v>7.048</v>
      </c>
      <c r="X41" s="19">
        <v>13.8</v>
      </c>
      <c r="Z41" s="8">
        <v>12.5</v>
      </c>
      <c r="AB41" s="19">
        <v>156</v>
      </c>
      <c r="AD41" s="8">
        <v>136</v>
      </c>
      <c r="AF41" s="19">
        <v>-25</v>
      </c>
      <c r="AG41" s="8">
        <v>-27</v>
      </c>
      <c r="AH41" s="19">
        <v>4.2</v>
      </c>
      <c r="AI41" s="8">
        <v>3.5</v>
      </c>
      <c r="AJ41" s="19" t="s">
        <v>87</v>
      </c>
      <c r="AK41" s="8" t="s">
        <v>87</v>
      </c>
      <c r="AL41" s="19">
        <v>99</v>
      </c>
      <c r="AM41" s="8">
        <v>100</v>
      </c>
      <c r="AN41" s="19">
        <v>1.92</v>
      </c>
      <c r="AO41" s="8">
        <v>2.8</v>
      </c>
      <c r="AP41" s="19">
        <v>1.4</v>
      </c>
      <c r="AQ41" s="8">
        <v>2.4</v>
      </c>
      <c r="AR41" t="s">
        <v>84</v>
      </c>
    </row>
    <row r="42" spans="1:45" x14ac:dyDescent="0.35">
      <c r="A42" s="7">
        <v>43690</v>
      </c>
      <c r="B42" s="10" t="s">
        <v>123</v>
      </c>
      <c r="C42">
        <v>7223</v>
      </c>
      <c r="D42" t="s">
        <v>85</v>
      </c>
      <c r="E42" t="s">
        <v>90</v>
      </c>
      <c r="F42">
        <v>111.76</v>
      </c>
      <c r="G42">
        <v>152.4</v>
      </c>
      <c r="H42" s="5">
        <f>I42/2.2046226218488</f>
        <v>25.854765089999717</v>
      </c>
      <c r="I42">
        <v>57</v>
      </c>
      <c r="J42">
        <v>13.96</v>
      </c>
      <c r="K42">
        <v>13.08</v>
      </c>
      <c r="L42">
        <v>15.73</v>
      </c>
      <c r="M42">
        <v>14</v>
      </c>
      <c r="N42">
        <v>20</v>
      </c>
      <c r="O42">
        <v>35</v>
      </c>
      <c r="P42">
        <v>17</v>
      </c>
      <c r="Q42" s="5">
        <v>17</v>
      </c>
      <c r="R42">
        <v>21</v>
      </c>
      <c r="S42" s="5">
        <v>21</v>
      </c>
      <c r="T42">
        <v>7.1840000000000002</v>
      </c>
      <c r="V42" s="8">
        <v>7.1050000000000004</v>
      </c>
      <c r="X42" s="19">
        <v>11.7</v>
      </c>
      <c r="Z42" s="8">
        <v>13</v>
      </c>
      <c r="AB42" s="19">
        <v>276</v>
      </c>
      <c r="AD42" s="8">
        <v>322</v>
      </c>
      <c r="AF42" s="19">
        <v>-24</v>
      </c>
      <c r="AG42" s="8">
        <v>-25</v>
      </c>
      <c r="AH42" s="19">
        <v>4.4000000000000004</v>
      </c>
      <c r="AI42" s="8">
        <v>4.0999999999999996</v>
      </c>
      <c r="AJ42" s="19" t="s">
        <v>87</v>
      </c>
      <c r="AK42" s="8" t="s">
        <v>87</v>
      </c>
      <c r="AL42" s="19">
        <v>100</v>
      </c>
      <c r="AM42" s="8">
        <v>100</v>
      </c>
      <c r="AN42" s="19">
        <v>1.02</v>
      </c>
      <c r="AO42" s="8">
        <v>1.6</v>
      </c>
      <c r="AP42" s="19">
        <v>1.4</v>
      </c>
      <c r="AQ42" s="8">
        <v>1.3</v>
      </c>
      <c r="AR42" t="s">
        <v>84</v>
      </c>
    </row>
    <row r="43" spans="1:45" x14ac:dyDescent="0.35">
      <c r="A43" s="7">
        <v>43690</v>
      </c>
      <c r="B43" s="10" t="s">
        <v>124</v>
      </c>
      <c r="C43">
        <v>7220</v>
      </c>
      <c r="D43" t="s">
        <v>85</v>
      </c>
      <c r="E43" t="s">
        <v>86</v>
      </c>
      <c r="F43">
        <v>157.47999999999999</v>
      </c>
      <c r="G43">
        <v>212.09</v>
      </c>
      <c r="H43" s="5">
        <f>I43/2.2046226218488</f>
        <v>82.553811339999086</v>
      </c>
      <c r="I43">
        <v>182</v>
      </c>
      <c r="J43">
        <v>13.96</v>
      </c>
      <c r="K43">
        <v>12.98</v>
      </c>
      <c r="L43">
        <v>16.87</v>
      </c>
      <c r="M43">
        <v>19</v>
      </c>
      <c r="N43">
        <v>23</v>
      </c>
      <c r="O43">
        <v>46</v>
      </c>
      <c r="P43">
        <v>29</v>
      </c>
      <c r="Q43" s="5">
        <v>29</v>
      </c>
      <c r="R43">
        <v>44</v>
      </c>
      <c r="S43" s="5">
        <v>44</v>
      </c>
      <c r="T43">
        <v>7.2069999999999999</v>
      </c>
      <c r="V43" s="8">
        <v>7.0289999999999999</v>
      </c>
      <c r="X43" s="19">
        <v>11</v>
      </c>
      <c r="Z43" s="8">
        <v>13.8</v>
      </c>
      <c r="AB43" s="19">
        <v>204</v>
      </c>
      <c r="AD43" s="8">
        <v>107</v>
      </c>
      <c r="AF43" s="19">
        <v>-24</v>
      </c>
      <c r="AG43" s="8">
        <v>-27</v>
      </c>
      <c r="AH43" s="19">
        <v>4.4000000000000004</v>
      </c>
      <c r="AI43" s="8">
        <v>3.6</v>
      </c>
      <c r="AJ43" s="19" t="s">
        <v>87</v>
      </c>
      <c r="AK43" s="8" t="s">
        <v>87</v>
      </c>
      <c r="AL43" s="19">
        <v>100</v>
      </c>
      <c r="AM43" s="8">
        <v>95</v>
      </c>
      <c r="AN43" s="19">
        <v>1.41</v>
      </c>
      <c r="AO43" s="8">
        <v>2.13</v>
      </c>
      <c r="AP43" s="19">
        <v>1.9</v>
      </c>
      <c r="AQ43" s="8">
        <v>2.2000000000000002</v>
      </c>
      <c r="AR43" t="s">
        <v>88</v>
      </c>
    </row>
    <row r="44" spans="1:45" x14ac:dyDescent="0.35">
      <c r="A44" s="7">
        <v>43691</v>
      </c>
      <c r="B44" s="10" t="s">
        <v>125</v>
      </c>
      <c r="C44" t="s">
        <v>84</v>
      </c>
      <c r="D44" t="s">
        <v>85</v>
      </c>
      <c r="E44" t="s">
        <v>90</v>
      </c>
      <c r="F44">
        <v>83.82</v>
      </c>
      <c r="G44">
        <v>118.11</v>
      </c>
      <c r="H44" s="5">
        <f>I44/2.2046226218488</f>
        <v>11.793401619999869</v>
      </c>
      <c r="I44">
        <v>26</v>
      </c>
      <c r="J44">
        <v>13.96</v>
      </c>
      <c r="K44">
        <v>13.1</v>
      </c>
      <c r="L44">
        <v>13.56</v>
      </c>
      <c r="M44">
        <v>8</v>
      </c>
      <c r="N44">
        <v>19</v>
      </c>
      <c r="O44">
        <v>28</v>
      </c>
      <c r="P44">
        <v>14</v>
      </c>
      <c r="Q44" s="5">
        <v>14</v>
      </c>
      <c r="R44">
        <v>23</v>
      </c>
      <c r="S44" s="5">
        <v>23</v>
      </c>
      <c r="T44">
        <v>7.1890000000000001</v>
      </c>
      <c r="V44" s="8">
        <v>7.1139999999999999</v>
      </c>
      <c r="X44" s="19">
        <v>11.3</v>
      </c>
      <c r="Z44" s="8">
        <v>11.9</v>
      </c>
      <c r="AB44" s="19">
        <v>142</v>
      </c>
      <c r="AD44" s="8">
        <v>213</v>
      </c>
      <c r="AF44" s="19">
        <v>-24</v>
      </c>
      <c r="AG44" s="8">
        <v>-26</v>
      </c>
      <c r="AH44" s="19">
        <v>4.3</v>
      </c>
      <c r="AI44" s="8">
        <v>3.8</v>
      </c>
      <c r="AJ44" s="19" t="s">
        <v>87</v>
      </c>
      <c r="AK44" s="8" t="s">
        <v>87</v>
      </c>
      <c r="AL44" s="19">
        <v>99</v>
      </c>
      <c r="AM44" s="8">
        <v>99</v>
      </c>
      <c r="AN44" s="19">
        <v>1.17</v>
      </c>
      <c r="AO44" s="8">
        <v>1.58</v>
      </c>
      <c r="AP44" s="19">
        <v>1.1000000000000001</v>
      </c>
      <c r="AQ44" s="8">
        <v>1.2</v>
      </c>
      <c r="AR44" t="s">
        <v>84</v>
      </c>
      <c r="AS44" t="s">
        <v>271</v>
      </c>
    </row>
    <row r="45" spans="1:45" x14ac:dyDescent="0.35">
      <c r="A45" s="7">
        <v>43691</v>
      </c>
      <c r="B45" s="10" t="s">
        <v>127</v>
      </c>
      <c r="C45">
        <v>7226</v>
      </c>
      <c r="D45" t="s">
        <v>89</v>
      </c>
      <c r="E45" t="s">
        <v>86</v>
      </c>
      <c r="F45">
        <v>137.16</v>
      </c>
      <c r="G45">
        <v>185.42</v>
      </c>
      <c r="H45" s="5">
        <f>I45/2.2046226218488</f>
        <v>46.720014109999482</v>
      </c>
      <c r="I45">
        <v>103</v>
      </c>
      <c r="J45">
        <v>13.96</v>
      </c>
      <c r="K45">
        <v>13.1</v>
      </c>
      <c r="L45">
        <v>16.760000000000002</v>
      </c>
      <c r="M45">
        <v>14</v>
      </c>
      <c r="N45">
        <v>20</v>
      </c>
      <c r="O45">
        <v>35</v>
      </c>
      <c r="P45">
        <v>17</v>
      </c>
      <c r="Q45" s="5">
        <v>17</v>
      </c>
      <c r="R45">
        <v>29</v>
      </c>
      <c r="S45" s="5">
        <v>29</v>
      </c>
      <c r="T45">
        <v>7.2089999999999996</v>
      </c>
      <c r="V45" s="8">
        <v>7.1529999999999996</v>
      </c>
      <c r="X45" s="19">
        <v>13.9</v>
      </c>
      <c r="Z45" s="8">
        <v>14.5</v>
      </c>
      <c r="AB45" s="19">
        <v>161</v>
      </c>
      <c r="AD45" s="8">
        <v>123</v>
      </c>
      <c r="AF45" s="19">
        <v>-22</v>
      </c>
      <c r="AG45" s="8">
        <v>-24</v>
      </c>
      <c r="AH45" s="19">
        <v>5.5</v>
      </c>
      <c r="AI45" s="8">
        <v>4.8</v>
      </c>
      <c r="AJ45" s="19">
        <v>6</v>
      </c>
      <c r="AK45" s="8">
        <v>5</v>
      </c>
      <c r="AL45" s="19">
        <v>99</v>
      </c>
      <c r="AM45" s="8">
        <v>98</v>
      </c>
      <c r="AN45" s="19">
        <v>0.89</v>
      </c>
      <c r="AO45" s="8">
        <v>1.5</v>
      </c>
      <c r="AP45" s="19">
        <v>1.2</v>
      </c>
      <c r="AQ45" s="8">
        <v>1.4</v>
      </c>
      <c r="AR45" t="s">
        <v>84</v>
      </c>
    </row>
    <row r="46" spans="1:45" x14ac:dyDescent="0.35">
      <c r="A46" s="7">
        <v>43691</v>
      </c>
      <c r="B46" s="10" t="s">
        <v>128</v>
      </c>
      <c r="C46">
        <v>7225</v>
      </c>
      <c r="D46" t="s">
        <v>89</v>
      </c>
      <c r="E46" t="s">
        <v>86</v>
      </c>
      <c r="F46">
        <v>137.16</v>
      </c>
      <c r="G46">
        <v>180.34</v>
      </c>
      <c r="H46" s="5">
        <f t="shared" ref="H46:H48" si="4">I46/2.2046226218488</f>
        <v>44.452052259999512</v>
      </c>
      <c r="I46">
        <v>98</v>
      </c>
      <c r="J46">
        <v>13.96</v>
      </c>
      <c r="K46">
        <v>13.06</v>
      </c>
      <c r="L46">
        <v>17.350000000000001</v>
      </c>
      <c r="M46">
        <v>14</v>
      </c>
      <c r="N46">
        <v>17</v>
      </c>
      <c r="O46">
        <v>32</v>
      </c>
      <c r="P46">
        <v>17</v>
      </c>
      <c r="Q46" s="5">
        <v>17</v>
      </c>
      <c r="R46">
        <v>27</v>
      </c>
      <c r="S46" s="5">
        <v>27</v>
      </c>
      <c r="T46">
        <v>7.2110000000000003</v>
      </c>
      <c r="V46" s="8">
        <v>7.2270000000000003</v>
      </c>
      <c r="X46" s="19">
        <v>11.4</v>
      </c>
      <c r="Z46" s="8">
        <v>9.9</v>
      </c>
      <c r="AB46" s="19">
        <v>81</v>
      </c>
      <c r="AD46" s="8">
        <v>242</v>
      </c>
      <c r="AF46" s="19">
        <v>-23</v>
      </c>
      <c r="AG46" s="8">
        <v>-24</v>
      </c>
      <c r="AH46" s="19">
        <v>4.5999999999999996</v>
      </c>
      <c r="AI46" s="8">
        <v>4.0999999999999996</v>
      </c>
      <c r="AJ46" s="19" t="s">
        <v>87</v>
      </c>
      <c r="AK46" s="8" t="s">
        <v>87</v>
      </c>
      <c r="AL46" s="19">
        <v>94</v>
      </c>
      <c r="AM46" s="8">
        <v>100</v>
      </c>
      <c r="AN46" s="19">
        <v>0.57999999999999996</v>
      </c>
      <c r="AO46" s="8">
        <v>0.98</v>
      </c>
      <c r="AP46" s="19">
        <v>1.4</v>
      </c>
      <c r="AQ46" s="8">
        <v>1.5</v>
      </c>
      <c r="AR46" t="s">
        <v>84</v>
      </c>
    </row>
    <row r="47" spans="1:45" x14ac:dyDescent="0.35">
      <c r="A47" s="7">
        <v>43787</v>
      </c>
      <c r="B47" s="21">
        <v>29241334</v>
      </c>
      <c r="C47">
        <v>7221</v>
      </c>
      <c r="D47" t="s">
        <v>85</v>
      </c>
      <c r="E47" t="s">
        <v>86</v>
      </c>
      <c r="F47">
        <v>165.1</v>
      </c>
      <c r="G47">
        <v>217.17</v>
      </c>
      <c r="H47" s="5">
        <f t="shared" si="4"/>
        <v>87.543327409999037</v>
      </c>
      <c r="I47">
        <v>193</v>
      </c>
      <c r="K47">
        <v>10</v>
      </c>
      <c r="M47">
        <v>30</v>
      </c>
      <c r="N47">
        <v>22</v>
      </c>
      <c r="O47">
        <v>52</v>
      </c>
      <c r="P47">
        <v>36</v>
      </c>
      <c r="Q47" s="5">
        <v>36</v>
      </c>
      <c r="R47">
        <v>49</v>
      </c>
      <c r="S47" s="5">
        <v>49</v>
      </c>
      <c r="T47">
        <v>7.0709999999999997</v>
      </c>
      <c r="V47" s="8">
        <v>7.0949999999999998</v>
      </c>
      <c r="X47" s="9">
        <v>20.5</v>
      </c>
      <c r="Z47" s="8">
        <v>16</v>
      </c>
      <c r="AB47" s="9">
        <v>64</v>
      </c>
      <c r="AD47" s="8">
        <v>255</v>
      </c>
      <c r="AF47" s="9">
        <v>-24</v>
      </c>
      <c r="AG47" s="8">
        <v>-25</v>
      </c>
      <c r="AH47" s="9">
        <v>6</v>
      </c>
      <c r="AI47" s="8">
        <v>4.9000000000000004</v>
      </c>
      <c r="AJ47" s="9">
        <v>7</v>
      </c>
      <c r="AK47" s="8">
        <v>5</v>
      </c>
      <c r="AL47" s="9">
        <v>82</v>
      </c>
      <c r="AM47" s="8">
        <v>100</v>
      </c>
      <c r="AN47" s="9">
        <v>1.1299999999999999</v>
      </c>
      <c r="AO47" s="8">
        <v>1.6</v>
      </c>
      <c r="AP47" s="9">
        <v>1.8</v>
      </c>
      <c r="AQ47" s="8">
        <v>1.9</v>
      </c>
      <c r="AR47" t="s">
        <v>88</v>
      </c>
    </row>
    <row r="48" spans="1:45" x14ac:dyDescent="0.35">
      <c r="A48" s="7">
        <v>43894</v>
      </c>
      <c r="B48">
        <v>407092918</v>
      </c>
      <c r="C48">
        <v>7229</v>
      </c>
      <c r="D48" t="s">
        <v>89</v>
      </c>
      <c r="E48" t="s">
        <v>86</v>
      </c>
      <c r="F48">
        <v>143.51</v>
      </c>
      <c r="G48">
        <v>187.96</v>
      </c>
      <c r="H48" s="5">
        <f t="shared" si="4"/>
        <v>52.163122549999429</v>
      </c>
      <c r="I48">
        <v>115</v>
      </c>
      <c r="J48">
        <v>7.37</v>
      </c>
      <c r="K48">
        <v>6</v>
      </c>
      <c r="M48">
        <v>31</v>
      </c>
      <c r="N48">
        <v>23</v>
      </c>
      <c r="O48">
        <v>56</v>
      </c>
      <c r="P48">
        <v>43</v>
      </c>
      <c r="Q48" s="5">
        <v>43</v>
      </c>
      <c r="R48">
        <v>53</v>
      </c>
      <c r="S48" s="5">
        <v>53</v>
      </c>
      <c r="AQ48" s="5">
        <v>1.6</v>
      </c>
      <c r="AR48" t="s">
        <v>88</v>
      </c>
      <c r="AS48" t="s">
        <v>129</v>
      </c>
    </row>
    <row r="49" spans="1:45" x14ac:dyDescent="0.35">
      <c r="A49" s="7">
        <v>43894</v>
      </c>
      <c r="B49">
        <v>29241480</v>
      </c>
      <c r="C49">
        <v>7218</v>
      </c>
      <c r="D49" t="s">
        <v>89</v>
      </c>
      <c r="E49" t="s">
        <v>86</v>
      </c>
      <c r="F49">
        <v>147.32</v>
      </c>
      <c r="G49">
        <v>191.77</v>
      </c>
      <c r="H49" s="5">
        <f>I49/2.2046226218488</f>
        <v>53.977492029999404</v>
      </c>
      <c r="I49">
        <v>119</v>
      </c>
      <c r="J49">
        <v>7.37</v>
      </c>
      <c r="K49">
        <v>6</v>
      </c>
      <c r="M49">
        <v>25</v>
      </c>
      <c r="N49">
        <v>29</v>
      </c>
      <c r="O49">
        <v>55</v>
      </c>
      <c r="P49">
        <v>45</v>
      </c>
      <c r="Q49" s="5">
        <v>45</v>
      </c>
      <c r="R49"/>
      <c r="T49" s="6">
        <v>7.1360000000000001</v>
      </c>
      <c r="X49" s="9">
        <v>14.6</v>
      </c>
      <c r="AB49" s="9">
        <v>294</v>
      </c>
      <c r="AF49" s="9">
        <v>-24</v>
      </c>
      <c r="AH49" s="9">
        <v>4.9000000000000004</v>
      </c>
      <c r="AJ49" s="9">
        <v>5</v>
      </c>
      <c r="AL49" s="9">
        <v>100</v>
      </c>
      <c r="AN49" s="11">
        <v>1.1299999999999999</v>
      </c>
      <c r="AP49" s="5">
        <v>2.1</v>
      </c>
      <c r="AR49" t="s">
        <v>88</v>
      </c>
    </row>
    <row r="50" spans="1:45" x14ac:dyDescent="0.35">
      <c r="A50" s="7">
        <v>43894</v>
      </c>
      <c r="B50">
        <v>29241470</v>
      </c>
      <c r="C50">
        <v>7217</v>
      </c>
      <c r="D50" t="s">
        <v>89</v>
      </c>
      <c r="E50" t="s">
        <v>86</v>
      </c>
      <c r="F50">
        <v>137.16</v>
      </c>
      <c r="G50">
        <v>182.88</v>
      </c>
      <c r="H50" s="5">
        <f t="shared" ref="H50:H61" si="5">I50/2.2046226218488</f>
        <v>45.812829369999498</v>
      </c>
      <c r="I50">
        <v>101</v>
      </c>
      <c r="J50">
        <v>7.37</v>
      </c>
      <c r="K50">
        <v>6</v>
      </c>
      <c r="M50">
        <v>39</v>
      </c>
      <c r="N50">
        <v>21</v>
      </c>
      <c r="O50">
        <v>62</v>
      </c>
      <c r="P50">
        <v>47</v>
      </c>
      <c r="Q50" s="5">
        <v>47</v>
      </c>
      <c r="R50">
        <v>57</v>
      </c>
      <c r="S50" s="5">
        <v>57</v>
      </c>
      <c r="T50">
        <v>7.1280000000000001</v>
      </c>
      <c r="V50" s="8">
        <v>7.0830000000000002</v>
      </c>
      <c r="X50" s="9">
        <v>13.4</v>
      </c>
      <c r="Z50" s="8">
        <v>13.1</v>
      </c>
      <c r="AB50" s="9">
        <v>164</v>
      </c>
      <c r="AD50" s="8">
        <v>135</v>
      </c>
      <c r="AF50" s="9">
        <v>-25</v>
      </c>
      <c r="AG50" s="8">
        <v>-26</v>
      </c>
      <c r="AH50" s="9">
        <v>4.4000000000000004</v>
      </c>
      <c r="AI50" s="8">
        <v>3.9</v>
      </c>
      <c r="AJ50" s="9">
        <v>5</v>
      </c>
      <c r="AK50" s="8">
        <v>5</v>
      </c>
      <c r="AL50" s="9">
        <v>99</v>
      </c>
      <c r="AM50" s="8">
        <v>98</v>
      </c>
      <c r="AN50" s="11">
        <v>0.96</v>
      </c>
      <c r="AO50" s="8">
        <v>1.24</v>
      </c>
      <c r="AP50" s="9">
        <v>2.5</v>
      </c>
      <c r="AQ50" s="8">
        <v>2.6</v>
      </c>
      <c r="AR50" t="s">
        <v>88</v>
      </c>
    </row>
    <row r="51" spans="1:45" x14ac:dyDescent="0.35">
      <c r="A51" s="7">
        <v>43894</v>
      </c>
      <c r="B51" s="10" t="s">
        <v>130</v>
      </c>
      <c r="C51">
        <v>7230</v>
      </c>
      <c r="D51" t="s">
        <v>89</v>
      </c>
      <c r="E51" t="s">
        <v>86</v>
      </c>
      <c r="F51">
        <v>149.86000000000001</v>
      </c>
      <c r="G51">
        <v>198.12</v>
      </c>
      <c r="H51" s="5">
        <f t="shared" si="5"/>
        <v>57.152638619999372</v>
      </c>
      <c r="I51">
        <v>126</v>
      </c>
      <c r="J51">
        <v>7.37</v>
      </c>
      <c r="K51">
        <v>6</v>
      </c>
      <c r="M51">
        <v>35</v>
      </c>
      <c r="N51">
        <v>22</v>
      </c>
      <c r="O51">
        <v>58</v>
      </c>
      <c r="P51">
        <v>43</v>
      </c>
      <c r="Q51" s="5">
        <v>43</v>
      </c>
      <c r="R51">
        <v>53</v>
      </c>
      <c r="S51" s="5">
        <v>53</v>
      </c>
      <c r="T51">
        <v>7.1289999999999996</v>
      </c>
      <c r="X51" s="9">
        <v>15.5</v>
      </c>
      <c r="AB51" s="9">
        <v>142</v>
      </c>
      <c r="AF51" s="9">
        <v>-24</v>
      </c>
      <c r="AH51" s="9">
        <v>5.2</v>
      </c>
      <c r="AJ51" s="9">
        <v>6</v>
      </c>
      <c r="AL51" s="9">
        <v>98</v>
      </c>
      <c r="AN51" s="11">
        <v>1.23</v>
      </c>
      <c r="AP51" s="5">
        <v>1.4</v>
      </c>
      <c r="AR51" t="s">
        <v>88</v>
      </c>
      <c r="AS51" t="s">
        <v>131</v>
      </c>
    </row>
    <row r="52" spans="1:45" x14ac:dyDescent="0.35">
      <c r="A52" s="7">
        <v>43894</v>
      </c>
      <c r="B52">
        <v>2924</v>
      </c>
      <c r="C52">
        <v>7216</v>
      </c>
      <c r="D52" t="s">
        <v>85</v>
      </c>
      <c r="E52" t="s">
        <v>86</v>
      </c>
      <c r="F52" s="16">
        <v>170.18</v>
      </c>
      <c r="G52" s="16">
        <v>222.25</v>
      </c>
      <c r="H52" s="5">
        <f t="shared" si="5"/>
        <v>94.347212959998956</v>
      </c>
      <c r="I52" s="16">
        <v>208</v>
      </c>
      <c r="J52">
        <v>7.37</v>
      </c>
      <c r="K52">
        <v>6</v>
      </c>
      <c r="M52">
        <v>45</v>
      </c>
      <c r="N52">
        <v>31</v>
      </c>
      <c r="O52">
        <v>77</v>
      </c>
      <c r="P52">
        <v>56</v>
      </c>
      <c r="Q52" s="5">
        <v>56</v>
      </c>
      <c r="R52">
        <v>75</v>
      </c>
      <c r="S52" s="5">
        <v>75</v>
      </c>
      <c r="T52">
        <v>7.0460000000000003</v>
      </c>
      <c r="X52" s="9">
        <v>15.1</v>
      </c>
      <c r="AB52" s="9">
        <v>96</v>
      </c>
      <c r="AF52" s="9">
        <v>-26</v>
      </c>
      <c r="AH52" s="9">
        <v>4.0999999999999996</v>
      </c>
      <c r="AJ52" s="9">
        <v>5</v>
      </c>
      <c r="AL52" s="9">
        <v>94</v>
      </c>
      <c r="AN52" s="11">
        <v>0.82</v>
      </c>
      <c r="AP52" s="5">
        <v>1.2</v>
      </c>
      <c r="AR52" t="s">
        <v>88</v>
      </c>
    </row>
    <row r="53" spans="1:45" x14ac:dyDescent="0.35">
      <c r="A53" s="7">
        <v>43895</v>
      </c>
      <c r="B53" s="10" t="s">
        <v>132</v>
      </c>
      <c r="C53">
        <v>7214</v>
      </c>
      <c r="D53" t="s">
        <v>89</v>
      </c>
      <c r="E53" t="s">
        <v>86</v>
      </c>
      <c r="F53">
        <v>157.47999999999999</v>
      </c>
      <c r="G53">
        <v>198.12</v>
      </c>
      <c r="H53" s="5">
        <f t="shared" si="5"/>
        <v>60.327785209999334</v>
      </c>
      <c r="I53">
        <v>133</v>
      </c>
      <c r="J53">
        <v>7.37</v>
      </c>
      <c r="K53">
        <v>5.77</v>
      </c>
      <c r="M53">
        <v>13</v>
      </c>
      <c r="N53">
        <v>24</v>
      </c>
      <c r="O53">
        <v>39</v>
      </c>
      <c r="P53">
        <v>19</v>
      </c>
      <c r="Q53" s="5">
        <v>19</v>
      </c>
      <c r="R53">
        <v>27</v>
      </c>
      <c r="S53" s="5">
        <v>27</v>
      </c>
      <c r="T53">
        <v>7.2140000000000004</v>
      </c>
      <c r="V53" s="8">
        <v>7.181</v>
      </c>
      <c r="X53" s="9">
        <v>13.3</v>
      </c>
      <c r="Z53" s="8">
        <v>13.5</v>
      </c>
      <c r="AB53" s="9">
        <v>298</v>
      </c>
      <c r="AD53" s="8">
        <v>197</v>
      </c>
      <c r="AF53" s="9">
        <v>-22</v>
      </c>
      <c r="AG53" s="8">
        <v>-23</v>
      </c>
      <c r="AH53" s="9">
        <v>5.4</v>
      </c>
      <c r="AI53" s="8">
        <v>5</v>
      </c>
      <c r="AJ53" s="9">
        <v>6</v>
      </c>
      <c r="AK53" s="8">
        <v>5</v>
      </c>
      <c r="AL53" s="9">
        <v>100</v>
      </c>
      <c r="AM53" s="8">
        <v>99</v>
      </c>
      <c r="AN53" s="11">
        <v>0.68</v>
      </c>
      <c r="AO53" s="8">
        <v>0.79</v>
      </c>
      <c r="AP53" s="5">
        <v>1.9</v>
      </c>
      <c r="AQ53" s="5">
        <v>2.1</v>
      </c>
      <c r="AR53" t="s">
        <v>88</v>
      </c>
    </row>
    <row r="54" spans="1:45" x14ac:dyDescent="0.35">
      <c r="A54" s="7">
        <v>43895</v>
      </c>
      <c r="B54">
        <v>29241562</v>
      </c>
      <c r="C54">
        <v>58029</v>
      </c>
      <c r="D54" t="s">
        <v>89</v>
      </c>
      <c r="E54" t="s">
        <v>90</v>
      </c>
      <c r="F54">
        <v>86.36</v>
      </c>
      <c r="G54" s="16">
        <v>115.57</v>
      </c>
      <c r="H54" s="5">
        <f t="shared" si="5"/>
        <v>11.793401619999869</v>
      </c>
      <c r="I54">
        <v>26</v>
      </c>
      <c r="J54">
        <v>7.37</v>
      </c>
      <c r="K54">
        <v>5.77</v>
      </c>
      <c r="M54">
        <v>12</v>
      </c>
      <c r="N54">
        <v>22</v>
      </c>
      <c r="O54">
        <v>35</v>
      </c>
      <c r="P54">
        <v>19</v>
      </c>
      <c r="Q54" s="5">
        <v>19</v>
      </c>
      <c r="R54">
        <v>28</v>
      </c>
      <c r="S54" s="5">
        <v>28</v>
      </c>
      <c r="T54">
        <v>7.1440000000000001</v>
      </c>
      <c r="V54" s="8">
        <v>7.2439999999999998</v>
      </c>
      <c r="X54" s="9">
        <v>12.8</v>
      </c>
      <c r="Z54" s="8">
        <v>9</v>
      </c>
      <c r="AB54" s="9">
        <v>97</v>
      </c>
      <c r="AD54" s="8">
        <v>300</v>
      </c>
      <c r="AF54" s="9">
        <v>-25</v>
      </c>
      <c r="AG54" s="8">
        <v>-23</v>
      </c>
      <c r="AH54" s="9">
        <v>4.4000000000000004</v>
      </c>
      <c r="AI54" s="8">
        <v>3.9</v>
      </c>
      <c r="AJ54" s="9">
        <v>5</v>
      </c>
      <c r="AK54" s="8" t="s">
        <v>87</v>
      </c>
      <c r="AL54" s="9">
        <v>95</v>
      </c>
      <c r="AM54" s="5">
        <v>100</v>
      </c>
      <c r="AN54" s="14">
        <v>0.67</v>
      </c>
      <c r="AO54" s="5">
        <v>0.76</v>
      </c>
      <c r="AP54" s="9">
        <v>1.3</v>
      </c>
      <c r="AQ54" s="8">
        <v>1.1000000000000001</v>
      </c>
      <c r="AR54" t="s">
        <v>84</v>
      </c>
    </row>
    <row r="55" spans="1:45" x14ac:dyDescent="0.35">
      <c r="A55" s="7">
        <v>43895</v>
      </c>
      <c r="B55" s="10" t="s">
        <v>133</v>
      </c>
      <c r="D55" t="s">
        <v>89</v>
      </c>
      <c r="E55" t="s">
        <v>97</v>
      </c>
      <c r="F55">
        <v>127</v>
      </c>
      <c r="G55">
        <v>162.56</v>
      </c>
      <c r="H55" s="5">
        <f t="shared" si="5"/>
        <v>31.751465899999651</v>
      </c>
      <c r="I55">
        <v>70</v>
      </c>
      <c r="J55">
        <v>7.37</v>
      </c>
      <c r="K55">
        <v>5.77</v>
      </c>
      <c r="M55">
        <v>15</v>
      </c>
      <c r="N55">
        <v>41</v>
      </c>
      <c r="O55">
        <v>57</v>
      </c>
      <c r="P55">
        <v>25</v>
      </c>
      <c r="Q55" s="5">
        <v>25</v>
      </c>
      <c r="R55">
        <v>52</v>
      </c>
      <c r="S55" s="5">
        <v>52</v>
      </c>
      <c r="T55">
        <v>7.226</v>
      </c>
      <c r="V55" s="8">
        <v>7.0549999999999997</v>
      </c>
      <c r="X55" s="9">
        <v>12.9</v>
      </c>
      <c r="Z55" s="8">
        <v>13.7</v>
      </c>
      <c r="AB55" s="9">
        <v>218</v>
      </c>
      <c r="AD55" s="8">
        <v>151</v>
      </c>
      <c r="AF55" s="9">
        <v>-22</v>
      </c>
      <c r="AG55" s="8">
        <v>-27</v>
      </c>
      <c r="AH55" s="9">
        <v>5.4</v>
      </c>
      <c r="AI55" s="8">
        <v>3.8</v>
      </c>
      <c r="AJ55" s="9">
        <v>6</v>
      </c>
      <c r="AK55" s="8" t="s">
        <v>87</v>
      </c>
      <c r="AL55" s="9">
        <v>100</v>
      </c>
      <c r="AM55" s="8">
        <v>98</v>
      </c>
      <c r="AN55" s="11">
        <v>0.75</v>
      </c>
      <c r="AO55" s="8">
        <v>1.61</v>
      </c>
      <c r="AP55" s="9">
        <v>1.2</v>
      </c>
      <c r="AQ55" s="8">
        <v>1.9</v>
      </c>
      <c r="AR55" t="s">
        <v>88</v>
      </c>
      <c r="AS55" t="s">
        <v>134</v>
      </c>
    </row>
    <row r="56" spans="1:45" x14ac:dyDescent="0.35">
      <c r="A56" s="7">
        <v>43896</v>
      </c>
      <c r="B56">
        <v>29241467</v>
      </c>
      <c r="D56" t="s">
        <v>85</v>
      </c>
      <c r="E56" t="s">
        <v>86</v>
      </c>
      <c r="F56">
        <v>165.1</v>
      </c>
      <c r="G56">
        <v>224.79</v>
      </c>
      <c r="H56" s="5">
        <f t="shared" si="5"/>
        <v>92.079251109998992</v>
      </c>
      <c r="I56">
        <v>203</v>
      </c>
      <c r="J56">
        <v>7.37</v>
      </c>
      <c r="K56">
        <v>6</v>
      </c>
      <c r="M56">
        <v>51</v>
      </c>
      <c r="N56">
        <v>24</v>
      </c>
      <c r="O56">
        <v>78</v>
      </c>
      <c r="P56">
        <v>61</v>
      </c>
      <c r="Q56" s="5">
        <v>61</v>
      </c>
      <c r="R56">
        <v>65</v>
      </c>
      <c r="S56" s="5">
        <v>65</v>
      </c>
      <c r="T56">
        <v>7.12</v>
      </c>
      <c r="V56" s="8">
        <v>7.0449999999999999</v>
      </c>
      <c r="X56" s="9">
        <v>16.600000000000001</v>
      </c>
      <c r="Z56" s="8">
        <v>20.6</v>
      </c>
      <c r="AB56" s="9">
        <v>322</v>
      </c>
      <c r="AD56" s="8">
        <v>143</v>
      </c>
      <c r="AF56" s="9">
        <v>-24</v>
      </c>
      <c r="AG56" s="8">
        <v>-25</v>
      </c>
      <c r="AH56" s="9">
        <v>5.4</v>
      </c>
      <c r="AI56" s="8">
        <v>5.6</v>
      </c>
      <c r="AJ56" s="9">
        <v>6</v>
      </c>
      <c r="AK56" s="8">
        <v>6</v>
      </c>
      <c r="AL56" s="9">
        <v>100</v>
      </c>
      <c r="AM56" s="8">
        <v>98</v>
      </c>
      <c r="AN56" s="11">
        <v>1.01</v>
      </c>
      <c r="AO56" s="8">
        <v>1.17</v>
      </c>
      <c r="AP56" s="5">
        <v>1.9</v>
      </c>
      <c r="AQ56" s="5">
        <v>1.9</v>
      </c>
      <c r="AR56" t="s">
        <v>88</v>
      </c>
      <c r="AS56" t="s">
        <v>135</v>
      </c>
    </row>
    <row r="57" spans="1:45" x14ac:dyDescent="0.35">
      <c r="A57" s="7">
        <v>43896</v>
      </c>
      <c r="B57">
        <v>2054522</v>
      </c>
      <c r="C57">
        <v>7228</v>
      </c>
      <c r="D57" t="s">
        <v>85</v>
      </c>
      <c r="E57" t="s">
        <v>97</v>
      </c>
      <c r="F57">
        <v>142.24</v>
      </c>
      <c r="G57">
        <v>179.07</v>
      </c>
      <c r="H57" s="5">
        <f t="shared" si="5"/>
        <v>57.606230989999368</v>
      </c>
      <c r="I57">
        <v>127</v>
      </c>
      <c r="J57">
        <v>7.37</v>
      </c>
      <c r="K57">
        <v>6</v>
      </c>
      <c r="M57">
        <v>43</v>
      </c>
      <c r="N57">
        <v>28</v>
      </c>
      <c r="O57">
        <v>73</v>
      </c>
      <c r="P57">
        <v>51</v>
      </c>
      <c r="Q57" s="5">
        <v>51</v>
      </c>
      <c r="R57">
        <v>65</v>
      </c>
      <c r="S57" s="5">
        <v>65</v>
      </c>
      <c r="T57">
        <v>7.1289999999999996</v>
      </c>
      <c r="V57" s="8">
        <v>7.0979999999999999</v>
      </c>
      <c r="X57" s="9">
        <v>15.5</v>
      </c>
      <c r="Z57" s="8">
        <v>15.5</v>
      </c>
      <c r="AB57" s="9">
        <v>270</v>
      </c>
      <c r="AD57" s="8">
        <v>285</v>
      </c>
      <c r="AF57" s="9">
        <v>-24</v>
      </c>
      <c r="AG57" s="8">
        <v>-25</v>
      </c>
      <c r="AH57" s="9">
        <v>5.0999999999999996</v>
      </c>
      <c r="AI57" s="8">
        <v>4.8</v>
      </c>
      <c r="AJ57" s="9">
        <v>6</v>
      </c>
      <c r="AK57" s="8">
        <v>5</v>
      </c>
      <c r="AL57" s="9">
        <v>100</v>
      </c>
      <c r="AM57" s="8">
        <v>100</v>
      </c>
      <c r="AN57" s="11">
        <v>1.08</v>
      </c>
      <c r="AO57" s="8">
        <v>1.1599999999999999</v>
      </c>
      <c r="AP57" s="5">
        <v>1.5</v>
      </c>
      <c r="AR57" t="s">
        <v>88</v>
      </c>
    </row>
    <row r="58" spans="1:45" x14ac:dyDescent="0.35">
      <c r="A58" s="7">
        <v>43896</v>
      </c>
      <c r="B58">
        <v>7093370</v>
      </c>
      <c r="C58">
        <v>58036</v>
      </c>
      <c r="D58" t="s">
        <v>85</v>
      </c>
      <c r="E58" t="s">
        <v>90</v>
      </c>
      <c r="F58">
        <v>97.79</v>
      </c>
      <c r="G58">
        <v>132.08000000000001</v>
      </c>
      <c r="H58" s="5">
        <f t="shared" si="5"/>
        <v>15.42214057999983</v>
      </c>
      <c r="I58">
        <v>34</v>
      </c>
      <c r="J58">
        <v>7.37</v>
      </c>
      <c r="K58">
        <v>6</v>
      </c>
      <c r="M58">
        <v>13</v>
      </c>
      <c r="N58">
        <v>24</v>
      </c>
      <c r="O58">
        <v>38</v>
      </c>
      <c r="P58">
        <v>24</v>
      </c>
      <c r="Q58" s="5">
        <v>24</v>
      </c>
      <c r="R58">
        <v>33</v>
      </c>
      <c r="S58" s="5">
        <v>33</v>
      </c>
      <c r="T58">
        <v>7.0789999999999997</v>
      </c>
      <c r="V58" s="8">
        <v>7.0410000000000004</v>
      </c>
      <c r="X58" s="9">
        <v>16.2</v>
      </c>
      <c r="Z58" s="8">
        <v>17.5</v>
      </c>
      <c r="AB58" s="9">
        <v>199</v>
      </c>
      <c r="AD58" s="8">
        <v>289</v>
      </c>
      <c r="AF58" s="9">
        <v>-25</v>
      </c>
      <c r="AG58" s="8">
        <v>-26</v>
      </c>
      <c r="AH58" s="9">
        <v>4.8</v>
      </c>
      <c r="AI58" s="8">
        <v>4.7</v>
      </c>
      <c r="AJ58" s="9">
        <v>5</v>
      </c>
      <c r="AK58" s="8">
        <v>5</v>
      </c>
      <c r="AL58" s="9">
        <v>99</v>
      </c>
      <c r="AM58" s="8">
        <v>100</v>
      </c>
      <c r="AN58" s="11">
        <v>0.75</v>
      </c>
      <c r="AO58" s="8">
        <v>0.9</v>
      </c>
      <c r="AP58" s="5">
        <v>1.4</v>
      </c>
      <c r="AR58" t="s">
        <v>84</v>
      </c>
    </row>
    <row r="59" spans="1:45" x14ac:dyDescent="0.35">
      <c r="A59" s="7">
        <v>43896</v>
      </c>
      <c r="B59">
        <v>7093185</v>
      </c>
      <c r="D59" t="s">
        <v>85</v>
      </c>
      <c r="E59" t="s">
        <v>86</v>
      </c>
      <c r="F59">
        <v>165.1</v>
      </c>
      <c r="G59">
        <v>213.36</v>
      </c>
      <c r="H59" s="5">
        <f t="shared" si="5"/>
        <v>86.18255029999905</v>
      </c>
      <c r="I59">
        <v>190</v>
      </c>
      <c r="J59">
        <v>7.37</v>
      </c>
      <c r="K59">
        <v>6</v>
      </c>
      <c r="M59">
        <v>35</v>
      </c>
      <c r="N59">
        <v>15</v>
      </c>
      <c r="O59">
        <v>75</v>
      </c>
      <c r="P59">
        <v>71</v>
      </c>
      <c r="Q59" s="5">
        <v>71</v>
      </c>
      <c r="T59">
        <v>7.0039999999999996</v>
      </c>
      <c r="X59" s="9">
        <v>18.100000000000001</v>
      </c>
      <c r="AB59" s="9">
        <v>126</v>
      </c>
      <c r="AF59" s="9">
        <v>-27</v>
      </c>
      <c r="AH59" s="9">
        <v>4.5</v>
      </c>
      <c r="AJ59" s="9">
        <v>5</v>
      </c>
      <c r="AL59" s="9">
        <v>97</v>
      </c>
      <c r="AN59" s="11">
        <v>0.78</v>
      </c>
      <c r="AP59" s="5">
        <v>1.4</v>
      </c>
      <c r="AR59" t="s">
        <v>88</v>
      </c>
    </row>
    <row r="60" spans="1:45" x14ac:dyDescent="0.35">
      <c r="A60" s="7">
        <v>43910</v>
      </c>
      <c r="B60">
        <v>31199309</v>
      </c>
      <c r="D60" t="s">
        <v>89</v>
      </c>
      <c r="E60" t="s">
        <v>86</v>
      </c>
      <c r="F60">
        <v>147.32</v>
      </c>
      <c r="G60">
        <v>190.5</v>
      </c>
      <c r="H60" s="5">
        <f t="shared" si="5"/>
        <v>53.070307289999413</v>
      </c>
      <c r="I60">
        <v>117</v>
      </c>
      <c r="J60">
        <v>7.2</v>
      </c>
      <c r="K60">
        <v>6.57</v>
      </c>
      <c r="L60">
        <v>6</v>
      </c>
      <c r="M60">
        <v>25</v>
      </c>
      <c r="N60">
        <v>11</v>
      </c>
      <c r="O60">
        <v>36</v>
      </c>
      <c r="P60">
        <v>34</v>
      </c>
      <c r="Q60" s="5">
        <v>34</v>
      </c>
      <c r="T60">
        <v>7.0730000000000004</v>
      </c>
      <c r="X60" s="9">
        <v>16.899999999999999</v>
      </c>
      <c r="AB60" s="9">
        <v>133</v>
      </c>
      <c r="AF60" s="9">
        <v>-25</v>
      </c>
      <c r="AH60" s="9">
        <v>4.9000000000000004</v>
      </c>
      <c r="AJ60" s="9">
        <v>5</v>
      </c>
      <c r="AL60" s="9">
        <v>98</v>
      </c>
      <c r="AN60" s="11">
        <v>1.1100000000000001</v>
      </c>
      <c r="AP60" s="5">
        <v>1.6</v>
      </c>
      <c r="AR60" t="s">
        <v>88</v>
      </c>
    </row>
    <row r="61" spans="1:45" x14ac:dyDescent="0.35">
      <c r="A61" s="7">
        <v>43910</v>
      </c>
      <c r="B61">
        <v>31199293</v>
      </c>
      <c r="D61" t="s">
        <v>85</v>
      </c>
      <c r="E61" t="s">
        <v>90</v>
      </c>
      <c r="F61">
        <v>91.44</v>
      </c>
      <c r="G61">
        <v>129.54</v>
      </c>
      <c r="H61" s="5">
        <f t="shared" si="5"/>
        <v>14.061363469999845</v>
      </c>
      <c r="I61">
        <v>31</v>
      </c>
      <c r="J61">
        <v>7.2</v>
      </c>
      <c r="K61">
        <v>6.57</v>
      </c>
      <c r="L61">
        <v>6</v>
      </c>
      <c r="M61">
        <v>11</v>
      </c>
      <c r="N61">
        <v>10</v>
      </c>
      <c r="O61">
        <v>21</v>
      </c>
      <c r="P61">
        <v>21</v>
      </c>
      <c r="Q61" s="5">
        <v>21</v>
      </c>
      <c r="T61">
        <v>7.1159999999999997</v>
      </c>
      <c r="X61" s="9">
        <v>13.7</v>
      </c>
      <c r="AB61" s="9">
        <v>133</v>
      </c>
      <c r="AF61" s="9">
        <v>-25</v>
      </c>
      <c r="AH61" s="9">
        <v>4.4000000000000004</v>
      </c>
      <c r="AJ61" s="9">
        <v>5</v>
      </c>
      <c r="AL61" s="9">
        <v>98</v>
      </c>
      <c r="AN61" s="11">
        <v>0.53</v>
      </c>
      <c r="AP61" s="5">
        <v>1.7</v>
      </c>
      <c r="AR61" t="s">
        <v>84</v>
      </c>
    </row>
    <row r="62" spans="1:45" x14ac:dyDescent="0.35">
      <c r="H62" s="5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57"/>
  <sheetViews>
    <sheetView topLeftCell="A45" workbookViewId="0">
      <selection activeCell="A25" sqref="A25"/>
    </sheetView>
  </sheetViews>
  <sheetFormatPr defaultColWidth="11" defaultRowHeight="15.5" x14ac:dyDescent="0.35"/>
  <sheetData>
    <row r="3" spans="1:1" x14ac:dyDescent="0.35">
      <c r="A3" t="s">
        <v>136</v>
      </c>
    </row>
    <row r="4" spans="1:1" x14ac:dyDescent="0.35">
      <c r="A4" t="s">
        <v>137</v>
      </c>
    </row>
    <row r="5" spans="1:1" x14ac:dyDescent="0.35">
      <c r="A5" t="s">
        <v>138</v>
      </c>
    </row>
    <row r="7" spans="1:1" x14ac:dyDescent="0.35">
      <c r="A7" t="s">
        <v>139</v>
      </c>
    </row>
    <row r="8" spans="1:1" x14ac:dyDescent="0.35">
      <c r="A8" t="s">
        <v>140</v>
      </c>
    </row>
    <row r="10" spans="1:1" x14ac:dyDescent="0.35">
      <c r="A10" t="s">
        <v>141</v>
      </c>
    </row>
    <row r="13" spans="1:1" x14ac:dyDescent="0.35">
      <c r="A13" s="3" t="s">
        <v>142</v>
      </c>
    </row>
    <row r="16" spans="1:1" x14ac:dyDescent="0.35">
      <c r="A16" s="3" t="s">
        <v>143</v>
      </c>
    </row>
    <row r="18" spans="1:6" x14ac:dyDescent="0.35">
      <c r="F18" t="s">
        <v>144</v>
      </c>
    </row>
    <row r="22" spans="1:6" x14ac:dyDescent="0.35">
      <c r="A22" t="s">
        <v>145</v>
      </c>
    </row>
    <row r="23" spans="1:6" x14ac:dyDescent="0.35">
      <c r="A23" s="33" t="s">
        <v>146</v>
      </c>
    </row>
    <row r="24" spans="1:6" x14ac:dyDescent="0.35">
      <c r="A24" s="33"/>
    </row>
    <row r="25" spans="1:6" x14ac:dyDescent="0.35">
      <c r="A25" s="66" t="s">
        <v>147</v>
      </c>
    </row>
    <row r="26" spans="1:6" x14ac:dyDescent="0.35">
      <c r="A26" s="34"/>
    </row>
    <row r="27" spans="1:6" x14ac:dyDescent="0.35">
      <c r="A27" s="34" t="s">
        <v>148</v>
      </c>
    </row>
    <row r="28" spans="1:6" x14ac:dyDescent="0.35">
      <c r="A28" s="34" t="s">
        <v>149</v>
      </c>
    </row>
    <row r="29" spans="1:6" x14ac:dyDescent="0.35">
      <c r="A29" s="34"/>
    </row>
    <row r="30" spans="1:6" x14ac:dyDescent="0.35">
      <c r="A30" s="34" t="s">
        <v>150</v>
      </c>
    </row>
    <row r="32" spans="1:6" x14ac:dyDescent="0.35">
      <c r="A32" s="35" t="s">
        <v>151</v>
      </c>
    </row>
    <row r="34" spans="1:1" x14ac:dyDescent="0.35">
      <c r="A34" s="34" t="s">
        <v>152</v>
      </c>
    </row>
    <row r="39" spans="1:1" x14ac:dyDescent="0.35">
      <c r="A39" s="47" t="s">
        <v>153</v>
      </c>
    </row>
    <row r="41" spans="1:1" x14ac:dyDescent="0.35">
      <c r="A41" s="46" t="s">
        <v>154</v>
      </c>
    </row>
    <row r="43" spans="1:1" x14ac:dyDescent="0.35">
      <c r="A43" s="46" t="s">
        <v>155</v>
      </c>
    </row>
    <row r="46" spans="1:1" x14ac:dyDescent="0.35">
      <c r="A46" s="48" t="s">
        <v>156</v>
      </c>
    </row>
    <row r="49" spans="1:1" x14ac:dyDescent="0.35">
      <c r="A49" t="s">
        <v>157</v>
      </c>
    </row>
    <row r="51" spans="1:1" x14ac:dyDescent="0.35">
      <c r="A51" s="55" t="s">
        <v>158</v>
      </c>
    </row>
    <row r="52" spans="1:1" x14ac:dyDescent="0.35">
      <c r="A52" s="51"/>
    </row>
    <row r="53" spans="1:1" x14ac:dyDescent="0.35">
      <c r="A53" s="51" t="s">
        <v>159</v>
      </c>
    </row>
    <row r="54" spans="1:1" x14ac:dyDescent="0.35">
      <c r="A54" s="51"/>
    </row>
    <row r="55" spans="1:1" x14ac:dyDescent="0.35">
      <c r="A55" s="55" t="s">
        <v>160</v>
      </c>
    </row>
    <row r="56" spans="1:1" x14ac:dyDescent="0.35">
      <c r="A56" s="51"/>
    </row>
    <row r="57" spans="1:1" x14ac:dyDescent="0.35">
      <c r="A57" s="51" t="s">
        <v>161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2"/>
  <sheetViews>
    <sheetView topLeftCell="BD1" workbookViewId="0">
      <pane ySplit="1" topLeftCell="A2" activePane="bottomLeft" state="frozen"/>
      <selection pane="bottomLeft" activeCell="BQ14" sqref="BQ14"/>
    </sheetView>
  </sheetViews>
  <sheetFormatPr defaultColWidth="11" defaultRowHeight="15.5" x14ac:dyDescent="0.35"/>
  <cols>
    <col min="6" max="11" width="10.83203125" customWidth="1"/>
    <col min="12" max="15" width="11" style="22"/>
    <col min="16" max="16" width="11" style="5"/>
    <col min="17" max="17" width="11" style="22"/>
    <col min="18" max="18" width="11" style="5"/>
    <col min="19" max="21" width="10.83203125" style="6" customWidth="1"/>
    <col min="22" max="42" width="10.83203125" style="5" customWidth="1"/>
    <col min="43" max="46" width="10.83203125" style="37" customWidth="1"/>
    <col min="47" max="47" width="11.83203125" style="37" customWidth="1"/>
    <col min="48" max="55" width="11.83203125" style="5" customWidth="1"/>
    <col min="61" max="61" width="12.4140625" style="58" customWidth="1"/>
    <col min="62" max="62" width="13.33203125" style="58" customWidth="1"/>
    <col min="63" max="64" width="11" style="61"/>
    <col min="65" max="66" width="11" style="26"/>
    <col min="67" max="67" width="11" style="65"/>
    <col min="68" max="68" width="12" style="65" customWidth="1"/>
  </cols>
  <sheetData>
    <row r="1" spans="1:6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16</v>
      </c>
      <c r="Q1" s="2" t="s">
        <v>17</v>
      </c>
      <c r="R1" s="3" t="s">
        <v>18</v>
      </c>
      <c r="S1" s="4" t="s">
        <v>19</v>
      </c>
      <c r="T1" s="4" t="s">
        <v>162</v>
      </c>
      <c r="U1" s="4" t="s">
        <v>21</v>
      </c>
      <c r="V1" s="3" t="s">
        <v>163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6" t="s">
        <v>164</v>
      </c>
      <c r="AR1" s="36" t="s">
        <v>165</v>
      </c>
      <c r="AS1" s="36" t="s">
        <v>166</v>
      </c>
      <c r="AT1" s="36" t="s">
        <v>167</v>
      </c>
      <c r="AU1" s="36" t="s">
        <v>168</v>
      </c>
      <c r="AV1" s="3" t="s">
        <v>169</v>
      </c>
      <c r="AW1" s="3" t="s">
        <v>170</v>
      </c>
      <c r="AX1" s="3" t="s">
        <v>171</v>
      </c>
      <c r="AY1" s="3" t="s">
        <v>172</v>
      </c>
      <c r="AZ1" s="3" t="s">
        <v>173</v>
      </c>
      <c r="BA1" s="3" t="s">
        <v>174</v>
      </c>
      <c r="BB1" s="4" t="s">
        <v>175</v>
      </c>
      <c r="BC1" s="4" t="s">
        <v>176</v>
      </c>
      <c r="BD1" s="1" t="s">
        <v>43</v>
      </c>
      <c r="BE1" s="1" t="s">
        <v>177</v>
      </c>
      <c r="BG1" s="50" t="s">
        <v>178</v>
      </c>
      <c r="BH1" s="50" t="s">
        <v>179</v>
      </c>
      <c r="BI1" s="56" t="s">
        <v>263</v>
      </c>
      <c r="BJ1" s="57" t="s">
        <v>264</v>
      </c>
      <c r="BK1" s="59" t="s">
        <v>265</v>
      </c>
      <c r="BL1" s="60" t="s">
        <v>266</v>
      </c>
      <c r="BM1" s="63" t="s">
        <v>267</v>
      </c>
      <c r="BN1" s="63" t="s">
        <v>268</v>
      </c>
      <c r="BO1" s="64" t="s">
        <v>270</v>
      </c>
      <c r="BP1" s="64" t="s">
        <v>269</v>
      </c>
    </row>
    <row r="2" spans="1:68" x14ac:dyDescent="0.35">
      <c r="A2" t="s">
        <v>44</v>
      </c>
      <c r="B2" t="s">
        <v>45</v>
      </c>
      <c r="C2" t="s">
        <v>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s="22" t="s">
        <v>180</v>
      </c>
      <c r="M2" s="22" t="s">
        <v>55</v>
      </c>
      <c r="N2" s="22" t="s">
        <v>56</v>
      </c>
      <c r="O2" s="22" t="s">
        <v>57</v>
      </c>
      <c r="Q2" s="22" t="s">
        <v>58</v>
      </c>
      <c r="S2" s="6" t="s">
        <v>59</v>
      </c>
      <c r="T2" s="6" t="s">
        <v>60</v>
      </c>
      <c r="U2" s="6" t="s">
        <v>61</v>
      </c>
      <c r="V2" s="5" t="s">
        <v>62</v>
      </c>
      <c r="W2" s="5" t="s">
        <v>63</v>
      </c>
      <c r="X2" s="5" t="s">
        <v>64</v>
      </c>
      <c r="Y2" s="5" t="s">
        <v>65</v>
      </c>
      <c r="Z2" s="5" t="s">
        <v>66</v>
      </c>
      <c r="AA2" s="5" t="s">
        <v>67</v>
      </c>
      <c r="AB2" s="5" t="s">
        <v>68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80</v>
      </c>
      <c r="AO2" s="5" t="s">
        <v>81</v>
      </c>
      <c r="AP2" s="5" t="s">
        <v>82</v>
      </c>
      <c r="AV2" s="5" t="s">
        <v>181</v>
      </c>
      <c r="AW2" s="5" t="s">
        <v>182</v>
      </c>
      <c r="AX2" s="5" t="s">
        <v>183</v>
      </c>
      <c r="AY2" s="5" t="s">
        <v>184</v>
      </c>
      <c r="AZ2" s="5" t="s">
        <v>185</v>
      </c>
      <c r="BA2" s="5" t="s">
        <v>186</v>
      </c>
      <c r="BB2" s="6" t="s">
        <v>187</v>
      </c>
      <c r="BC2" s="6" t="s">
        <v>188</v>
      </c>
      <c r="BD2" t="s">
        <v>83</v>
      </c>
      <c r="BE2" s="5" t="s">
        <v>189</v>
      </c>
      <c r="BG2" t="s">
        <v>190</v>
      </c>
      <c r="BH2" t="s">
        <v>191</v>
      </c>
      <c r="BI2" s="58" t="s">
        <v>190</v>
      </c>
      <c r="BJ2" s="58" t="s">
        <v>190</v>
      </c>
      <c r="BK2" s="61" t="s">
        <v>191</v>
      </c>
      <c r="BL2" s="61" t="s">
        <v>191</v>
      </c>
    </row>
    <row r="3" spans="1:68" x14ac:dyDescent="0.35">
      <c r="A3" s="7">
        <v>43313</v>
      </c>
      <c r="B3">
        <v>7092972</v>
      </c>
      <c r="C3" t="s">
        <v>84</v>
      </c>
      <c r="D3" t="s">
        <v>85</v>
      </c>
      <c r="E3" t="s">
        <v>86</v>
      </c>
      <c r="F3">
        <v>170.18</v>
      </c>
      <c r="G3">
        <v>223.52</v>
      </c>
      <c r="H3" s="5">
        <v>94.347212959998956</v>
      </c>
      <c r="I3">
        <v>12.46</v>
      </c>
      <c r="J3">
        <v>11.97</v>
      </c>
      <c r="K3">
        <v>15.36</v>
      </c>
      <c r="L3">
        <v>27</v>
      </c>
      <c r="M3">
        <v>19</v>
      </c>
      <c r="N3">
        <v>47</v>
      </c>
      <c r="O3">
        <v>38</v>
      </c>
      <c r="P3" s="5">
        <v>38</v>
      </c>
      <c r="Q3"/>
      <c r="S3" s="6">
        <v>7.1379999999999999</v>
      </c>
      <c r="T3" s="6">
        <f>0.015*(37-I3)+S3</f>
        <v>7.5061</v>
      </c>
      <c r="W3" s="5">
        <v>12.4</v>
      </c>
      <c r="X3" s="5">
        <f>W3*10^(0.019*(I3-37))</f>
        <v>4.2380071508066584</v>
      </c>
      <c r="AA3" s="5">
        <v>193</v>
      </c>
      <c r="AB3" s="5">
        <f>AA3*10^(0.0058*(I3-37))</f>
        <v>139.0673916217475</v>
      </c>
      <c r="AE3" s="5">
        <v>-25</v>
      </c>
      <c r="AG3" s="5">
        <v>4.2</v>
      </c>
      <c r="AI3" s="5" t="s">
        <v>87</v>
      </c>
      <c r="AK3" s="5">
        <v>99</v>
      </c>
      <c r="AM3" s="5">
        <v>1.47</v>
      </c>
      <c r="AO3" s="5">
        <v>1.7</v>
      </c>
      <c r="AQ3" s="37">
        <f>0.1131-(1.3847*(10^-2*(I3)))+(1.4995*(10^-3*(I3^2)))-(8.8008*(10^-5*(I3^3)))+(2.4998*(10^-6*(I3^4)))-(2.7369*(10^-8*(I3^5)))</f>
        <v>5.5153661186606466E-2</v>
      </c>
      <c r="AR3" s="37">
        <f>6.4996+(LOG(I3)*(0.3648-(0.0521*T3)))-(0.0353*T3)-(0.0074*I3)</f>
        <v>6.1136538102126838</v>
      </c>
      <c r="AT3" s="37">
        <f>AQ3*X3*(10^(T3-AR3))</f>
        <v>5.7700851457640896</v>
      </c>
      <c r="BB3" s="5">
        <f>S3-0.011*(I3-37)</f>
        <v>7.40794</v>
      </c>
      <c r="BD3" t="s">
        <v>88</v>
      </c>
      <c r="BE3">
        <v>1</v>
      </c>
      <c r="BG3">
        <v>6.0925350779410596</v>
      </c>
      <c r="BI3" s="58">
        <f>6.4996+(LOG(I3)*(0.3648-(0.0521*BB3)))-(0.0353*BB3)-(0.0074*I3)</f>
        <v>6.122721486471578</v>
      </c>
      <c r="BJ3" s="58">
        <v>6.122721486471578</v>
      </c>
      <c r="BK3" s="62"/>
      <c r="BM3" s="26">
        <f>AQ3*X3*(10^(BB3-BI3))</f>
        <v>4.5076952332357658</v>
      </c>
      <c r="BN3" s="26">
        <v>4.5076952332357658</v>
      </c>
      <c r="BO3" s="65">
        <f>AQ3*Z3*(10^(BC3-BK3))</f>
        <v>0</v>
      </c>
      <c r="BP3" s="65">
        <v>0</v>
      </c>
    </row>
    <row r="4" spans="1:68" x14ac:dyDescent="0.35">
      <c r="A4" s="7">
        <v>43314</v>
      </c>
      <c r="B4">
        <v>2069335</v>
      </c>
      <c r="C4">
        <v>10509</v>
      </c>
      <c r="D4" t="s">
        <v>89</v>
      </c>
      <c r="E4" t="s">
        <v>86</v>
      </c>
      <c r="H4" s="5"/>
      <c r="I4">
        <v>12.77</v>
      </c>
      <c r="J4">
        <v>12.28</v>
      </c>
      <c r="K4">
        <v>21.86</v>
      </c>
      <c r="L4">
        <v>20</v>
      </c>
      <c r="M4">
        <v>17</v>
      </c>
      <c r="N4">
        <v>39</v>
      </c>
      <c r="O4">
        <v>27</v>
      </c>
      <c r="P4" s="5">
        <v>27</v>
      </c>
      <c r="Q4">
        <v>37</v>
      </c>
      <c r="R4" s="5">
        <v>37</v>
      </c>
      <c r="S4" s="6">
        <v>7.1360000000000001</v>
      </c>
      <c r="T4" s="6">
        <f>0.015*(37-I4)+S4</f>
        <v>7.4994500000000004</v>
      </c>
      <c r="U4" s="6">
        <v>6.9980000000000002</v>
      </c>
      <c r="V4" s="5">
        <f>0.015*(37-I4)+U4</f>
        <v>7.3614500000000005</v>
      </c>
      <c r="W4" s="5">
        <v>10.1</v>
      </c>
      <c r="X4" s="5">
        <f t="shared" ref="X4:X61" si="0">W4*10^(0.019*(I4-37))</f>
        <v>3.4990598726010234</v>
      </c>
      <c r="Y4" s="5">
        <v>16.100000000000001</v>
      </c>
      <c r="Z4" s="5">
        <f>Y4*10^(0.019*(I4-37))</f>
        <v>5.5777093018689587</v>
      </c>
      <c r="AA4" s="5">
        <v>277</v>
      </c>
      <c r="AB4" s="5">
        <f t="shared" ref="AB4:AB61" si="1">AA4*10^(0.0058*(I4-37))</f>
        <v>200.42217418766029</v>
      </c>
      <c r="AC4" s="5">
        <v>246</v>
      </c>
      <c r="AD4" s="5">
        <f>AC4*10^(0.0058*(I4-37))</f>
        <v>177.99225577676688</v>
      </c>
      <c r="AE4" s="5">
        <v>-26</v>
      </c>
      <c r="AF4" s="5">
        <v>-27</v>
      </c>
      <c r="AG4" s="5">
        <v>3.4</v>
      </c>
      <c r="AH4" s="5">
        <v>4</v>
      </c>
      <c r="AI4" s="5" t="s">
        <v>87</v>
      </c>
      <c r="AJ4" s="5" t="s">
        <v>87</v>
      </c>
      <c r="AK4" s="5">
        <v>100</v>
      </c>
      <c r="AL4" s="5">
        <v>100</v>
      </c>
      <c r="AM4" s="5">
        <v>2.41</v>
      </c>
      <c r="AN4" s="5">
        <v>2.75</v>
      </c>
      <c r="AO4" s="5">
        <v>1.9</v>
      </c>
      <c r="AP4" s="5">
        <v>2</v>
      </c>
      <c r="AQ4" s="37">
        <f t="shared" ref="AQ4:AQ61" si="2">0.1131-(1.3847*(10^-2*(I4)))+(1.4995*(10^-3*(I4^2)))-(8.8008*(10^-5*(I4^3)))+(2.4998*(10^-6*(I4^4)))-(2.7369*(10^-8*(I4^5)))</f>
        <v>5.4712540143130213E-2</v>
      </c>
      <c r="AR4" s="37">
        <f>6.4996+(LOG(I4)*(0.3648-(0.0521*T4)))-(0.0353*T4)-(0.0074*I4)</f>
        <v>6.1116974591161757</v>
      </c>
      <c r="AS4" s="37">
        <f t="shared" ref="AS4:AS58" si="3">6.4996+(LOG(I4)*(0.3648-(0.0521*V4)))-(0.0353*V4)-(0.0074*I4)</f>
        <v>6.1245221504293204</v>
      </c>
      <c r="AT4" s="37">
        <f t="shared" ref="AT4:AT61" si="4">AQ4*X4*(10^(T4-AR4))</f>
        <v>4.6750987954515022</v>
      </c>
      <c r="AU4" s="37">
        <f>AQ4*Z4*(10^(V4-AS4))</f>
        <v>5.2658757050686953</v>
      </c>
      <c r="BB4" s="5">
        <f>S4-0.011*(I4-37)</f>
        <v>7.4025300000000005</v>
      </c>
      <c r="BC4" s="5">
        <f>U4-0.011*(I4-37)</f>
        <v>7.2645300000000006</v>
      </c>
      <c r="BD4" t="s">
        <v>84</v>
      </c>
      <c r="BE4">
        <v>1</v>
      </c>
      <c r="BG4">
        <v>6.0906301238662799</v>
      </c>
      <c r="BH4">
        <v>6.1138146538841696</v>
      </c>
      <c r="BI4" s="58">
        <f t="shared" ref="BI4:BI61" si="5">6.4996+(LOG(I4)*(0.3648-(0.0521*BB4)))-(0.0353*BB4)-(0.0074*I4)</f>
        <v>6.1207044814500167</v>
      </c>
      <c r="BJ4" s="58">
        <v>6.1207044814500167</v>
      </c>
      <c r="BK4" s="62">
        <f t="shared" ref="BK4:BK58" si="6">6.4996+(LOG(I4)*(0.3648-(0.0521*BC4)))-(0.0353*BC4)-(0.0074*I4)</f>
        <v>6.1335291727631605</v>
      </c>
      <c r="BL4" s="61">
        <v>6.1335291727631605</v>
      </c>
      <c r="BM4" s="26">
        <f t="shared" ref="BM4:BM61" si="7">AQ4*X4*(10^(BB4-BI4))</f>
        <v>3.6632264861393513</v>
      </c>
      <c r="BN4" s="26">
        <v>3.6632264861393513</v>
      </c>
      <c r="BO4" s="65">
        <f>AQ4*Z4*(10^(BC4-BK4))</f>
        <v>4.1261364089873638</v>
      </c>
      <c r="BP4" s="65">
        <v>4.1261364089873638</v>
      </c>
    </row>
    <row r="5" spans="1:68" x14ac:dyDescent="0.35">
      <c r="A5" s="7">
        <v>43314</v>
      </c>
      <c r="B5">
        <v>7092883</v>
      </c>
      <c r="C5">
        <v>10506</v>
      </c>
      <c r="D5" t="s">
        <v>89</v>
      </c>
      <c r="E5" t="s">
        <v>86</v>
      </c>
      <c r="F5">
        <v>125.73</v>
      </c>
      <c r="G5">
        <v>167.64</v>
      </c>
      <c r="H5" s="5">
        <v>34.473020119999617</v>
      </c>
      <c r="I5">
        <v>12.77</v>
      </c>
      <c r="J5">
        <v>12.21</v>
      </c>
      <c r="K5">
        <v>16.420000000000002</v>
      </c>
      <c r="L5">
        <v>19</v>
      </c>
      <c r="M5">
        <v>16</v>
      </c>
      <c r="N5">
        <v>37</v>
      </c>
      <c r="O5">
        <v>24</v>
      </c>
      <c r="P5" s="5">
        <v>24</v>
      </c>
      <c r="Q5">
        <v>34</v>
      </c>
      <c r="R5" s="5">
        <v>34</v>
      </c>
      <c r="S5" s="6">
        <v>7.15</v>
      </c>
      <c r="T5" s="6">
        <f t="shared" ref="T5:T61" si="8">0.015*(37-I5)+S5</f>
        <v>7.5134500000000006</v>
      </c>
      <c r="U5" s="6">
        <v>7.1619999999999999</v>
      </c>
      <c r="V5" s="5">
        <f t="shared" ref="V5:V58" si="9">0.015*(37-I5)+U5</f>
        <v>7.5254500000000002</v>
      </c>
      <c r="W5">
        <v>11.5</v>
      </c>
      <c r="X5" s="5">
        <f t="shared" si="0"/>
        <v>3.9840780727635412</v>
      </c>
      <c r="Y5">
        <v>7.7</v>
      </c>
      <c r="Z5" s="5">
        <f>Y5*10^(0.019*(I5-37))</f>
        <v>2.6676001008938495</v>
      </c>
      <c r="AA5" s="5">
        <v>104</v>
      </c>
      <c r="AB5" s="5">
        <f t="shared" si="1"/>
        <v>75.248758539771373</v>
      </c>
      <c r="AC5" s="5">
        <v>207</v>
      </c>
      <c r="AD5" s="5">
        <f t="shared" ref="AD5:AD58" si="10">AC5*10^(0.0058*(I5-37))</f>
        <v>149.77397132435263</v>
      </c>
      <c r="AE5" s="5">
        <v>-25</v>
      </c>
      <c r="AF5" s="5">
        <v>-26</v>
      </c>
      <c r="AG5" s="5">
        <v>4</v>
      </c>
      <c r="AH5" s="5">
        <v>2.8</v>
      </c>
      <c r="AI5" s="5" t="s">
        <v>87</v>
      </c>
      <c r="AJ5" s="5" t="s">
        <v>87</v>
      </c>
      <c r="AK5" s="5">
        <v>96</v>
      </c>
      <c r="AL5" s="5">
        <v>100</v>
      </c>
      <c r="AM5" s="5">
        <v>1.78</v>
      </c>
      <c r="AN5" s="5">
        <v>2.31</v>
      </c>
      <c r="AO5" s="5">
        <v>1</v>
      </c>
      <c r="AP5" s="5">
        <v>1.6</v>
      </c>
      <c r="AQ5" s="37">
        <f t="shared" si="2"/>
        <v>5.4712540143130213E-2</v>
      </c>
      <c r="AR5" s="37">
        <f>6.4996+(LOG(I5)*(0.3648-(0.0521*T5)))-(0.0353*T5)-(0.0074*I5)</f>
        <v>6.1103964034757121</v>
      </c>
      <c r="AS5" s="37">
        <f t="shared" si="3"/>
        <v>6.1092812129267422</v>
      </c>
      <c r="AT5" s="37">
        <f t="shared" si="4"/>
        <v>5.5140197223971397</v>
      </c>
      <c r="AU5" s="37">
        <f t="shared" ref="AU5:AU58" si="11">AQ5*Z5*(10^(V5-AS5))</f>
        <v>3.8051903834009466</v>
      </c>
      <c r="BB5" s="5">
        <f t="shared" ref="BB5:BB61" si="12">S5-0.011*(I5-37)</f>
        <v>7.4165300000000007</v>
      </c>
      <c r="BC5" s="5">
        <f>U5-0.011*(I5-37)</f>
        <v>7.4285300000000003</v>
      </c>
      <c r="BD5" t="s">
        <v>84</v>
      </c>
      <c r="BE5">
        <v>1</v>
      </c>
      <c r="BG5">
        <v>6.0882780700963499</v>
      </c>
      <c r="BH5">
        <v>6.0862620240078398</v>
      </c>
      <c r="BI5" s="58">
        <f t="shared" si="5"/>
        <v>6.1194034258095522</v>
      </c>
      <c r="BJ5" s="58">
        <v>6.1194034258095522</v>
      </c>
      <c r="BK5" s="62">
        <f t="shared" si="6"/>
        <v>6.1182882352605823</v>
      </c>
      <c r="BL5" s="61">
        <v>6.1182882352605823</v>
      </c>
      <c r="BM5" s="26">
        <f t="shared" si="7"/>
        <v>4.3205724575985656</v>
      </c>
      <c r="BN5" s="26">
        <v>4.3205724575985656</v>
      </c>
      <c r="BO5" s="65">
        <f t="shared" ref="BO5:BO61" si="13">AQ5*Z5*(10^(BC5-BK5))</f>
        <v>2.9815999205918229</v>
      </c>
      <c r="BP5" s="65">
        <v>2.9815999205918229</v>
      </c>
    </row>
    <row r="6" spans="1:68" x14ac:dyDescent="0.35">
      <c r="A6" s="7">
        <v>43314</v>
      </c>
      <c r="B6">
        <v>7093028</v>
      </c>
      <c r="C6">
        <v>10507</v>
      </c>
      <c r="D6" t="s">
        <v>89</v>
      </c>
      <c r="E6" t="s">
        <v>90</v>
      </c>
      <c r="F6">
        <v>106.68</v>
      </c>
      <c r="G6">
        <v>151.13</v>
      </c>
      <c r="H6" s="5">
        <v>22.679618499999751</v>
      </c>
      <c r="I6">
        <v>12.77</v>
      </c>
      <c r="J6">
        <v>11.93</v>
      </c>
      <c r="K6">
        <v>18.440000000000001</v>
      </c>
      <c r="L6">
        <v>26</v>
      </c>
      <c r="M6"/>
      <c r="N6"/>
      <c r="O6">
        <v>33</v>
      </c>
      <c r="P6" s="5">
        <v>33</v>
      </c>
      <c r="Q6">
        <v>41</v>
      </c>
      <c r="R6" s="5">
        <v>41</v>
      </c>
      <c r="S6" s="6">
        <v>7.7229999999999999</v>
      </c>
      <c r="T6" s="6">
        <f t="shared" si="8"/>
        <v>8.0864499999999992</v>
      </c>
      <c r="U6" s="6">
        <v>6.91</v>
      </c>
      <c r="V6" s="5">
        <f t="shared" si="9"/>
        <v>7.2734500000000004</v>
      </c>
      <c r="Y6" s="5">
        <v>13.8</v>
      </c>
      <c r="Z6" s="5">
        <f t="shared" ref="Z6:Z58" si="14">Y6*10^(0.019*(I6-37))</f>
        <v>4.78089368731625</v>
      </c>
      <c r="AA6" s="5">
        <v>213</v>
      </c>
      <c r="AB6" s="5">
        <f t="shared" si="1"/>
        <v>154.1152458554933</v>
      </c>
      <c r="AC6" s="5">
        <v>171</v>
      </c>
      <c r="AD6" s="5">
        <f t="shared" si="10"/>
        <v>123.7263241375087</v>
      </c>
      <c r="AF6" s="5">
        <v>-30</v>
      </c>
      <c r="AH6">
        <v>2.8</v>
      </c>
      <c r="AJ6" s="5" t="s">
        <v>87</v>
      </c>
      <c r="AL6" s="5">
        <v>98</v>
      </c>
      <c r="AM6" s="5">
        <v>1.8</v>
      </c>
      <c r="AN6" s="5">
        <v>2.57</v>
      </c>
      <c r="AO6" s="5">
        <v>1.7</v>
      </c>
      <c r="AP6" s="5">
        <v>1.8</v>
      </c>
      <c r="AQ6" s="37">
        <f t="shared" si="2"/>
        <v>5.4712540143130213E-2</v>
      </c>
      <c r="AR6" s="37">
        <f>6.4996+(LOG(I6)*(0.3648-(0.0521*T6)))-(0.0353*T6)-(0.0074*I6)</f>
        <v>6.0571460547624376</v>
      </c>
      <c r="AS6" s="37">
        <f t="shared" si="3"/>
        <v>6.1327002144550935</v>
      </c>
      <c r="AU6" s="37">
        <f t="shared" si="11"/>
        <v>3.6169770256427234</v>
      </c>
      <c r="BB6" s="5">
        <f t="shared" si="12"/>
        <v>7.9895300000000002</v>
      </c>
      <c r="BC6" s="5">
        <f t="shared" ref="BC6:BC58" si="15">U6-0.011*(I6-37)</f>
        <v>7.1765300000000005</v>
      </c>
      <c r="BD6" t="s">
        <v>84</v>
      </c>
      <c r="BE6">
        <v>1</v>
      </c>
      <c r="BG6">
        <v>5.9920118693699198</v>
      </c>
      <c r="BH6">
        <v>6.12859899186659</v>
      </c>
      <c r="BI6" s="58">
        <f t="shared" si="5"/>
        <v>6.0661530770962786</v>
      </c>
      <c r="BJ6" s="58">
        <v>6.0661530770962786</v>
      </c>
      <c r="BK6" s="62">
        <f t="shared" si="6"/>
        <v>6.1417072367889345</v>
      </c>
      <c r="BL6" s="61">
        <v>6.1417072367889345</v>
      </c>
      <c r="BM6" s="26">
        <f t="shared" si="7"/>
        <v>0</v>
      </c>
      <c r="BN6" s="26">
        <v>0</v>
      </c>
      <c r="BO6" s="65">
        <f t="shared" si="13"/>
        <v>2.8341232174564857</v>
      </c>
      <c r="BP6" s="65">
        <v>2.8341232174564857</v>
      </c>
    </row>
    <row r="7" spans="1:68" x14ac:dyDescent="0.35">
      <c r="A7" s="7">
        <v>43332</v>
      </c>
      <c r="B7">
        <v>7093231</v>
      </c>
      <c r="C7">
        <v>10510</v>
      </c>
      <c r="D7" t="s">
        <v>89</v>
      </c>
      <c r="E7" t="s">
        <v>86</v>
      </c>
      <c r="F7">
        <v>137.16</v>
      </c>
      <c r="G7">
        <v>190.5</v>
      </c>
      <c r="H7" s="5">
        <v>49.441568329999456</v>
      </c>
      <c r="I7">
        <v>13.43</v>
      </c>
      <c r="J7">
        <v>13.14</v>
      </c>
      <c r="K7">
        <v>18.38</v>
      </c>
      <c r="L7">
        <v>28</v>
      </c>
      <c r="M7">
        <v>21</v>
      </c>
      <c r="N7">
        <v>53</v>
      </c>
      <c r="O7">
        <v>38</v>
      </c>
      <c r="P7" s="5">
        <v>38</v>
      </c>
      <c r="Q7">
        <v>48</v>
      </c>
      <c r="R7" s="5">
        <v>48</v>
      </c>
      <c r="U7" s="6">
        <v>6.9249999999999998</v>
      </c>
      <c r="V7" s="5">
        <f t="shared" si="9"/>
        <v>7.2785500000000001</v>
      </c>
      <c r="Y7" s="5">
        <v>9.5</v>
      </c>
      <c r="Z7" s="5">
        <f t="shared" si="14"/>
        <v>3.387611552906673</v>
      </c>
      <c r="AC7" s="5">
        <v>250</v>
      </c>
      <c r="AD7" s="5">
        <f t="shared" si="10"/>
        <v>182.48787275177602</v>
      </c>
      <c r="AF7" s="5" t="s">
        <v>92</v>
      </c>
      <c r="AH7" s="5">
        <v>2</v>
      </c>
      <c r="AJ7" s="5" t="s">
        <v>87</v>
      </c>
      <c r="AL7" s="5">
        <v>99</v>
      </c>
      <c r="AN7" s="5">
        <v>3.31</v>
      </c>
      <c r="AP7" s="5">
        <v>1.6</v>
      </c>
      <c r="AQ7" s="37">
        <f t="shared" si="2"/>
        <v>5.3774900762956948E-2</v>
      </c>
      <c r="AS7" s="37">
        <f t="shared" si="3"/>
        <v>6.1270268402308323</v>
      </c>
      <c r="AU7" s="37">
        <f t="shared" si="11"/>
        <v>2.5822386825032697</v>
      </c>
      <c r="BC7" s="5">
        <f t="shared" si="15"/>
        <v>7.1842699999999997</v>
      </c>
      <c r="BD7" t="s">
        <v>88</v>
      </c>
      <c r="BE7">
        <v>1</v>
      </c>
      <c r="BH7">
        <v>6.12193589137161</v>
      </c>
      <c r="BK7" s="62">
        <f t="shared" si="6"/>
        <v>6.1358960200681487</v>
      </c>
      <c r="BL7" s="61">
        <v>6.1358960200681487</v>
      </c>
      <c r="BM7" s="26">
        <f t="shared" si="7"/>
        <v>0</v>
      </c>
      <c r="BN7" s="26">
        <v>0</v>
      </c>
      <c r="BO7" s="65">
        <f t="shared" si="13"/>
        <v>2.0363255143233516</v>
      </c>
      <c r="BP7" s="65">
        <v>2.0363255143233516</v>
      </c>
    </row>
    <row r="8" spans="1:68" x14ac:dyDescent="0.35">
      <c r="A8" s="7">
        <v>43333</v>
      </c>
      <c r="B8">
        <v>7093338</v>
      </c>
      <c r="C8">
        <v>10513</v>
      </c>
      <c r="D8" t="s">
        <v>85</v>
      </c>
      <c r="E8" t="s">
        <v>86</v>
      </c>
      <c r="F8">
        <v>165.1</v>
      </c>
      <c r="G8">
        <v>226</v>
      </c>
      <c r="H8" s="5">
        <v>89.811289259999015</v>
      </c>
      <c r="I8">
        <v>13.43</v>
      </c>
      <c r="J8">
        <v>12.57</v>
      </c>
      <c r="K8">
        <v>16.78</v>
      </c>
      <c r="L8">
        <v>25</v>
      </c>
      <c r="M8">
        <v>25</v>
      </c>
      <c r="N8">
        <v>51</v>
      </c>
      <c r="O8">
        <v>31</v>
      </c>
      <c r="P8" s="5">
        <v>31</v>
      </c>
      <c r="Q8">
        <v>46</v>
      </c>
      <c r="R8" s="5">
        <v>46</v>
      </c>
      <c r="S8" s="6">
        <v>7.1130000000000004</v>
      </c>
      <c r="T8" s="6">
        <f t="shared" si="8"/>
        <v>7.4665500000000007</v>
      </c>
      <c r="U8" s="6">
        <v>7.0129999999999999</v>
      </c>
      <c r="V8" s="5">
        <f t="shared" si="9"/>
        <v>7.3665500000000002</v>
      </c>
      <c r="W8" s="5">
        <v>9.6</v>
      </c>
      <c r="X8" s="5">
        <f t="shared" si="0"/>
        <v>3.423270621884638</v>
      </c>
      <c r="Y8" s="5">
        <v>9.8000000000000007</v>
      </c>
      <c r="Z8" s="5">
        <f t="shared" si="14"/>
        <v>3.4945887598405685</v>
      </c>
      <c r="AA8" s="5">
        <v>223</v>
      </c>
      <c r="AB8" s="5">
        <f t="shared" si="1"/>
        <v>162.77918249458421</v>
      </c>
      <c r="AC8" s="5">
        <v>228</v>
      </c>
      <c r="AD8" s="5">
        <f t="shared" si="10"/>
        <v>166.42893994961975</v>
      </c>
      <c r="AE8" s="5">
        <v>-26</v>
      </c>
      <c r="AF8" s="5">
        <v>-29</v>
      </c>
      <c r="AG8" s="5">
        <v>3.1</v>
      </c>
      <c r="AH8" s="5">
        <v>2.5</v>
      </c>
      <c r="AI8" s="5" t="s">
        <v>87</v>
      </c>
      <c r="AJ8" s="5" t="s">
        <v>87</v>
      </c>
      <c r="AK8" s="5">
        <v>100</v>
      </c>
      <c r="AL8" s="5">
        <v>99</v>
      </c>
      <c r="AM8" s="5">
        <v>1.98</v>
      </c>
      <c r="AN8" s="5">
        <v>2.94</v>
      </c>
      <c r="AO8" s="5">
        <v>1.6</v>
      </c>
      <c r="AP8" s="5">
        <v>1.6</v>
      </c>
      <c r="AQ8" s="37">
        <f t="shared" si="2"/>
        <v>5.3774900762956948E-2</v>
      </c>
      <c r="AR8" s="37">
        <f t="shared" ref="AR8:AR47" si="16">6.4996+(LOG(I8)*(0.3648-(0.0521*T8)))-(0.0353*T8)-(0.0074*I8)</f>
        <v>6.1093411613019448</v>
      </c>
      <c r="AS8" s="37">
        <f t="shared" si="3"/>
        <v>6.118748437327949</v>
      </c>
      <c r="AT8" s="37">
        <f t="shared" si="4"/>
        <v>4.1901511492994548</v>
      </c>
      <c r="AU8" s="37">
        <f t="shared" si="11"/>
        <v>3.3248898025289844</v>
      </c>
      <c r="AV8" s="5">
        <v>5.57</v>
      </c>
      <c r="AX8" s="5">
        <v>3.31</v>
      </c>
      <c r="AZ8" s="5">
        <v>1</v>
      </c>
      <c r="BB8" s="5">
        <f t="shared" si="12"/>
        <v>7.3722700000000003</v>
      </c>
      <c r="BC8" s="5">
        <f t="shared" si="15"/>
        <v>7.2722699999999998</v>
      </c>
      <c r="BD8" t="s">
        <v>88</v>
      </c>
      <c r="BE8">
        <v>1</v>
      </c>
      <c r="BG8">
        <v>6.08985758642162</v>
      </c>
      <c r="BH8">
        <v>6.10692051458651</v>
      </c>
      <c r="BI8" s="58">
        <f t="shared" si="5"/>
        <v>6.1182103411392612</v>
      </c>
      <c r="BJ8" s="58">
        <v>6.1182103411392612</v>
      </c>
      <c r="BK8" s="62">
        <f t="shared" si="6"/>
        <v>6.1276176171652654</v>
      </c>
      <c r="BL8" s="61">
        <v>6.1276176171652654</v>
      </c>
      <c r="BM8" s="26">
        <f t="shared" si="7"/>
        <v>3.3043079061607972</v>
      </c>
      <c r="BN8" s="26">
        <v>3.3043079061607972</v>
      </c>
      <c r="BO8" s="65">
        <f t="shared" si="13"/>
        <v>2.6219721604665125</v>
      </c>
      <c r="BP8" s="65">
        <v>2.6219721604665125</v>
      </c>
    </row>
    <row r="9" spans="1:68" x14ac:dyDescent="0.35">
      <c r="A9" s="7">
        <v>43333</v>
      </c>
      <c r="B9">
        <v>7092935</v>
      </c>
      <c r="C9" t="s">
        <v>84</v>
      </c>
      <c r="D9" t="s">
        <v>85</v>
      </c>
      <c r="E9" t="s">
        <v>86</v>
      </c>
      <c r="F9">
        <v>179.83199999999999</v>
      </c>
      <c r="G9">
        <v>228.6</v>
      </c>
      <c r="H9" s="5">
        <v>97.97595191999892</v>
      </c>
      <c r="I9">
        <v>13.43</v>
      </c>
      <c r="J9">
        <v>12.5</v>
      </c>
      <c r="K9">
        <v>16.510000000000002</v>
      </c>
      <c r="L9">
        <v>26</v>
      </c>
      <c r="M9">
        <v>15</v>
      </c>
      <c r="N9">
        <v>44</v>
      </c>
      <c r="O9">
        <v>38</v>
      </c>
      <c r="P9" s="5">
        <v>38</v>
      </c>
      <c r="Q9"/>
      <c r="S9" s="6">
        <v>7.0640000000000001</v>
      </c>
      <c r="T9" s="6">
        <f t="shared" si="8"/>
        <v>7.4175500000000003</v>
      </c>
      <c r="W9" s="5">
        <v>15.9</v>
      </c>
      <c r="X9" s="5">
        <f t="shared" si="0"/>
        <v>5.6697919674964323</v>
      </c>
      <c r="AA9" s="5">
        <v>168</v>
      </c>
      <c r="AB9" s="5">
        <f t="shared" si="1"/>
        <v>122.63185048919348</v>
      </c>
      <c r="AE9" s="5">
        <v>-26</v>
      </c>
      <c r="AG9" s="5">
        <v>4.5</v>
      </c>
      <c r="AI9" s="5">
        <v>5</v>
      </c>
      <c r="AK9" s="5">
        <v>99</v>
      </c>
      <c r="AM9" s="5">
        <v>1.77</v>
      </c>
      <c r="AO9" s="5">
        <v>1.77</v>
      </c>
      <c r="AQ9" s="37">
        <f t="shared" si="2"/>
        <v>5.3774900762956948E-2</v>
      </c>
      <c r="AR9" s="37">
        <f t="shared" si="16"/>
        <v>6.1139507265546866</v>
      </c>
      <c r="AT9" s="37">
        <f t="shared" si="4"/>
        <v>6.1340316905915628</v>
      </c>
      <c r="AV9" s="5">
        <v>4.57</v>
      </c>
      <c r="AX9" s="5">
        <v>3.28</v>
      </c>
      <c r="AZ9" s="5">
        <v>0.83</v>
      </c>
      <c r="BB9" s="5">
        <f t="shared" si="12"/>
        <v>7.3232699999999999</v>
      </c>
      <c r="BD9" t="s">
        <v>88</v>
      </c>
      <c r="BE9">
        <v>0</v>
      </c>
      <c r="BF9" t="s">
        <v>93</v>
      </c>
      <c r="BG9">
        <v>6.0982184212224197</v>
      </c>
      <c r="BI9" s="58">
        <f t="shared" si="5"/>
        <v>6.1228199063920039</v>
      </c>
      <c r="BJ9" s="58">
        <v>6.1228199063920039</v>
      </c>
      <c r="BK9" s="62"/>
      <c r="BM9" s="26">
        <f t="shared" si="7"/>
        <v>4.8372310901603717</v>
      </c>
      <c r="BN9" s="26">
        <v>4.8372310901603717</v>
      </c>
      <c r="BO9" s="65">
        <f t="shared" si="13"/>
        <v>0</v>
      </c>
      <c r="BP9" s="65">
        <v>0</v>
      </c>
    </row>
    <row r="10" spans="1:68" x14ac:dyDescent="0.35">
      <c r="A10" s="7">
        <v>43333</v>
      </c>
      <c r="B10">
        <v>3194</v>
      </c>
      <c r="C10">
        <v>10511</v>
      </c>
      <c r="D10" t="s">
        <v>89</v>
      </c>
      <c r="E10" t="s">
        <v>86</v>
      </c>
      <c r="F10">
        <v>144.78</v>
      </c>
      <c r="G10">
        <v>201.93</v>
      </c>
      <c r="H10" s="5">
        <v>57.606230989999368</v>
      </c>
      <c r="I10">
        <v>13.46</v>
      </c>
      <c r="J10">
        <v>12.9</v>
      </c>
      <c r="K10">
        <v>17.82</v>
      </c>
      <c r="L10">
        <v>16</v>
      </c>
      <c r="M10">
        <v>20</v>
      </c>
      <c r="N10">
        <v>37</v>
      </c>
      <c r="O10">
        <v>25</v>
      </c>
      <c r="P10" s="5">
        <v>25</v>
      </c>
      <c r="Q10">
        <v>33</v>
      </c>
      <c r="R10" s="5">
        <v>33</v>
      </c>
      <c r="S10" s="6">
        <v>7.1890000000000001</v>
      </c>
      <c r="T10" s="6">
        <f t="shared" si="8"/>
        <v>7.5420999999999996</v>
      </c>
      <c r="U10" s="8">
        <v>7.1619999999999999</v>
      </c>
      <c r="V10" s="5">
        <f t="shared" si="9"/>
        <v>7.5151000000000003</v>
      </c>
      <c r="W10" s="9">
        <v>14.3</v>
      </c>
      <c r="X10" s="5">
        <f t="shared" si="0"/>
        <v>5.1059438841125582</v>
      </c>
      <c r="Y10" s="8">
        <v>12</v>
      </c>
      <c r="Z10" s="5">
        <f t="shared" si="14"/>
        <v>4.2847081545000485</v>
      </c>
      <c r="AA10" s="9">
        <v>67</v>
      </c>
      <c r="AB10" s="5">
        <f t="shared" si="1"/>
        <v>48.926348303129899</v>
      </c>
      <c r="AC10" s="5">
        <v>151</v>
      </c>
      <c r="AD10" s="5">
        <f t="shared" si="10"/>
        <v>110.26684468317335</v>
      </c>
      <c r="AE10" s="9">
        <v>-23</v>
      </c>
      <c r="AF10" s="5">
        <v>-24</v>
      </c>
      <c r="AG10" s="8">
        <v>5.5</v>
      </c>
      <c r="AH10" s="5">
        <v>4.3</v>
      </c>
      <c r="AI10" s="5">
        <v>6</v>
      </c>
      <c r="AJ10" s="5" t="s">
        <v>87</v>
      </c>
      <c r="AK10" s="5">
        <v>89</v>
      </c>
      <c r="AL10" s="5">
        <v>99</v>
      </c>
      <c r="AM10" s="5">
        <v>1.41</v>
      </c>
      <c r="AN10" s="5">
        <v>1.6</v>
      </c>
      <c r="AO10" s="5">
        <v>1.4</v>
      </c>
      <c r="AP10" s="5">
        <v>1.8</v>
      </c>
      <c r="AQ10" s="37">
        <f t="shared" si="2"/>
        <v>5.3732243134340961E-2</v>
      </c>
      <c r="AR10" s="37">
        <f t="shared" si="16"/>
        <v>6.1019846919710981</v>
      </c>
      <c r="AS10" s="37">
        <f t="shared" si="3"/>
        <v>6.1045260196568432</v>
      </c>
      <c r="AT10" s="37">
        <f t="shared" si="4"/>
        <v>7.5583381317688749</v>
      </c>
      <c r="AU10" s="37">
        <f t="shared" si="11"/>
        <v>5.9255708830673912</v>
      </c>
      <c r="BB10" s="5">
        <f t="shared" si="12"/>
        <v>7.44794</v>
      </c>
      <c r="BC10" s="5">
        <f t="shared" si="15"/>
        <v>7.4209399999999999</v>
      </c>
      <c r="BD10" t="s">
        <v>88</v>
      </c>
      <c r="BE10">
        <v>1</v>
      </c>
      <c r="BG10">
        <v>6.07667221813933</v>
      </c>
      <c r="BH10">
        <v>6.0812823475328104</v>
      </c>
      <c r="BI10" s="58">
        <f t="shared" si="5"/>
        <v>6.1108473369670131</v>
      </c>
      <c r="BJ10" s="58">
        <v>6.1108473369670131</v>
      </c>
      <c r="BK10" s="62">
        <f t="shared" si="6"/>
        <v>6.1133886646527573</v>
      </c>
      <c r="BL10" s="61">
        <v>6.1133886646527573</v>
      </c>
      <c r="BM10" s="26">
        <f t="shared" si="7"/>
        <v>5.9621606203648501</v>
      </c>
      <c r="BN10" s="26">
        <v>5.9621606203648501</v>
      </c>
      <c r="BO10" s="65">
        <f t="shared" si="13"/>
        <v>4.674202814995903</v>
      </c>
      <c r="BP10" s="65">
        <v>4.674202814995903</v>
      </c>
    </row>
    <row r="11" spans="1:68" x14ac:dyDescent="0.35">
      <c r="A11" s="7">
        <v>43334</v>
      </c>
      <c r="B11">
        <v>7092902</v>
      </c>
      <c r="C11">
        <v>10514</v>
      </c>
      <c r="D11" t="s">
        <v>85</v>
      </c>
      <c r="E11" t="s">
        <v>103</v>
      </c>
      <c r="F11">
        <v>165.1</v>
      </c>
      <c r="G11">
        <v>218.44</v>
      </c>
      <c r="H11" s="5">
        <v>89.357696889999019</v>
      </c>
      <c r="I11">
        <v>13.46</v>
      </c>
      <c r="J11">
        <v>12.83</v>
      </c>
      <c r="K11">
        <v>19.47</v>
      </c>
      <c r="L11">
        <v>26</v>
      </c>
      <c r="M11">
        <v>27</v>
      </c>
      <c r="N11">
        <v>55</v>
      </c>
      <c r="O11">
        <v>39</v>
      </c>
      <c r="P11" s="5">
        <v>39</v>
      </c>
      <c r="Q11">
        <v>53</v>
      </c>
      <c r="R11" s="5">
        <v>53</v>
      </c>
      <c r="S11">
        <v>7.1859999999999999</v>
      </c>
      <c r="T11" s="6">
        <f t="shared" si="8"/>
        <v>7.5390999999999995</v>
      </c>
      <c r="U11" s="8">
        <v>7.117</v>
      </c>
      <c r="V11" s="5">
        <f t="shared" si="9"/>
        <v>7.4701000000000004</v>
      </c>
      <c r="W11" s="9">
        <v>10.3</v>
      </c>
      <c r="X11" s="5">
        <f t="shared" si="0"/>
        <v>3.6777078326125419</v>
      </c>
      <c r="Y11" s="8">
        <v>12.04</v>
      </c>
      <c r="Z11" s="5">
        <f t="shared" si="14"/>
        <v>4.2989905150150483</v>
      </c>
      <c r="AA11" s="9">
        <v>171</v>
      </c>
      <c r="AB11" s="5">
        <f t="shared" si="1"/>
        <v>124.87172477365988</v>
      </c>
      <c r="AC11" s="8">
        <v>239</v>
      </c>
      <c r="AD11" s="5">
        <f t="shared" si="10"/>
        <v>174.5283170813141</v>
      </c>
      <c r="AE11" s="9">
        <v>-24</v>
      </c>
      <c r="AF11" s="8">
        <v>-25</v>
      </c>
      <c r="AG11" s="9">
        <v>3.9</v>
      </c>
      <c r="AH11" s="8">
        <v>4</v>
      </c>
      <c r="AI11" s="9" t="s">
        <v>87</v>
      </c>
      <c r="AJ11" s="9" t="s">
        <v>87</v>
      </c>
      <c r="AK11" s="9">
        <v>99</v>
      </c>
      <c r="AL11" s="5">
        <v>100</v>
      </c>
      <c r="AM11" s="9">
        <v>1.32</v>
      </c>
      <c r="AN11" s="8">
        <v>1.74</v>
      </c>
      <c r="AO11" s="9">
        <v>1.5</v>
      </c>
      <c r="AP11" s="8">
        <v>1.7</v>
      </c>
      <c r="AQ11" s="37">
        <f t="shared" si="2"/>
        <v>5.3732243134340961E-2</v>
      </c>
      <c r="AR11" s="37">
        <f t="shared" si="16"/>
        <v>6.1022670617139587</v>
      </c>
      <c r="AS11" s="37">
        <f t="shared" si="3"/>
        <v>6.1087615657997505</v>
      </c>
      <c r="AT11" s="37">
        <f t="shared" si="4"/>
        <v>5.4031264838450159</v>
      </c>
      <c r="AU11" s="37">
        <f t="shared" si="11"/>
        <v>5.308109733316714</v>
      </c>
      <c r="BB11" s="5">
        <f t="shared" si="12"/>
        <v>7.4449399999999999</v>
      </c>
      <c r="BC11" s="5">
        <f t="shared" si="15"/>
        <v>7.3759399999999999</v>
      </c>
      <c r="BD11" t="s">
        <v>88</v>
      </c>
      <c r="BE11">
        <v>1</v>
      </c>
      <c r="BG11">
        <v>6.0771844547386102</v>
      </c>
      <c r="BH11">
        <v>6.0889658965219304</v>
      </c>
      <c r="BI11" s="58">
        <f t="shared" si="5"/>
        <v>6.1111297067098738</v>
      </c>
      <c r="BJ11" s="58">
        <v>6.1111297067098738</v>
      </c>
      <c r="BK11" s="62">
        <f t="shared" si="6"/>
        <v>6.1176242107956655</v>
      </c>
      <c r="BL11" s="61">
        <v>6.1176242107956655</v>
      </c>
      <c r="BM11" s="26">
        <f t="shared" si="7"/>
        <v>4.2620887538001728</v>
      </c>
      <c r="BN11" s="26">
        <v>4.2620887538001728</v>
      </c>
      <c r="BO11" s="65">
        <f t="shared" si="13"/>
        <v>4.1871377370027334</v>
      </c>
      <c r="BP11" s="65">
        <v>4.1871377370027334</v>
      </c>
    </row>
    <row r="12" spans="1:68" x14ac:dyDescent="0.35">
      <c r="A12" s="7">
        <v>43334</v>
      </c>
      <c r="B12">
        <v>7093359</v>
      </c>
      <c r="C12">
        <v>10512</v>
      </c>
      <c r="D12" t="s">
        <v>89</v>
      </c>
      <c r="E12" t="s">
        <v>90</v>
      </c>
      <c r="F12">
        <v>116.84</v>
      </c>
      <c r="G12">
        <v>162.56</v>
      </c>
      <c r="H12" s="5">
        <v>29.483504049999674</v>
      </c>
      <c r="I12">
        <v>13.43</v>
      </c>
      <c r="J12">
        <v>12.76</v>
      </c>
      <c r="K12" t="s">
        <v>94</v>
      </c>
      <c r="L12">
        <v>11</v>
      </c>
      <c r="M12">
        <v>19</v>
      </c>
      <c r="N12">
        <v>31</v>
      </c>
      <c r="O12">
        <v>20</v>
      </c>
      <c r="P12" s="5">
        <v>20</v>
      </c>
      <c r="Q12">
        <v>28</v>
      </c>
      <c r="R12" s="5">
        <v>28</v>
      </c>
      <c r="S12" s="6">
        <v>7.1230000000000002</v>
      </c>
      <c r="T12" s="6">
        <f t="shared" si="8"/>
        <v>7.4765500000000005</v>
      </c>
      <c r="U12" s="8">
        <v>7.1</v>
      </c>
      <c r="V12" s="5">
        <f t="shared" si="9"/>
        <v>7.4535499999999999</v>
      </c>
      <c r="W12" s="9">
        <v>13.5</v>
      </c>
      <c r="X12" s="5">
        <f t="shared" si="0"/>
        <v>4.8139743120252723</v>
      </c>
      <c r="Y12" s="8">
        <v>12.1</v>
      </c>
      <c r="Z12" s="5">
        <f t="shared" si="14"/>
        <v>4.3147473463337622</v>
      </c>
      <c r="AA12" s="9">
        <v>294</v>
      </c>
      <c r="AB12" s="5">
        <f t="shared" si="1"/>
        <v>214.60573835608861</v>
      </c>
      <c r="AC12" s="8">
        <v>167</v>
      </c>
      <c r="AD12" s="5">
        <f t="shared" si="10"/>
        <v>121.90189899818638</v>
      </c>
      <c r="AE12" s="9">
        <v>-25</v>
      </c>
      <c r="AF12" s="8">
        <v>-26</v>
      </c>
      <c r="AG12" s="9">
        <v>4.4000000000000004</v>
      </c>
      <c r="AH12" s="8">
        <v>3.8</v>
      </c>
      <c r="AI12" s="9" t="s">
        <v>87</v>
      </c>
      <c r="AJ12" s="8" t="s">
        <v>87</v>
      </c>
      <c r="AK12" s="9">
        <v>100</v>
      </c>
      <c r="AL12" s="8">
        <v>99</v>
      </c>
      <c r="AM12" s="9">
        <v>1.68</v>
      </c>
      <c r="AN12" s="8">
        <v>2.0299999999999998</v>
      </c>
      <c r="AO12" s="9">
        <v>1.3</v>
      </c>
      <c r="AP12" s="8">
        <v>1.1000000000000001</v>
      </c>
      <c r="AQ12" s="37">
        <f t="shared" si="2"/>
        <v>5.3774900762956948E-2</v>
      </c>
      <c r="AR12" s="37">
        <f t="shared" si="16"/>
        <v>6.1084004336993445</v>
      </c>
      <c r="AS12" s="37">
        <f t="shared" si="3"/>
        <v>6.1105641071853256</v>
      </c>
      <c r="AT12" s="37">
        <f t="shared" si="4"/>
        <v>6.0427266992822508</v>
      </c>
      <c r="AU12" s="37">
        <f t="shared" si="11"/>
        <v>5.1111765281725834</v>
      </c>
      <c r="AV12" s="5">
        <v>4.32</v>
      </c>
      <c r="AW12" s="5">
        <v>8.51</v>
      </c>
      <c r="AX12" s="5">
        <v>3.46</v>
      </c>
      <c r="AY12" s="5">
        <v>3.5</v>
      </c>
      <c r="AZ12" s="5">
        <v>1.04</v>
      </c>
      <c r="BA12" s="5">
        <v>1.1000000000000001</v>
      </c>
      <c r="BB12" s="5">
        <f t="shared" si="12"/>
        <v>7.3822700000000001</v>
      </c>
      <c r="BC12" s="5">
        <f t="shared" si="15"/>
        <v>7.3592699999999995</v>
      </c>
      <c r="BE12">
        <v>1</v>
      </c>
      <c r="BG12">
        <v>6.0881512936051401</v>
      </c>
      <c r="BH12">
        <v>6.0920757670830596</v>
      </c>
      <c r="BI12" s="58">
        <f t="shared" si="5"/>
        <v>6.1172696135366609</v>
      </c>
      <c r="BJ12" s="58">
        <v>6.1172696135366609</v>
      </c>
      <c r="BK12" s="62">
        <f t="shared" si="6"/>
        <v>6.119433287022642</v>
      </c>
      <c r="BL12" s="61">
        <v>6.119433287022642</v>
      </c>
      <c r="BM12" s="26">
        <f t="shared" si="7"/>
        <v>4.7652289609040785</v>
      </c>
      <c r="BN12" s="26">
        <v>4.7652289609040785</v>
      </c>
      <c r="BO12" s="65">
        <f t="shared" si="13"/>
        <v>4.0306185648333432</v>
      </c>
      <c r="BP12" s="65">
        <v>4.0306185648333432</v>
      </c>
    </row>
    <row r="13" spans="1:68" x14ac:dyDescent="0.35">
      <c r="A13" s="7">
        <v>43334</v>
      </c>
      <c r="B13">
        <v>10991061</v>
      </c>
      <c r="C13">
        <v>10521</v>
      </c>
      <c r="D13" t="s">
        <v>89</v>
      </c>
      <c r="F13">
        <v>152.4</v>
      </c>
      <c r="G13">
        <v>199.39</v>
      </c>
      <c r="H13" s="5">
        <v>59.420600469999343</v>
      </c>
      <c r="I13">
        <v>13.43</v>
      </c>
      <c r="J13">
        <v>12.76</v>
      </c>
      <c r="K13">
        <v>16.39</v>
      </c>
      <c r="L13">
        <v>33</v>
      </c>
      <c r="M13">
        <v>25</v>
      </c>
      <c r="N13">
        <v>60</v>
      </c>
      <c r="O13">
        <v>47</v>
      </c>
      <c r="P13" s="5">
        <v>47</v>
      </c>
      <c r="Q13">
        <v>59</v>
      </c>
      <c r="R13" s="5">
        <v>59</v>
      </c>
      <c r="S13">
        <v>7.1</v>
      </c>
      <c r="T13" s="6">
        <f t="shared" si="8"/>
        <v>7.4535499999999999</v>
      </c>
      <c r="U13" s="8">
        <v>7.2629999999999999</v>
      </c>
      <c r="V13" s="5">
        <f t="shared" si="9"/>
        <v>7.6165500000000002</v>
      </c>
      <c r="W13" s="9">
        <v>13.1</v>
      </c>
      <c r="X13" s="5">
        <f t="shared" si="0"/>
        <v>4.6713380361134123</v>
      </c>
      <c r="Y13" s="8" t="s">
        <v>87</v>
      </c>
      <c r="AA13" s="9">
        <v>182</v>
      </c>
      <c r="AB13" s="5">
        <f t="shared" si="1"/>
        <v>132.85117136329293</v>
      </c>
      <c r="AC13" s="8">
        <v>209</v>
      </c>
      <c r="AD13" s="5">
        <f t="shared" si="10"/>
        <v>152.55986162048475</v>
      </c>
      <c r="AE13" s="9">
        <v>-26</v>
      </c>
      <c r="AG13" s="9">
        <v>4.0999999999999996</v>
      </c>
      <c r="AI13" s="9" t="s">
        <v>87</v>
      </c>
      <c r="AK13" s="9">
        <v>99</v>
      </c>
      <c r="AM13" s="9">
        <v>2.0099999999999998</v>
      </c>
      <c r="AN13" s="8">
        <v>1.99</v>
      </c>
      <c r="AO13" s="9">
        <v>1.9</v>
      </c>
      <c r="AP13" s="8">
        <v>1.6</v>
      </c>
      <c r="AQ13" s="37">
        <f t="shared" si="2"/>
        <v>5.3774900762956948E-2</v>
      </c>
      <c r="AR13" s="37">
        <f t="shared" si="16"/>
        <v>6.1105641071853256</v>
      </c>
      <c r="AS13" s="37">
        <f t="shared" si="3"/>
        <v>6.0952302472629389</v>
      </c>
      <c r="AT13" s="37">
        <f t="shared" si="4"/>
        <v>5.5335878114926311</v>
      </c>
      <c r="BB13" s="5">
        <f t="shared" si="12"/>
        <v>7.3592699999999995</v>
      </c>
      <c r="BC13" s="5">
        <f t="shared" si="15"/>
        <v>7.5222699999999998</v>
      </c>
      <c r="BD13" t="s">
        <v>88</v>
      </c>
      <c r="BE13">
        <v>1</v>
      </c>
      <c r="BG13">
        <v>6.0920757670830596</v>
      </c>
      <c r="BH13">
        <v>6.0642631941742904</v>
      </c>
      <c r="BI13" s="58">
        <f t="shared" si="5"/>
        <v>6.119433287022642</v>
      </c>
      <c r="BJ13" s="58">
        <v>6.119433287022642</v>
      </c>
      <c r="BK13" s="62">
        <f t="shared" si="6"/>
        <v>6.1040994271002553</v>
      </c>
      <c r="BL13" s="61">
        <v>6.1040994271002553</v>
      </c>
      <c r="BM13" s="26">
        <f t="shared" si="7"/>
        <v>4.3637275371336193</v>
      </c>
      <c r="BN13" s="26">
        <v>4.3637275371336193</v>
      </c>
      <c r="BO13" s="65">
        <f t="shared" si="13"/>
        <v>0</v>
      </c>
      <c r="BP13" s="65">
        <v>0</v>
      </c>
    </row>
    <row r="14" spans="1:68" x14ac:dyDescent="0.35">
      <c r="A14" s="7">
        <v>43334</v>
      </c>
      <c r="B14">
        <v>7092921</v>
      </c>
      <c r="C14">
        <v>10520</v>
      </c>
      <c r="D14" t="s">
        <v>89</v>
      </c>
      <c r="E14" t="s">
        <v>86</v>
      </c>
      <c r="F14">
        <v>142.24</v>
      </c>
      <c r="G14">
        <v>187.96</v>
      </c>
      <c r="H14" s="5">
        <v>49.895160699999451</v>
      </c>
      <c r="I14">
        <v>13.46</v>
      </c>
      <c r="J14">
        <v>12.71</v>
      </c>
      <c r="K14">
        <v>18</v>
      </c>
      <c r="L14">
        <v>19</v>
      </c>
      <c r="M14">
        <v>20</v>
      </c>
      <c r="N14">
        <v>50</v>
      </c>
      <c r="O14">
        <v>40</v>
      </c>
      <c r="P14" s="5">
        <v>40</v>
      </c>
      <c r="Q14">
        <v>47</v>
      </c>
      <c r="R14" s="5">
        <v>47</v>
      </c>
      <c r="S14">
        <v>7.1079999999999997</v>
      </c>
      <c r="T14" s="6">
        <f t="shared" si="8"/>
        <v>7.4611000000000001</v>
      </c>
      <c r="U14" s="8">
        <v>6.8710000000000004</v>
      </c>
      <c r="V14" s="5">
        <f t="shared" si="9"/>
        <v>7.2241</v>
      </c>
      <c r="W14" s="9">
        <v>10.050000000000001</v>
      </c>
      <c r="X14" s="5">
        <f t="shared" si="0"/>
        <v>3.5884430793937905</v>
      </c>
      <c r="Y14" s="8">
        <v>17.2</v>
      </c>
      <c r="Z14" s="5">
        <f t="shared" si="14"/>
        <v>6.1414150214500687</v>
      </c>
      <c r="AA14" s="9">
        <v>233</v>
      </c>
      <c r="AB14" s="5">
        <f t="shared" si="1"/>
        <v>170.14685305416813</v>
      </c>
      <c r="AC14" s="8">
        <v>136</v>
      </c>
      <c r="AD14" s="5">
        <f t="shared" si="10"/>
        <v>99.313184615308444</v>
      </c>
      <c r="AE14" s="9">
        <v>-26</v>
      </c>
      <c r="AF14" s="8">
        <v>-30</v>
      </c>
      <c r="AG14" s="9">
        <v>3.3</v>
      </c>
      <c r="AH14" s="8">
        <v>3.1</v>
      </c>
      <c r="AI14" s="9" t="s">
        <v>87</v>
      </c>
      <c r="AJ14" s="8" t="s">
        <v>87</v>
      </c>
      <c r="AK14" s="9">
        <v>100</v>
      </c>
      <c r="AL14" s="8">
        <v>96</v>
      </c>
      <c r="AM14" s="9">
        <v>2.25</v>
      </c>
      <c r="AN14" s="8">
        <v>3.36</v>
      </c>
      <c r="AO14" s="9">
        <v>1.6</v>
      </c>
      <c r="AP14" s="8">
        <v>1.9</v>
      </c>
      <c r="AQ14" s="37">
        <f t="shared" si="2"/>
        <v>5.3732243134340961E-2</v>
      </c>
      <c r="AR14" s="37">
        <f t="shared" si="16"/>
        <v>6.1096086750283316</v>
      </c>
      <c r="AS14" s="37">
        <f t="shared" si="3"/>
        <v>6.1319158847143109</v>
      </c>
      <c r="AT14" s="37">
        <f t="shared" si="4"/>
        <v>4.3314405497404271</v>
      </c>
      <c r="AU14" s="37">
        <f t="shared" si="11"/>
        <v>4.0802571400082304</v>
      </c>
      <c r="BB14" s="5">
        <f t="shared" si="12"/>
        <v>7.3669399999999996</v>
      </c>
      <c r="BC14" s="5">
        <f t="shared" si="15"/>
        <v>7.1299400000000004</v>
      </c>
      <c r="BD14" t="s">
        <v>88</v>
      </c>
      <c r="BE14">
        <v>1</v>
      </c>
      <c r="BG14">
        <v>6.0905026063197596</v>
      </c>
      <c r="BH14">
        <v>6.1309692976624897</v>
      </c>
      <c r="BI14" s="58">
        <f t="shared" si="5"/>
        <v>6.1184713200242458</v>
      </c>
      <c r="BJ14" s="58">
        <v>6.1184713200242458</v>
      </c>
      <c r="BK14" s="62">
        <f t="shared" si="6"/>
        <v>6.1407785297102242</v>
      </c>
      <c r="BL14" s="61">
        <v>6.1407785297102242</v>
      </c>
      <c r="BM14" s="26">
        <f t="shared" si="7"/>
        <v>3.4167225420318799</v>
      </c>
      <c r="BN14" s="26">
        <v>3.4167225420318799</v>
      </c>
      <c r="BO14" s="65">
        <f t="shared" si="13"/>
        <v>3.2185842994862686</v>
      </c>
      <c r="BP14" s="65">
        <v>3.2185842994862686</v>
      </c>
    </row>
    <row r="15" spans="1:68" x14ac:dyDescent="0.35">
      <c r="A15" s="7">
        <v>43334</v>
      </c>
      <c r="B15">
        <v>7092885</v>
      </c>
      <c r="C15" t="s">
        <v>84</v>
      </c>
      <c r="D15" t="s">
        <v>89</v>
      </c>
      <c r="E15" t="s">
        <v>90</v>
      </c>
      <c r="F15">
        <v>91.44</v>
      </c>
      <c r="G15">
        <v>124.46</v>
      </c>
      <c r="H15" s="5">
        <v>13.154178729999854</v>
      </c>
      <c r="I15">
        <v>13.46</v>
      </c>
      <c r="J15">
        <v>12.69</v>
      </c>
      <c r="K15">
        <v>14.36</v>
      </c>
      <c r="L15">
        <v>9</v>
      </c>
      <c r="M15">
        <v>10</v>
      </c>
      <c r="N15">
        <v>20</v>
      </c>
      <c r="O15">
        <v>15</v>
      </c>
      <c r="P15" s="5">
        <v>15</v>
      </c>
      <c r="Q15">
        <v>18</v>
      </c>
      <c r="R15" s="5">
        <v>18</v>
      </c>
      <c r="S15">
        <v>7.1710000000000003</v>
      </c>
      <c r="T15" s="6">
        <f t="shared" si="8"/>
        <v>7.5241000000000007</v>
      </c>
      <c r="U15" s="8">
        <v>7.1420000000000003</v>
      </c>
      <c r="V15" s="5">
        <f t="shared" si="9"/>
        <v>7.4951000000000008</v>
      </c>
      <c r="W15" s="9">
        <v>9.8000000000000007</v>
      </c>
      <c r="X15" s="5">
        <f t="shared" si="0"/>
        <v>3.4991783261750395</v>
      </c>
      <c r="Y15" s="8">
        <v>9.3000000000000007</v>
      </c>
      <c r="Z15" s="5">
        <f t="shared" si="14"/>
        <v>3.3206488197375377</v>
      </c>
      <c r="AA15" s="9">
        <v>211</v>
      </c>
      <c r="AB15" s="5">
        <f t="shared" si="1"/>
        <v>154.08148495463297</v>
      </c>
      <c r="AC15" s="8">
        <v>219</v>
      </c>
      <c r="AD15" s="5">
        <f t="shared" si="10"/>
        <v>159.92343699082758</v>
      </c>
      <c r="AE15" s="9">
        <v>-25</v>
      </c>
      <c r="AF15" s="8">
        <v>-26</v>
      </c>
      <c r="AG15" s="9">
        <v>3.6</v>
      </c>
      <c r="AH15" s="8">
        <v>3.2</v>
      </c>
      <c r="AI15" s="9" t="s">
        <v>87</v>
      </c>
      <c r="AJ15" s="9" t="s">
        <v>87</v>
      </c>
      <c r="AK15" s="9">
        <v>100</v>
      </c>
      <c r="AL15" s="8">
        <v>100</v>
      </c>
      <c r="AM15" s="9">
        <v>0.99</v>
      </c>
      <c r="AN15" s="8">
        <v>1.23</v>
      </c>
      <c r="AO15" s="9">
        <v>1.6</v>
      </c>
      <c r="AP15" s="8">
        <v>1.8</v>
      </c>
      <c r="AQ15" s="37">
        <f t="shared" si="2"/>
        <v>5.3732243134340961E-2</v>
      </c>
      <c r="AR15" s="37">
        <f t="shared" si="16"/>
        <v>6.1036789104282612</v>
      </c>
      <c r="AS15" s="37">
        <f t="shared" si="3"/>
        <v>6.1064084846092461</v>
      </c>
      <c r="AT15" s="37">
        <f t="shared" si="4"/>
        <v>4.9501930546505113</v>
      </c>
      <c r="AU15" s="37">
        <f t="shared" si="11"/>
        <v>4.366660575987841</v>
      </c>
      <c r="AV15" s="5">
        <v>4.3499999999999996</v>
      </c>
      <c r="AW15" s="5">
        <v>5.43</v>
      </c>
      <c r="AX15" s="5">
        <v>3.44</v>
      </c>
      <c r="AY15" s="5">
        <v>3.7</v>
      </c>
      <c r="AZ15" s="5">
        <v>1.01</v>
      </c>
      <c r="BA15" s="5">
        <v>1.1100000000000001</v>
      </c>
      <c r="BB15" s="5">
        <f t="shared" si="12"/>
        <v>7.4299400000000002</v>
      </c>
      <c r="BC15" s="5">
        <f t="shared" si="15"/>
        <v>7.4009400000000003</v>
      </c>
      <c r="BD15" t="s">
        <v>84</v>
      </c>
      <c r="BE15">
        <v>1</v>
      </c>
      <c r="BG15">
        <v>6.0797456377349803</v>
      </c>
      <c r="BH15">
        <v>6.0846972581946401</v>
      </c>
      <c r="BI15" s="58">
        <f t="shared" si="5"/>
        <v>6.1125415554241762</v>
      </c>
      <c r="BJ15" s="58">
        <v>6.1125415554241762</v>
      </c>
      <c r="BK15" s="62">
        <f t="shared" si="6"/>
        <v>6.1152711296051603</v>
      </c>
      <c r="BL15" s="61">
        <v>6.1152711296051603</v>
      </c>
      <c r="BM15" s="26">
        <f t="shared" si="7"/>
        <v>3.9048062654923434</v>
      </c>
      <c r="BN15" s="26">
        <v>3.9048062654923434</v>
      </c>
      <c r="BO15" s="65">
        <f t="shared" si="13"/>
        <v>3.4445047674205465</v>
      </c>
      <c r="BP15" s="65">
        <v>3.4445047674205465</v>
      </c>
    </row>
    <row r="16" spans="1:68" x14ac:dyDescent="0.35">
      <c r="A16" s="7">
        <v>43557</v>
      </c>
      <c r="B16" s="10" t="s">
        <v>95</v>
      </c>
      <c r="C16">
        <v>10519</v>
      </c>
      <c r="D16" t="s">
        <v>85</v>
      </c>
      <c r="E16" t="s">
        <v>90</v>
      </c>
      <c r="F16">
        <v>101.6</v>
      </c>
      <c r="G16">
        <v>137.16</v>
      </c>
      <c r="H16" s="5">
        <v>17.236510059999809</v>
      </c>
      <c r="I16">
        <v>8</v>
      </c>
      <c r="J16">
        <v>7.51</v>
      </c>
      <c r="K16">
        <v>10.26</v>
      </c>
      <c r="L16">
        <v>14</v>
      </c>
      <c r="M16">
        <v>16</v>
      </c>
      <c r="N16">
        <v>32</v>
      </c>
      <c r="O16">
        <v>18</v>
      </c>
      <c r="P16" s="5">
        <v>18</v>
      </c>
      <c r="Q16">
        <v>27</v>
      </c>
      <c r="R16" s="5">
        <v>27</v>
      </c>
      <c r="S16">
        <v>7.2569999999999997</v>
      </c>
      <c r="T16" s="6">
        <f t="shared" si="8"/>
        <v>7.6919999999999993</v>
      </c>
      <c r="U16" s="8">
        <v>7.3449999999999998</v>
      </c>
      <c r="V16" s="5">
        <f t="shared" si="9"/>
        <v>7.7799999999999994</v>
      </c>
      <c r="W16" s="9">
        <v>14.9</v>
      </c>
      <c r="X16" s="5">
        <f t="shared" si="0"/>
        <v>4.1897322372944217</v>
      </c>
      <c r="Y16" s="8">
        <v>8.4</v>
      </c>
      <c r="Z16" s="5">
        <f t="shared" si="14"/>
        <v>2.3619966975351101</v>
      </c>
      <c r="AA16" s="9">
        <v>280</v>
      </c>
      <c r="AB16" s="5">
        <f t="shared" si="1"/>
        <v>190.08945754276377</v>
      </c>
      <c r="AC16" s="8">
        <v>266</v>
      </c>
      <c r="AD16" s="5">
        <f t="shared" si="10"/>
        <v>180.5849846656256</v>
      </c>
      <c r="AE16" s="9">
        <v>-20</v>
      </c>
      <c r="AF16" s="8">
        <v>-21</v>
      </c>
      <c r="AG16" s="9">
        <v>6.6</v>
      </c>
      <c r="AH16" s="8">
        <v>4.5999999999999996</v>
      </c>
      <c r="AI16" s="9">
        <v>7</v>
      </c>
      <c r="AJ16" s="8" t="s">
        <v>87</v>
      </c>
      <c r="AK16" s="9">
        <v>100</v>
      </c>
      <c r="AL16" s="8">
        <v>100</v>
      </c>
      <c r="AM16" s="9">
        <v>0.41</v>
      </c>
      <c r="AN16" s="8">
        <v>0.48</v>
      </c>
      <c r="AO16" s="9">
        <v>0.7</v>
      </c>
      <c r="AP16" s="8">
        <v>1.4</v>
      </c>
      <c r="AQ16" s="37">
        <f t="shared" si="2"/>
        <v>6.2574257408000003E-2</v>
      </c>
      <c r="AR16" s="37">
        <f t="shared" si="16"/>
        <v>6.1364034250796822</v>
      </c>
      <c r="AS16" s="37">
        <f t="shared" si="3"/>
        <v>6.1291565381073214</v>
      </c>
      <c r="AT16" s="37">
        <f t="shared" si="4"/>
        <v>9.4227690700250495</v>
      </c>
      <c r="AU16" s="37">
        <f t="shared" si="11"/>
        <v>6.6148264200294538</v>
      </c>
      <c r="AV16" s="5">
        <v>8.08</v>
      </c>
      <c r="AX16" s="5">
        <v>3.3</v>
      </c>
      <c r="AZ16" s="5">
        <v>0.84</v>
      </c>
      <c r="BB16" s="5">
        <f t="shared" si="12"/>
        <v>7.5759999999999996</v>
      </c>
      <c r="BC16" s="5">
        <f t="shared" si="15"/>
        <v>7.6639999999999997</v>
      </c>
      <c r="BD16" t="s">
        <v>84</v>
      </c>
      <c r="BE16">
        <v>1</v>
      </c>
      <c r="BG16">
        <v>6.1107719352649701</v>
      </c>
      <c r="BH16">
        <v>6.0981317116846796</v>
      </c>
      <c r="BI16" s="58">
        <f t="shared" si="5"/>
        <v>6.1459561397250662</v>
      </c>
      <c r="BJ16" s="58">
        <v>6.1459561397250662</v>
      </c>
      <c r="BK16" s="62">
        <f t="shared" si="6"/>
        <v>6.1387092527527054</v>
      </c>
      <c r="BL16" s="61">
        <v>6.1387092527527054</v>
      </c>
      <c r="BM16" s="26">
        <f t="shared" si="7"/>
        <v>7.0570928758382054</v>
      </c>
      <c r="BN16" s="26">
        <v>7.0570928758382054</v>
      </c>
      <c r="BO16" s="65">
        <f t="shared" si="13"/>
        <v>4.954111053426475</v>
      </c>
      <c r="BP16" s="65">
        <v>4.954111053426475</v>
      </c>
    </row>
    <row r="17" spans="1:68" x14ac:dyDescent="0.35">
      <c r="A17" s="7">
        <v>43557</v>
      </c>
      <c r="B17" s="10" t="s">
        <v>96</v>
      </c>
      <c r="C17">
        <v>10518</v>
      </c>
      <c r="D17" t="s">
        <v>89</v>
      </c>
      <c r="E17" t="s">
        <v>97</v>
      </c>
      <c r="F17">
        <v>127</v>
      </c>
      <c r="G17">
        <v>172.72</v>
      </c>
      <c r="H17" s="5">
        <v>37.194574339999591</v>
      </c>
      <c r="I17">
        <v>8</v>
      </c>
      <c r="J17">
        <v>7.33</v>
      </c>
      <c r="K17">
        <v>9.0399999999999991</v>
      </c>
      <c r="L17">
        <v>44</v>
      </c>
      <c r="M17">
        <v>21</v>
      </c>
      <c r="N17">
        <v>67</v>
      </c>
      <c r="O17">
        <v>52</v>
      </c>
      <c r="P17" s="13">
        <v>52</v>
      </c>
      <c r="Q17">
        <v>65</v>
      </c>
      <c r="R17" s="13">
        <v>65</v>
      </c>
      <c r="S17">
        <v>7.1820000000000004</v>
      </c>
      <c r="T17" s="6">
        <f t="shared" si="8"/>
        <v>7.617</v>
      </c>
      <c r="U17" s="8">
        <v>7.2380000000000004</v>
      </c>
      <c r="V17" s="5">
        <f t="shared" si="9"/>
        <v>7.673</v>
      </c>
      <c r="W17" s="9">
        <v>13.7</v>
      </c>
      <c r="X17" s="5">
        <f t="shared" si="0"/>
        <v>3.8523041376465486</v>
      </c>
      <c r="Y17" s="8">
        <v>10.3</v>
      </c>
      <c r="Z17" s="5">
        <f t="shared" si="14"/>
        <v>2.8962578553109091</v>
      </c>
      <c r="AA17" s="9">
        <v>309</v>
      </c>
      <c r="AB17" s="5">
        <f t="shared" si="1"/>
        <v>209.77729421683574</v>
      </c>
      <c r="AC17" s="8">
        <v>309</v>
      </c>
      <c r="AD17" s="5">
        <f t="shared" si="10"/>
        <v>209.77729421683574</v>
      </c>
      <c r="AE17" s="9">
        <v>-23</v>
      </c>
      <c r="AF17" s="8">
        <v>-23</v>
      </c>
      <c r="AG17" s="9">
        <v>5.0999999999999996</v>
      </c>
      <c r="AH17" s="8">
        <v>4.4000000000000004</v>
      </c>
      <c r="AI17" s="9">
        <v>6</v>
      </c>
      <c r="AJ17" s="8" t="s">
        <v>87</v>
      </c>
      <c r="AK17" s="9">
        <v>100</v>
      </c>
      <c r="AL17" s="8">
        <v>100</v>
      </c>
      <c r="AM17" s="9">
        <v>0.59</v>
      </c>
      <c r="AN17" s="8">
        <v>0.68</v>
      </c>
      <c r="AO17" s="9">
        <v>1.3</v>
      </c>
      <c r="AP17" s="8">
        <v>1.6</v>
      </c>
      <c r="AQ17" s="37">
        <f t="shared" si="2"/>
        <v>6.2574257408000003E-2</v>
      </c>
      <c r="AR17" s="37">
        <f t="shared" si="16"/>
        <v>6.1425797492038532</v>
      </c>
      <c r="AS17" s="37">
        <f t="shared" si="3"/>
        <v>6.137968093857805</v>
      </c>
      <c r="AT17" s="37">
        <f t="shared" si="4"/>
        <v>7.1868159392174444</v>
      </c>
      <c r="AU17" s="37">
        <f t="shared" si="11"/>
        <v>6.2124775913065262</v>
      </c>
      <c r="BB17" s="5">
        <f t="shared" si="12"/>
        <v>7.5010000000000003</v>
      </c>
      <c r="BC17" s="5">
        <f t="shared" si="15"/>
        <v>7.5570000000000004</v>
      </c>
      <c r="BD17" t="s">
        <v>84</v>
      </c>
      <c r="BE17">
        <v>1</v>
      </c>
      <c r="BF17" s="26" t="s">
        <v>192</v>
      </c>
      <c r="BG17">
        <v>6.1215448530890901</v>
      </c>
      <c r="BH17">
        <v>6.1135010744470799</v>
      </c>
      <c r="BI17" s="58">
        <f t="shared" si="5"/>
        <v>6.1521324638492372</v>
      </c>
      <c r="BJ17" s="58">
        <v>6.1521324638492372</v>
      </c>
      <c r="BK17" s="62">
        <f t="shared" si="6"/>
        <v>6.1475208085031889</v>
      </c>
      <c r="BL17" s="61">
        <v>6.1475208085031889</v>
      </c>
      <c r="BM17" s="26">
        <f t="shared" si="7"/>
        <v>5.3824971393973744</v>
      </c>
      <c r="BN17" s="26">
        <v>5.3824971393973744</v>
      </c>
      <c r="BO17" s="65">
        <f t="shared" si="13"/>
        <v>4.6527757419398625</v>
      </c>
      <c r="BP17" s="65">
        <v>4.6527757419398625</v>
      </c>
    </row>
    <row r="18" spans="1:68" x14ac:dyDescent="0.35">
      <c r="A18" s="7">
        <v>43557</v>
      </c>
      <c r="B18">
        <v>29241467</v>
      </c>
      <c r="C18">
        <v>10517</v>
      </c>
      <c r="D18" t="s">
        <v>85</v>
      </c>
      <c r="E18" t="s">
        <v>86</v>
      </c>
      <c r="F18">
        <v>200.66</v>
      </c>
      <c r="G18">
        <v>228.6</v>
      </c>
      <c r="H18" s="5">
        <v>113.85168486999875</v>
      </c>
      <c r="I18">
        <v>8</v>
      </c>
      <c r="J18">
        <v>7.51</v>
      </c>
      <c r="K18">
        <v>8.06</v>
      </c>
      <c r="L18">
        <v>35</v>
      </c>
      <c r="M18">
        <v>23</v>
      </c>
      <c r="N18">
        <v>63</v>
      </c>
      <c r="O18">
        <v>42</v>
      </c>
      <c r="P18" s="5">
        <v>42</v>
      </c>
      <c r="Q18">
        <v>52</v>
      </c>
      <c r="R18" s="5">
        <v>52</v>
      </c>
      <c r="S18">
        <v>7.0609999999999999</v>
      </c>
      <c r="T18" s="6">
        <f t="shared" si="8"/>
        <v>7.4959999999999996</v>
      </c>
      <c r="U18" s="8">
        <v>7.1760000000000002</v>
      </c>
      <c r="V18" s="5">
        <f t="shared" si="9"/>
        <v>7.6109999999999998</v>
      </c>
      <c r="W18" s="9">
        <v>19.7</v>
      </c>
      <c r="X18" s="5">
        <f t="shared" si="0"/>
        <v>5.5394446358859133</v>
      </c>
      <c r="Y18" s="8">
        <v>11.8</v>
      </c>
      <c r="Z18" s="5">
        <f t="shared" si="14"/>
        <v>3.31804297987075</v>
      </c>
      <c r="AC18" s="8">
        <v>255</v>
      </c>
      <c r="AD18" s="5">
        <f t="shared" si="10"/>
        <v>173.11718454787416</v>
      </c>
      <c r="AE18" s="9">
        <v>-25</v>
      </c>
      <c r="AF18" s="8">
        <v>-24</v>
      </c>
      <c r="AG18" s="9">
        <v>5.6</v>
      </c>
      <c r="AH18" s="8">
        <v>4.4000000000000004</v>
      </c>
      <c r="AI18" s="9">
        <v>6</v>
      </c>
      <c r="AJ18" s="8" t="s">
        <v>87</v>
      </c>
      <c r="AL18" s="8">
        <v>100</v>
      </c>
      <c r="AN18" s="8">
        <v>1.1000000000000001</v>
      </c>
      <c r="AO18" s="9">
        <v>1.1000000000000001</v>
      </c>
      <c r="AP18" s="8">
        <v>1.5</v>
      </c>
      <c r="AQ18" s="37">
        <f t="shared" si="2"/>
        <v>6.2574257408000003E-2</v>
      </c>
      <c r="AR18" s="37">
        <f t="shared" si="16"/>
        <v>6.1525442187908483</v>
      </c>
      <c r="AS18" s="37">
        <f t="shared" si="3"/>
        <v>6.1430738551337862</v>
      </c>
      <c r="AT18" s="37">
        <f t="shared" si="4"/>
        <v>7.6439477845419423</v>
      </c>
      <c r="AU18" s="37">
        <f t="shared" si="11"/>
        <v>6.0982307922326031</v>
      </c>
      <c r="BB18" s="5">
        <f t="shared" si="12"/>
        <v>7.38</v>
      </c>
      <c r="BC18" s="5">
        <f t="shared" si="15"/>
        <v>7.4950000000000001</v>
      </c>
      <c r="BD18" t="s">
        <v>84</v>
      </c>
      <c r="BE18">
        <v>1</v>
      </c>
      <c r="BG18">
        <v>6.1389251605119899</v>
      </c>
      <c r="BH18">
        <v>6.1224066865150197</v>
      </c>
      <c r="BI18" s="58">
        <f t="shared" si="5"/>
        <v>6.1620969334362332</v>
      </c>
      <c r="BJ18" s="58">
        <v>6.1620969334362332</v>
      </c>
      <c r="BK18" s="62">
        <f t="shared" si="6"/>
        <v>6.1526265697791711</v>
      </c>
      <c r="BL18" s="61">
        <v>6.1526265697791711</v>
      </c>
      <c r="BM18" s="26">
        <f t="shared" si="7"/>
        <v>5.7248616678055395</v>
      </c>
      <c r="BN18" s="26">
        <v>5.7248616678055395</v>
      </c>
      <c r="BO18" s="65">
        <f t="shared" si="13"/>
        <v>4.5672116932148645</v>
      </c>
      <c r="BP18" s="65">
        <v>4.5672116932148645</v>
      </c>
    </row>
    <row r="19" spans="1:68" x14ac:dyDescent="0.35">
      <c r="A19" s="7">
        <v>43559</v>
      </c>
      <c r="B19">
        <v>29241486</v>
      </c>
      <c r="C19">
        <v>10515</v>
      </c>
      <c r="D19" t="s">
        <v>85</v>
      </c>
      <c r="E19" t="s">
        <v>86</v>
      </c>
      <c r="F19">
        <v>165.1</v>
      </c>
      <c r="G19">
        <v>210.82</v>
      </c>
      <c r="H19" s="5">
        <v>85.275365559999059</v>
      </c>
      <c r="I19">
        <v>8.17</v>
      </c>
      <c r="J19">
        <v>7.88</v>
      </c>
      <c r="K19">
        <v>7.82</v>
      </c>
      <c r="L19">
        <v>27</v>
      </c>
      <c r="M19">
        <v>23</v>
      </c>
      <c r="N19">
        <v>51</v>
      </c>
      <c r="O19">
        <v>39</v>
      </c>
      <c r="P19" s="5">
        <v>39</v>
      </c>
      <c r="Q19">
        <v>47</v>
      </c>
      <c r="R19" s="5">
        <v>47</v>
      </c>
      <c r="S19">
        <v>7.17</v>
      </c>
      <c r="T19" s="6">
        <f t="shared" si="8"/>
        <v>7.6024500000000002</v>
      </c>
      <c r="U19" s="8">
        <v>7.3230000000000004</v>
      </c>
      <c r="V19" s="5">
        <f t="shared" si="9"/>
        <v>7.7554500000000006</v>
      </c>
      <c r="W19" s="9">
        <v>14.3</v>
      </c>
      <c r="X19" s="5">
        <f t="shared" si="0"/>
        <v>4.0510353923478979</v>
      </c>
      <c r="Y19" s="8">
        <v>7.8</v>
      </c>
      <c r="Z19" s="5">
        <f t="shared" si="14"/>
        <v>2.2096556685533986</v>
      </c>
      <c r="AA19" s="9">
        <v>250</v>
      </c>
      <c r="AB19" s="5">
        <f t="shared" si="1"/>
        <v>170.10849751020473</v>
      </c>
      <c r="AC19" s="8">
        <v>314</v>
      </c>
      <c r="AD19" s="5">
        <f t="shared" si="10"/>
        <v>213.65627287281714</v>
      </c>
      <c r="AE19" s="9">
        <v>-23</v>
      </c>
      <c r="AF19" s="8">
        <v>-22</v>
      </c>
      <c r="AG19" s="9">
        <v>5.2</v>
      </c>
      <c r="AH19" s="8">
        <v>4</v>
      </c>
      <c r="AI19" s="9">
        <v>6</v>
      </c>
      <c r="AJ19" s="8" t="s">
        <v>87</v>
      </c>
      <c r="AK19" s="9">
        <v>100</v>
      </c>
      <c r="AL19" s="8">
        <v>100</v>
      </c>
      <c r="AM19" s="9">
        <v>1.51</v>
      </c>
      <c r="AN19" s="8">
        <v>1.26</v>
      </c>
      <c r="AO19" s="9">
        <v>1.3</v>
      </c>
      <c r="AP19" s="8">
        <v>1.4</v>
      </c>
      <c r="AQ19" s="37">
        <f t="shared" si="2"/>
        <v>6.220722972906418E-2</v>
      </c>
      <c r="AR19" s="37">
        <f t="shared" si="16"/>
        <v>6.1422342351340449</v>
      </c>
      <c r="AS19" s="37">
        <f t="shared" si="3"/>
        <v>6.1295617394548074</v>
      </c>
      <c r="AT19" s="37">
        <f t="shared" si="4"/>
        <v>7.2714774843497176</v>
      </c>
      <c r="AU19" s="37">
        <f t="shared" si="11"/>
        <v>5.8083626569393019</v>
      </c>
      <c r="AV19" s="5">
        <v>5.13</v>
      </c>
      <c r="AX19" s="5">
        <v>3.44</v>
      </c>
      <c r="AZ19" s="5">
        <v>0.84</v>
      </c>
      <c r="BB19" s="5">
        <f t="shared" si="12"/>
        <v>7.4871299999999996</v>
      </c>
      <c r="BC19" s="5">
        <f t="shared" si="15"/>
        <v>7.6401300000000001</v>
      </c>
      <c r="BD19" t="s">
        <v>88</v>
      </c>
      <c r="BE19">
        <v>1</v>
      </c>
      <c r="BG19">
        <v>6.1217475639308301</v>
      </c>
      <c r="BH19">
        <v>6.0996031961175401</v>
      </c>
      <c r="BI19" s="58">
        <f t="shared" si="5"/>
        <v>6.1517858181518852</v>
      </c>
      <c r="BJ19" s="58">
        <v>6.1517858181518852</v>
      </c>
      <c r="BK19" s="62">
        <f t="shared" si="6"/>
        <v>6.1391133224726486</v>
      </c>
      <c r="BL19" s="61">
        <v>6.1391133224726486</v>
      </c>
      <c r="BM19" s="26">
        <f t="shared" si="7"/>
        <v>5.4544514527402947</v>
      </c>
      <c r="BN19" s="26">
        <v>5.4544514527402947</v>
      </c>
      <c r="BO19" s="65">
        <f t="shared" si="13"/>
        <v>4.3569456414287773</v>
      </c>
      <c r="BP19" s="65">
        <v>4.3569456414287773</v>
      </c>
    </row>
    <row r="20" spans="1:68" x14ac:dyDescent="0.35">
      <c r="A20" s="7">
        <v>43559</v>
      </c>
      <c r="B20">
        <v>7093330</v>
      </c>
      <c r="C20">
        <v>10516</v>
      </c>
      <c r="D20" t="s">
        <v>85</v>
      </c>
      <c r="E20" t="s">
        <v>86</v>
      </c>
      <c r="F20">
        <v>137.16</v>
      </c>
      <c r="G20">
        <v>182.88</v>
      </c>
      <c r="H20" s="5">
        <v>57.606230989999368</v>
      </c>
      <c r="I20">
        <v>8.27</v>
      </c>
      <c r="J20">
        <v>7.51</v>
      </c>
      <c r="K20">
        <v>8.6</v>
      </c>
      <c r="L20">
        <v>17</v>
      </c>
      <c r="M20">
        <v>23</v>
      </c>
      <c r="N20">
        <v>41</v>
      </c>
      <c r="O20">
        <v>22</v>
      </c>
      <c r="P20" s="5">
        <v>22</v>
      </c>
      <c r="Q20">
        <v>34</v>
      </c>
      <c r="R20" s="5">
        <v>34</v>
      </c>
      <c r="S20" s="8">
        <v>7.2169999999999996</v>
      </c>
      <c r="T20" s="6">
        <f t="shared" si="8"/>
        <v>7.6479499999999998</v>
      </c>
      <c r="U20" s="9">
        <v>7.133</v>
      </c>
      <c r="V20" s="5">
        <f t="shared" si="9"/>
        <v>7.5639500000000002</v>
      </c>
      <c r="W20" s="8">
        <v>12.1</v>
      </c>
      <c r="X20" s="5">
        <f t="shared" si="0"/>
        <v>3.4428283484653579</v>
      </c>
      <c r="Y20" s="9">
        <v>14.8</v>
      </c>
      <c r="Z20" s="5">
        <f t="shared" si="14"/>
        <v>4.2110627733295294</v>
      </c>
      <c r="AA20" s="8">
        <v>254</v>
      </c>
      <c r="AB20" s="5">
        <f t="shared" si="1"/>
        <v>173.06120233056129</v>
      </c>
      <c r="AC20" s="9">
        <v>156</v>
      </c>
      <c r="AD20" s="5">
        <f t="shared" si="10"/>
        <v>106.28955733688016</v>
      </c>
      <c r="AE20" s="8">
        <v>-23</v>
      </c>
      <c r="AF20" s="9">
        <v>-24</v>
      </c>
      <c r="AG20" s="8">
        <v>4.9000000000000004</v>
      </c>
      <c r="AH20" s="9">
        <v>5</v>
      </c>
      <c r="AI20" s="8">
        <v>5</v>
      </c>
      <c r="AJ20" s="9">
        <v>5</v>
      </c>
      <c r="AK20" s="8">
        <v>100</v>
      </c>
      <c r="AL20" s="9">
        <v>99</v>
      </c>
      <c r="AM20" s="8">
        <v>0.68</v>
      </c>
      <c r="AN20" s="9">
        <v>1.03</v>
      </c>
      <c r="AO20" s="5">
        <v>1.2</v>
      </c>
      <c r="AP20" s="5">
        <v>0.6</v>
      </c>
      <c r="AQ20" s="37">
        <f t="shared" si="2"/>
        <v>6.1996625113242609E-2</v>
      </c>
      <c r="AR20" s="37">
        <f t="shared" si="16"/>
        <v>6.1375477856459053</v>
      </c>
      <c r="AS20" s="37">
        <f t="shared" si="3"/>
        <v>6.1445283567579114</v>
      </c>
      <c r="AT20" s="37">
        <f t="shared" si="4"/>
        <v>6.9133036605249254</v>
      </c>
      <c r="AU20" s="37">
        <f t="shared" si="11"/>
        <v>6.8577461856115116</v>
      </c>
      <c r="AV20" s="5">
        <v>4.72</v>
      </c>
      <c r="AW20" s="5">
        <v>5.67</v>
      </c>
      <c r="AX20" s="5">
        <v>3.46</v>
      </c>
      <c r="AY20" s="5">
        <v>3.56</v>
      </c>
      <c r="AZ20" s="5">
        <v>1.01</v>
      </c>
      <c r="BA20" s="5">
        <v>1.06</v>
      </c>
      <c r="BB20" s="5">
        <f t="shared" si="12"/>
        <v>7.5330299999999992</v>
      </c>
      <c r="BC20" s="5">
        <f t="shared" si="15"/>
        <v>7.4490299999999996</v>
      </c>
      <c r="BD20" t="s">
        <v>88</v>
      </c>
      <c r="BE20">
        <v>1</v>
      </c>
      <c r="BG20">
        <v>6.1140276209313997</v>
      </c>
      <c r="BH20">
        <v>6.1262385545967497</v>
      </c>
      <c r="BI20" s="58">
        <f t="shared" si="5"/>
        <v>6.1470978717434264</v>
      </c>
      <c r="BJ20" s="58">
        <v>6.1470978717434264</v>
      </c>
      <c r="BK20" s="62">
        <f t="shared" si="6"/>
        <v>6.1540784428554325</v>
      </c>
      <c r="BL20" s="61">
        <v>6.1540784428554325</v>
      </c>
      <c r="BM20" s="26">
        <f t="shared" si="7"/>
        <v>5.1905759146695623</v>
      </c>
      <c r="BN20" s="26">
        <v>5.1905759146695623</v>
      </c>
      <c r="BO20" s="65">
        <f t="shared" si="13"/>
        <v>5.1488628198416793</v>
      </c>
      <c r="BP20" s="65">
        <v>5.1488628198416793</v>
      </c>
    </row>
    <row r="21" spans="1:68" x14ac:dyDescent="0.35">
      <c r="A21" s="7">
        <v>43683</v>
      </c>
      <c r="B21" s="10" t="s">
        <v>99</v>
      </c>
      <c r="C21">
        <v>10504</v>
      </c>
      <c r="D21" t="s">
        <v>89</v>
      </c>
      <c r="E21" t="s">
        <v>97</v>
      </c>
      <c r="F21">
        <v>144.78</v>
      </c>
      <c r="G21">
        <v>180.34</v>
      </c>
      <c r="H21" s="5">
        <v>46.720014109999482</v>
      </c>
      <c r="I21">
        <v>13.24</v>
      </c>
      <c r="J21">
        <v>13.87</v>
      </c>
      <c r="K21">
        <v>29.88</v>
      </c>
      <c r="L21">
        <v>20</v>
      </c>
      <c r="M21">
        <v>19</v>
      </c>
      <c r="N21">
        <v>47</v>
      </c>
      <c r="O21">
        <v>33</v>
      </c>
      <c r="P21" s="5">
        <v>33</v>
      </c>
      <c r="Q21">
        <v>42</v>
      </c>
      <c r="R21" s="5">
        <v>42</v>
      </c>
      <c r="S21">
        <v>7.0380000000000003</v>
      </c>
      <c r="T21" s="6">
        <f t="shared" si="8"/>
        <v>7.3944000000000001</v>
      </c>
      <c r="U21" s="8">
        <v>7.08</v>
      </c>
      <c r="V21" s="5">
        <f t="shared" si="9"/>
        <v>7.4363999999999999</v>
      </c>
      <c r="W21" s="9">
        <v>15</v>
      </c>
      <c r="X21" s="5">
        <f t="shared" si="0"/>
        <v>5.3045831211254422</v>
      </c>
      <c r="Y21" s="8">
        <v>13.3</v>
      </c>
      <c r="Z21" s="5">
        <f t="shared" si="14"/>
        <v>4.703397034064559</v>
      </c>
      <c r="AA21" s="9">
        <v>143</v>
      </c>
      <c r="AB21" s="5">
        <f t="shared" si="1"/>
        <v>104.11853229715605</v>
      </c>
      <c r="AC21" s="8">
        <v>135</v>
      </c>
      <c r="AD21" s="5">
        <f t="shared" si="10"/>
        <v>98.293719301510961</v>
      </c>
      <c r="AE21" s="9">
        <v>-27</v>
      </c>
      <c r="AF21" s="8">
        <v>-26</v>
      </c>
      <c r="AG21" s="9">
        <v>4</v>
      </c>
      <c r="AH21" s="8">
        <v>3.9</v>
      </c>
      <c r="AI21" s="9" t="s">
        <v>87</v>
      </c>
      <c r="AJ21" s="8" t="s">
        <v>87</v>
      </c>
      <c r="AK21" s="9">
        <v>98</v>
      </c>
      <c r="AL21" s="8">
        <v>98</v>
      </c>
      <c r="AM21" s="9">
        <v>2.2200000000000002</v>
      </c>
      <c r="AN21" s="8">
        <v>2.16</v>
      </c>
      <c r="AO21" s="9">
        <v>1.7</v>
      </c>
      <c r="AP21" s="8">
        <v>2.2999999999999998</v>
      </c>
      <c r="AQ21" s="37">
        <f t="shared" si="2"/>
        <v>5.4044918165983988E-2</v>
      </c>
      <c r="AR21" s="37">
        <f t="shared" si="16"/>
        <v>6.1176610452274831</v>
      </c>
      <c r="AS21" s="37">
        <f t="shared" si="3"/>
        <v>6.11372352993848</v>
      </c>
      <c r="AT21" s="37">
        <f t="shared" si="4"/>
        <v>5.4218197770733063</v>
      </c>
      <c r="AU21" s="37">
        <f t="shared" si="11"/>
        <v>5.3437111492786613</v>
      </c>
      <c r="AV21" s="5">
        <v>5.01</v>
      </c>
      <c r="AW21" s="5">
        <v>4.18</v>
      </c>
      <c r="AX21" s="5">
        <v>3.52</v>
      </c>
      <c r="AY21" s="5">
        <v>3.33</v>
      </c>
      <c r="AZ21" s="5">
        <v>1.0900000000000001</v>
      </c>
      <c r="BA21" s="5">
        <v>0.96</v>
      </c>
      <c r="BB21" s="5">
        <f t="shared" si="12"/>
        <v>7.2993600000000001</v>
      </c>
      <c r="BC21" s="5">
        <f t="shared" si="15"/>
        <v>7.3413599999999999</v>
      </c>
      <c r="BD21" t="s">
        <v>84</v>
      </c>
      <c r="BE21">
        <v>1</v>
      </c>
      <c r="BG21">
        <v>6.1039249708302004</v>
      </c>
      <c r="BH21">
        <v>6.0967897194811798</v>
      </c>
      <c r="BI21" s="58">
        <f t="shared" si="5"/>
        <v>6.1265710798243154</v>
      </c>
      <c r="BJ21" s="58">
        <v>6.1265710798243154</v>
      </c>
      <c r="BK21" s="62">
        <f t="shared" si="6"/>
        <v>6.1226335645353114</v>
      </c>
      <c r="BL21" s="61">
        <v>6.1226335645353114</v>
      </c>
      <c r="BM21" s="26">
        <f t="shared" si="7"/>
        <v>4.2677113982449342</v>
      </c>
      <c r="BN21" s="26">
        <v>4.2677113982449342</v>
      </c>
      <c r="BO21" s="65">
        <f t="shared" si="13"/>
        <v>4.2062292585120682</v>
      </c>
      <c r="BP21" s="65">
        <v>4.2062292585120682</v>
      </c>
    </row>
    <row r="22" spans="1:68" x14ac:dyDescent="0.35">
      <c r="A22" s="7">
        <v>43683</v>
      </c>
      <c r="B22" s="10" t="s">
        <v>100</v>
      </c>
      <c r="C22" t="s">
        <v>84</v>
      </c>
      <c r="D22" t="s">
        <v>85</v>
      </c>
      <c r="E22" t="s">
        <v>90</v>
      </c>
      <c r="F22">
        <v>88.9</v>
      </c>
      <c r="G22">
        <v>124.46</v>
      </c>
      <c r="H22" s="5">
        <v>13.154178729999854</v>
      </c>
      <c r="I22">
        <v>13.24</v>
      </c>
      <c r="J22">
        <v>13.87</v>
      </c>
      <c r="K22">
        <v>29.71</v>
      </c>
      <c r="L22">
        <v>21</v>
      </c>
      <c r="M22">
        <v>11</v>
      </c>
      <c r="N22">
        <v>35</v>
      </c>
      <c r="O22">
        <v>27</v>
      </c>
      <c r="P22" s="5">
        <v>27</v>
      </c>
      <c r="Q22">
        <v>33</v>
      </c>
      <c r="R22" s="5">
        <v>33</v>
      </c>
      <c r="S22">
        <v>7.1289999999999996</v>
      </c>
      <c r="T22" s="6">
        <f t="shared" si="8"/>
        <v>7.4853999999999994</v>
      </c>
      <c r="U22" s="8">
        <v>7.125</v>
      </c>
      <c r="V22" s="5">
        <f t="shared" si="9"/>
        <v>7.4813999999999998</v>
      </c>
      <c r="W22" s="9">
        <v>12.1</v>
      </c>
      <c r="X22" s="5">
        <f t="shared" si="0"/>
        <v>4.279030384374523</v>
      </c>
      <c r="Y22" s="8">
        <v>11.5</v>
      </c>
      <c r="Z22" s="5">
        <f t="shared" si="14"/>
        <v>4.0668470595295059</v>
      </c>
      <c r="AA22" s="9">
        <v>222</v>
      </c>
      <c r="AB22" s="5">
        <f t="shared" si="1"/>
        <v>161.63856062915136</v>
      </c>
      <c r="AC22" s="8">
        <v>263</v>
      </c>
      <c r="AD22" s="5">
        <f t="shared" si="10"/>
        <v>191.49072723183247</v>
      </c>
      <c r="AE22" s="9">
        <v>-25</v>
      </c>
      <c r="AF22" s="8">
        <v>-25</v>
      </c>
      <c r="AG22" s="9">
        <v>4</v>
      </c>
      <c r="AH22" s="8">
        <v>3.8</v>
      </c>
      <c r="AI22" s="9" t="s">
        <v>87</v>
      </c>
      <c r="AJ22" s="8" t="s">
        <v>87</v>
      </c>
      <c r="AK22" s="9">
        <v>100</v>
      </c>
      <c r="AL22" s="8">
        <v>100</v>
      </c>
      <c r="AM22" s="9">
        <v>1.6</v>
      </c>
      <c r="AN22" s="8">
        <v>1.78</v>
      </c>
      <c r="AO22" s="9">
        <v>1.3</v>
      </c>
      <c r="AP22" s="8">
        <v>1.4</v>
      </c>
      <c r="AQ22" s="37">
        <f t="shared" si="2"/>
        <v>5.4044918165983988E-2</v>
      </c>
      <c r="AR22" s="37">
        <f t="shared" si="16"/>
        <v>6.1091297621013085</v>
      </c>
      <c r="AS22" s="37">
        <f t="shared" si="3"/>
        <v>6.1095047635574042</v>
      </c>
      <c r="AT22" s="37">
        <f t="shared" si="4"/>
        <v>5.5000985575934598</v>
      </c>
      <c r="AU22" s="37">
        <f t="shared" si="11"/>
        <v>5.1749712380548765</v>
      </c>
      <c r="AV22" s="5">
        <v>5.15</v>
      </c>
      <c r="AW22" s="5">
        <v>4.6399999999999997</v>
      </c>
      <c r="AX22" s="5">
        <v>3.68</v>
      </c>
      <c r="AY22" s="5">
        <v>3.76</v>
      </c>
      <c r="AZ22" s="5">
        <v>1.25</v>
      </c>
      <c r="BA22" s="5">
        <v>1.29</v>
      </c>
      <c r="BB22" s="5">
        <f t="shared" si="12"/>
        <v>7.3903599999999994</v>
      </c>
      <c r="BC22" s="5">
        <f t="shared" si="15"/>
        <v>7.3863599999999998</v>
      </c>
      <c r="BD22" t="s">
        <v>84</v>
      </c>
      <c r="BE22">
        <v>1</v>
      </c>
      <c r="BG22">
        <v>6.0884652595739803</v>
      </c>
      <c r="BH22">
        <v>6.0891448073215102</v>
      </c>
      <c r="BI22" s="58">
        <f t="shared" si="5"/>
        <v>6.1180397966981399</v>
      </c>
      <c r="BJ22" s="58">
        <v>6.1180397966981399</v>
      </c>
      <c r="BK22" s="62">
        <f t="shared" si="6"/>
        <v>6.1184147981542356</v>
      </c>
      <c r="BL22" s="61">
        <v>6.1184147981542356</v>
      </c>
      <c r="BM22" s="26">
        <f t="shared" si="7"/>
        <v>4.3293274713721281</v>
      </c>
      <c r="BN22" s="26">
        <v>4.3293274713721281</v>
      </c>
      <c r="BO22" s="65">
        <f>AQ22*Z22*(10^(BC22-BK22))</f>
        <v>4.0734079416704922</v>
      </c>
      <c r="BP22" s="65">
        <v>4.0734079416704922</v>
      </c>
    </row>
    <row r="23" spans="1:68" x14ac:dyDescent="0.35">
      <c r="A23" s="7">
        <v>43683</v>
      </c>
      <c r="B23" s="10" t="s">
        <v>101</v>
      </c>
      <c r="C23">
        <v>10505</v>
      </c>
      <c r="D23" t="s">
        <v>85</v>
      </c>
      <c r="E23" t="s">
        <v>90</v>
      </c>
      <c r="F23">
        <v>109.22</v>
      </c>
      <c r="G23">
        <v>154.94</v>
      </c>
      <c r="H23" s="5">
        <v>25.401172719999721</v>
      </c>
      <c r="I23">
        <v>13.24</v>
      </c>
      <c r="J23">
        <v>13.87</v>
      </c>
      <c r="K23">
        <v>34.35</v>
      </c>
      <c r="L23">
        <v>14</v>
      </c>
      <c r="M23">
        <v>17</v>
      </c>
      <c r="N23">
        <v>33</v>
      </c>
      <c r="O23">
        <v>19</v>
      </c>
      <c r="P23" s="5">
        <v>19</v>
      </c>
      <c r="Q23">
        <v>27</v>
      </c>
      <c r="R23" s="5">
        <v>27</v>
      </c>
      <c r="S23">
        <v>7.2190000000000003</v>
      </c>
      <c r="T23" s="6">
        <f t="shared" si="8"/>
        <v>7.5754000000000001</v>
      </c>
      <c r="U23" s="8">
        <v>7.0190000000000001</v>
      </c>
      <c r="V23" s="5">
        <f t="shared" si="9"/>
        <v>7.3754</v>
      </c>
      <c r="W23" s="9">
        <v>13</v>
      </c>
      <c r="X23" s="5">
        <f t="shared" si="0"/>
        <v>4.59730537164205</v>
      </c>
      <c r="Y23" s="8">
        <v>19.7</v>
      </c>
      <c r="Z23" s="5">
        <f t="shared" si="14"/>
        <v>6.9666858324114136</v>
      </c>
      <c r="AA23" s="9">
        <v>82</v>
      </c>
      <c r="AB23" s="5">
        <f t="shared" si="1"/>
        <v>59.704333205362211</v>
      </c>
      <c r="AC23" s="8">
        <v>89</v>
      </c>
      <c r="AD23" s="5">
        <f t="shared" si="10"/>
        <v>64.801044576551675</v>
      </c>
      <c r="AE23" s="9">
        <v>-22</v>
      </c>
      <c r="AF23" s="8">
        <v>-26</v>
      </c>
      <c r="AG23" s="9">
        <v>5.3</v>
      </c>
      <c r="AH23" s="8">
        <v>5.0999999999999996</v>
      </c>
      <c r="AI23" s="9">
        <v>6</v>
      </c>
      <c r="AJ23" s="8">
        <v>6</v>
      </c>
      <c r="AK23" s="9">
        <v>94</v>
      </c>
      <c r="AL23" s="8">
        <v>91</v>
      </c>
      <c r="AM23" s="9">
        <v>0.95</v>
      </c>
      <c r="AN23" s="8">
        <v>1.51</v>
      </c>
      <c r="AO23" s="9">
        <v>1.7</v>
      </c>
      <c r="AP23" s="8">
        <v>1.9</v>
      </c>
      <c r="AQ23" s="37">
        <f t="shared" si="2"/>
        <v>5.4044918165983988E-2</v>
      </c>
      <c r="AR23" s="37">
        <f t="shared" si="16"/>
        <v>6.100692229339157</v>
      </c>
      <c r="AS23" s="37">
        <f t="shared" si="3"/>
        <v>6.1194423021439377</v>
      </c>
      <c r="AT23" s="37">
        <f t="shared" si="4"/>
        <v>7.4125218498922667</v>
      </c>
      <c r="AU23" s="37">
        <f t="shared" si="11"/>
        <v>6.7879523905413022</v>
      </c>
      <c r="AV23" s="5">
        <v>5.98</v>
      </c>
      <c r="AW23" s="5">
        <v>3.97</v>
      </c>
      <c r="AX23" s="5">
        <v>2.99</v>
      </c>
      <c r="AY23" s="5">
        <v>3.43</v>
      </c>
      <c r="AZ23" s="5">
        <v>1</v>
      </c>
      <c r="BA23" s="5">
        <v>0.96</v>
      </c>
      <c r="BB23" s="5">
        <f t="shared" si="12"/>
        <v>7.4803600000000001</v>
      </c>
      <c r="BC23" s="5">
        <f t="shared" si="15"/>
        <v>7.2803599999999999</v>
      </c>
      <c r="BD23" t="s">
        <v>84</v>
      </c>
      <c r="BE23">
        <v>1</v>
      </c>
      <c r="BG23">
        <v>6.0731754352546501</v>
      </c>
      <c r="BH23">
        <v>6.1071528226309502</v>
      </c>
      <c r="BI23" s="58">
        <f t="shared" si="5"/>
        <v>6.1096022639359893</v>
      </c>
      <c r="BJ23" s="58">
        <v>6.1096022639359893</v>
      </c>
      <c r="BK23" s="62">
        <f t="shared" si="6"/>
        <v>6.1283523367407691</v>
      </c>
      <c r="BL23" s="61">
        <v>6.1283523367407691</v>
      </c>
      <c r="BM23" s="26">
        <f t="shared" si="7"/>
        <v>5.834665350238021</v>
      </c>
      <c r="BN23" s="26">
        <v>5.834665350238021</v>
      </c>
      <c r="BO23" s="65">
        <f t="shared" si="13"/>
        <v>5.3430440293046013</v>
      </c>
      <c r="BP23" s="65">
        <v>5.3430440293046013</v>
      </c>
    </row>
    <row r="24" spans="1:68" x14ac:dyDescent="0.35">
      <c r="A24" s="7">
        <v>43683</v>
      </c>
      <c r="B24" s="10" t="s">
        <v>102</v>
      </c>
      <c r="C24" t="s">
        <v>84</v>
      </c>
      <c r="D24" t="s">
        <v>89</v>
      </c>
      <c r="E24" t="s">
        <v>86</v>
      </c>
      <c r="F24" s="16">
        <v>134.62</v>
      </c>
      <c r="G24" s="16">
        <v>180.34</v>
      </c>
      <c r="H24" s="5">
        <v>43.544867519999521</v>
      </c>
      <c r="I24">
        <v>13.24</v>
      </c>
      <c r="J24">
        <v>13.87</v>
      </c>
      <c r="K24">
        <v>33.96</v>
      </c>
      <c r="L24">
        <v>16</v>
      </c>
      <c r="M24">
        <v>19</v>
      </c>
      <c r="N24">
        <v>36</v>
      </c>
      <c r="O24">
        <v>31</v>
      </c>
      <c r="P24" s="5">
        <v>31</v>
      </c>
      <c r="Q24"/>
      <c r="S24">
        <v>6.9370000000000003</v>
      </c>
      <c r="T24" s="6">
        <f t="shared" si="8"/>
        <v>7.2934000000000001</v>
      </c>
      <c r="W24" s="9">
        <v>16.399999999999999</v>
      </c>
      <c r="X24" s="5">
        <f t="shared" si="0"/>
        <v>5.7996775457638163</v>
      </c>
      <c r="AA24" s="9">
        <v>52</v>
      </c>
      <c r="AB24" s="5">
        <f t="shared" si="1"/>
        <v>37.861284471693111</v>
      </c>
      <c r="AE24" s="9">
        <v>-29</v>
      </c>
      <c r="AG24" s="9">
        <v>3.5</v>
      </c>
      <c r="AI24" s="9" t="s">
        <v>87</v>
      </c>
      <c r="AK24" s="9">
        <v>64</v>
      </c>
      <c r="AM24" s="9">
        <v>1.98</v>
      </c>
      <c r="AO24" s="9">
        <v>1.3</v>
      </c>
      <c r="AQ24" s="37">
        <f t="shared" si="2"/>
        <v>5.4044918165983988E-2</v>
      </c>
      <c r="AR24" s="37">
        <f t="shared" si="16"/>
        <v>6.1271298319938969</v>
      </c>
      <c r="AT24" s="37">
        <f t="shared" si="4"/>
        <v>4.5965170948001246</v>
      </c>
      <c r="AV24" s="5">
        <v>5.13</v>
      </c>
      <c r="AX24" s="5">
        <v>3.61</v>
      </c>
      <c r="AZ24" s="5">
        <v>1.0900000000000001</v>
      </c>
      <c r="BB24" s="5">
        <f t="shared" si="12"/>
        <v>7.1983600000000001</v>
      </c>
      <c r="BD24" t="s">
        <v>88</v>
      </c>
      <c r="BE24">
        <v>0</v>
      </c>
      <c r="BF24" t="s">
        <v>93</v>
      </c>
      <c r="BG24">
        <v>6.1210835514552402</v>
      </c>
      <c r="BI24" s="58">
        <f t="shared" si="5"/>
        <v>6.1360398665907292</v>
      </c>
      <c r="BJ24" s="58">
        <v>6.1360398665907292</v>
      </c>
      <c r="BK24" s="62"/>
      <c r="BM24" s="26">
        <f t="shared" si="7"/>
        <v>3.6180856620607211</v>
      </c>
      <c r="BN24" s="26">
        <v>3.6180856620607211</v>
      </c>
      <c r="BO24" s="65">
        <f t="shared" si="13"/>
        <v>0</v>
      </c>
      <c r="BP24" s="65">
        <v>0</v>
      </c>
    </row>
    <row r="25" spans="1:68" x14ac:dyDescent="0.35">
      <c r="A25" s="7">
        <v>43683</v>
      </c>
      <c r="B25">
        <v>10988867</v>
      </c>
      <c r="C25">
        <v>10503</v>
      </c>
      <c r="D25" t="s">
        <v>89</v>
      </c>
      <c r="F25">
        <v>139.69999999999999</v>
      </c>
      <c r="G25">
        <v>187.96</v>
      </c>
      <c r="H25" s="5">
        <v>48.98797595999946</v>
      </c>
      <c r="I25">
        <v>13.28</v>
      </c>
      <c r="J25">
        <v>13.84</v>
      </c>
      <c r="K25">
        <v>35.22</v>
      </c>
      <c r="L25">
        <v>24</v>
      </c>
      <c r="M25">
        <v>19</v>
      </c>
      <c r="N25">
        <v>44</v>
      </c>
      <c r="O25">
        <v>36</v>
      </c>
      <c r="P25" s="5">
        <v>36</v>
      </c>
      <c r="Q25">
        <v>42</v>
      </c>
      <c r="R25" s="5">
        <v>42</v>
      </c>
      <c r="S25">
        <v>6.93</v>
      </c>
      <c r="T25" s="6">
        <f t="shared" si="8"/>
        <v>7.2858000000000001</v>
      </c>
      <c r="U25" s="8">
        <v>6.8109999999999999</v>
      </c>
      <c r="V25" s="5">
        <f t="shared" si="9"/>
        <v>7.1668000000000003</v>
      </c>
      <c r="W25" s="9">
        <v>16.2</v>
      </c>
      <c r="X25" s="5">
        <f t="shared" si="0"/>
        <v>5.7389840077338148</v>
      </c>
      <c r="Y25" s="8">
        <v>22.6</v>
      </c>
      <c r="Z25" s="5">
        <f t="shared" si="14"/>
        <v>8.0062369490607548</v>
      </c>
      <c r="AA25" s="9">
        <v>110</v>
      </c>
      <c r="AB25" s="5">
        <f t="shared" si="1"/>
        <v>80.133974806898252</v>
      </c>
      <c r="AC25" s="8">
        <v>92</v>
      </c>
      <c r="AD25" s="5">
        <f t="shared" si="10"/>
        <v>67.021142565769438</v>
      </c>
      <c r="AE25" s="9">
        <v>-29</v>
      </c>
      <c r="AF25" s="8" t="s">
        <v>92</v>
      </c>
      <c r="AG25" s="9">
        <v>3.4</v>
      </c>
      <c r="AH25" s="8">
        <v>3.6</v>
      </c>
      <c r="AI25" s="9" t="s">
        <v>87</v>
      </c>
      <c r="AJ25" s="8" t="s">
        <v>87</v>
      </c>
      <c r="AK25" s="9">
        <v>94</v>
      </c>
      <c r="AL25" s="8">
        <v>86</v>
      </c>
      <c r="AM25" s="9">
        <v>2.56</v>
      </c>
      <c r="AN25" s="8">
        <v>3.76</v>
      </c>
      <c r="AO25" s="9">
        <v>1.7</v>
      </c>
      <c r="AP25" s="8">
        <v>2</v>
      </c>
      <c r="AQ25" s="37">
        <f t="shared" si="2"/>
        <v>5.3988090027034072E-2</v>
      </c>
      <c r="AR25" s="37">
        <f t="shared" si="16"/>
        <v>6.1275269582946237</v>
      </c>
      <c r="AS25" s="37">
        <f t="shared" si="3"/>
        <v>6.1386913740400146</v>
      </c>
      <c r="AT25" s="37">
        <f t="shared" si="4"/>
        <v>4.4607308493607416</v>
      </c>
      <c r="AU25" s="37">
        <f t="shared" si="11"/>
        <v>4.6114237134602467</v>
      </c>
      <c r="BB25" s="5">
        <f t="shared" si="12"/>
        <v>7.1909199999999993</v>
      </c>
      <c r="BC25" s="5">
        <f t="shared" si="15"/>
        <v>7.0719199999999995</v>
      </c>
      <c r="BD25" t="s">
        <v>88</v>
      </c>
      <c r="BE25">
        <v>1</v>
      </c>
      <c r="BG25">
        <v>6.12202180607418</v>
      </c>
      <c r="BH25">
        <v>6.1422570541413597</v>
      </c>
      <c r="BI25" s="58">
        <f t="shared" si="5"/>
        <v>6.1364284689326301</v>
      </c>
      <c r="BJ25" s="58">
        <v>6.1364284689326301</v>
      </c>
      <c r="BK25" s="62">
        <f t="shared" si="6"/>
        <v>6.1475928846780201</v>
      </c>
      <c r="BL25" s="61">
        <v>6.1475928846780201</v>
      </c>
      <c r="BM25" s="26">
        <f t="shared" si="7"/>
        <v>3.5125661276270614</v>
      </c>
      <c r="BN25" s="26">
        <v>3.5125661276270614</v>
      </c>
      <c r="BO25" s="65">
        <f t="shared" si="13"/>
        <v>3.6312279944794215</v>
      </c>
      <c r="BP25" s="65">
        <v>3.6312279944794215</v>
      </c>
    </row>
    <row r="26" spans="1:68" x14ac:dyDescent="0.35">
      <c r="A26" s="7">
        <v>43683</v>
      </c>
      <c r="B26">
        <v>29241524</v>
      </c>
      <c r="C26">
        <v>10502</v>
      </c>
      <c r="D26" t="s">
        <v>85</v>
      </c>
      <c r="E26" t="s">
        <v>90</v>
      </c>
      <c r="F26">
        <v>114.3</v>
      </c>
      <c r="G26">
        <v>152.4</v>
      </c>
      <c r="H26" s="5">
        <v>26.308357459999709</v>
      </c>
      <c r="I26">
        <v>13.28</v>
      </c>
      <c r="J26">
        <v>14.48</v>
      </c>
      <c r="K26">
        <v>24.9</v>
      </c>
      <c r="L26">
        <v>22</v>
      </c>
      <c r="M26">
        <v>21</v>
      </c>
      <c r="N26">
        <v>44</v>
      </c>
      <c r="O26">
        <v>25</v>
      </c>
      <c r="P26" s="13">
        <v>25</v>
      </c>
      <c r="Q26">
        <v>39</v>
      </c>
      <c r="R26" s="13">
        <v>39</v>
      </c>
      <c r="S26">
        <v>7.1479999999999997</v>
      </c>
      <c r="T26" s="6">
        <f t="shared" si="8"/>
        <v>7.5038</v>
      </c>
      <c r="U26" s="8">
        <v>6.9630000000000001</v>
      </c>
      <c r="V26" s="5">
        <f t="shared" si="9"/>
        <v>7.3188000000000004</v>
      </c>
      <c r="W26" s="9">
        <v>13</v>
      </c>
      <c r="X26" s="5">
        <f t="shared" si="0"/>
        <v>4.6053575370703452</v>
      </c>
      <c r="Y26" s="8">
        <v>18.600000000000001</v>
      </c>
      <c r="Z26" s="5">
        <f t="shared" si="14"/>
        <v>6.5892038607314172</v>
      </c>
      <c r="AA26" s="9">
        <v>202</v>
      </c>
      <c r="AB26" s="5">
        <f t="shared" si="1"/>
        <v>147.15511737266769</v>
      </c>
      <c r="AC26" s="8">
        <v>128</v>
      </c>
      <c r="AD26" s="5">
        <f t="shared" si="10"/>
        <v>93.246807048027051</v>
      </c>
      <c r="AE26" s="9">
        <v>-24</v>
      </c>
      <c r="AF26" s="8">
        <v>-28</v>
      </c>
      <c r="AG26" s="9">
        <v>4.5</v>
      </c>
      <c r="AH26" s="8">
        <v>4.2</v>
      </c>
      <c r="AI26" s="9" t="s">
        <v>87</v>
      </c>
      <c r="AJ26" s="8" t="s">
        <v>87</v>
      </c>
      <c r="AK26" s="9">
        <v>99</v>
      </c>
      <c r="AL26" s="8">
        <v>96</v>
      </c>
      <c r="AM26" s="9">
        <v>1.3</v>
      </c>
      <c r="AN26" s="8">
        <v>2.1800000000000002</v>
      </c>
      <c r="AO26" s="9">
        <v>1.8</v>
      </c>
      <c r="AP26" s="8">
        <v>1.8</v>
      </c>
      <c r="AQ26" s="37">
        <f t="shared" si="2"/>
        <v>5.3988090027034072E-2</v>
      </c>
      <c r="AR26" s="37">
        <f t="shared" si="16"/>
        <v>6.107074499198025</v>
      </c>
      <c r="AS26" s="37">
        <f t="shared" si="3"/>
        <v>6.1244309438442208</v>
      </c>
      <c r="AT26" s="37">
        <f t="shared" si="4"/>
        <v>6.1985030112788699</v>
      </c>
      <c r="AU26" s="37">
        <f t="shared" si="11"/>
        <v>5.5654458785388785</v>
      </c>
      <c r="AV26" s="5">
        <v>4.71</v>
      </c>
      <c r="AW26" s="5">
        <v>6.03</v>
      </c>
      <c r="AX26" s="5">
        <v>3.43</v>
      </c>
      <c r="AY26" s="5">
        <v>3.29</v>
      </c>
      <c r="AZ26" s="5">
        <v>1.01</v>
      </c>
      <c r="BA26" s="5">
        <v>1.05</v>
      </c>
      <c r="BB26" s="5">
        <f t="shared" si="12"/>
        <v>7.4089199999999993</v>
      </c>
      <c r="BC26" s="5">
        <f t="shared" si="15"/>
        <v>7.2239199999999997</v>
      </c>
      <c r="BD26" t="s">
        <v>88</v>
      </c>
      <c r="BE26">
        <v>1</v>
      </c>
      <c r="BF26" t="s">
        <v>104</v>
      </c>
      <c r="BG26">
        <v>6.0849521919679104</v>
      </c>
      <c r="BH26">
        <v>6.1164103507278202</v>
      </c>
      <c r="BI26" s="58">
        <f t="shared" si="5"/>
        <v>6.1159760098360314</v>
      </c>
      <c r="BJ26" s="58">
        <v>6.1159760098360314</v>
      </c>
      <c r="BK26" s="62">
        <f t="shared" si="6"/>
        <v>6.1333324544822272</v>
      </c>
      <c r="BL26" s="61">
        <v>6.1333324544822272</v>
      </c>
      <c r="BM26" s="26">
        <f t="shared" si="7"/>
        <v>4.8809606440461888</v>
      </c>
      <c r="BN26" s="26">
        <v>4.8809606440461888</v>
      </c>
      <c r="BO26" s="65">
        <f t="shared" si="13"/>
        <v>4.3824649677975582</v>
      </c>
      <c r="BP26" s="65">
        <v>4.3824649677975582</v>
      </c>
    </row>
    <row r="27" spans="1:68" x14ac:dyDescent="0.35">
      <c r="A27" s="7">
        <v>43683</v>
      </c>
      <c r="B27" s="10" t="s">
        <v>105</v>
      </c>
      <c r="C27">
        <v>10508</v>
      </c>
      <c r="D27" t="s">
        <v>85</v>
      </c>
      <c r="E27" t="s">
        <v>86</v>
      </c>
      <c r="F27">
        <v>154.94</v>
      </c>
      <c r="G27">
        <v>208.28</v>
      </c>
      <c r="H27" s="5">
        <v>78.925072379999136</v>
      </c>
      <c r="I27">
        <v>13.24</v>
      </c>
      <c r="J27">
        <v>13.71</v>
      </c>
      <c r="K27">
        <v>26.66</v>
      </c>
      <c r="L27">
        <v>29</v>
      </c>
      <c r="M27">
        <v>22</v>
      </c>
      <c r="N27">
        <v>56</v>
      </c>
      <c r="O27">
        <v>38</v>
      </c>
      <c r="P27" s="5">
        <v>38</v>
      </c>
      <c r="Q27">
        <v>52</v>
      </c>
      <c r="R27" s="5">
        <v>52</v>
      </c>
      <c r="S27">
        <v>7.0529999999999999</v>
      </c>
      <c r="T27" s="6">
        <f t="shared" si="8"/>
        <v>7.4093999999999998</v>
      </c>
      <c r="U27" s="9">
        <v>6.8470000000000004</v>
      </c>
      <c r="V27" s="5">
        <f t="shared" si="9"/>
        <v>7.2034000000000002</v>
      </c>
      <c r="W27" s="9">
        <v>13.3</v>
      </c>
      <c r="X27" s="5">
        <f t="shared" si="0"/>
        <v>4.703397034064559</v>
      </c>
      <c r="Y27" s="9">
        <v>16.600000000000001</v>
      </c>
      <c r="Z27" s="5">
        <f t="shared" si="14"/>
        <v>5.8704053207121563</v>
      </c>
      <c r="AA27" s="9">
        <v>97</v>
      </c>
      <c r="AB27" s="5">
        <f t="shared" si="1"/>
        <v>70.625857572196765</v>
      </c>
      <c r="AC27" s="9">
        <v>113</v>
      </c>
      <c r="AD27" s="5">
        <f t="shared" si="10"/>
        <v>82.275483563486958</v>
      </c>
      <c r="AE27" s="9">
        <v>-27</v>
      </c>
      <c r="AF27" s="8" t="s">
        <v>92</v>
      </c>
      <c r="AG27" s="9">
        <v>3.7</v>
      </c>
      <c r="AH27" s="9">
        <v>2.9</v>
      </c>
      <c r="AI27" s="9" t="s">
        <v>87</v>
      </c>
      <c r="AJ27" s="8" t="s">
        <v>87</v>
      </c>
      <c r="AK27" s="9">
        <v>94</v>
      </c>
      <c r="AL27" s="9">
        <v>92</v>
      </c>
      <c r="AM27" s="9">
        <v>2.34</v>
      </c>
      <c r="AN27" s="9">
        <v>3.81</v>
      </c>
      <c r="AO27" s="9">
        <v>2.1</v>
      </c>
      <c r="AP27" s="9">
        <v>2</v>
      </c>
      <c r="AQ27" s="37">
        <f t="shared" si="2"/>
        <v>5.4044918165983988E-2</v>
      </c>
      <c r="AR27" s="37">
        <f t="shared" si="16"/>
        <v>6.1162547897671251</v>
      </c>
      <c r="AS27" s="37">
        <f t="shared" si="3"/>
        <v>6.1355673647560485</v>
      </c>
      <c r="AT27" s="37">
        <f t="shared" si="4"/>
        <v>4.9924269023445023</v>
      </c>
      <c r="AU27" s="37">
        <f t="shared" si="11"/>
        <v>3.7089893548182502</v>
      </c>
      <c r="BB27" s="5">
        <f t="shared" si="12"/>
        <v>7.3143599999999998</v>
      </c>
      <c r="BC27" s="5">
        <f t="shared" si="15"/>
        <v>7.1083600000000002</v>
      </c>
      <c r="BD27" t="s">
        <v>88</v>
      </c>
      <c r="BE27">
        <v>1</v>
      </c>
      <c r="BG27">
        <v>6.1013766667769804</v>
      </c>
      <c r="BH27">
        <v>6.1363733757745704</v>
      </c>
      <c r="BI27" s="58">
        <f t="shared" si="5"/>
        <v>6.1251648243639565</v>
      </c>
      <c r="BJ27" s="58">
        <v>6.1251648243639565</v>
      </c>
      <c r="BK27" s="62">
        <f t="shared" si="6"/>
        <v>6.1444773993528807</v>
      </c>
      <c r="BL27" s="61">
        <v>6.1444773993528807</v>
      </c>
      <c r="BM27" s="26">
        <f t="shared" si="7"/>
        <v>3.9297206606047328</v>
      </c>
      <c r="BN27" s="26">
        <v>3.9297206606047328</v>
      </c>
      <c r="BO27" s="65">
        <f t="shared" si="13"/>
        <v>2.9194803214339586</v>
      </c>
      <c r="BP27" s="65">
        <v>2.9194803214339586</v>
      </c>
    </row>
    <row r="28" spans="1:68" x14ac:dyDescent="0.35">
      <c r="A28" s="7">
        <v>43683</v>
      </c>
      <c r="B28">
        <v>29241556</v>
      </c>
      <c r="C28" t="s">
        <v>84</v>
      </c>
      <c r="D28" t="s">
        <v>89</v>
      </c>
      <c r="E28" t="s">
        <v>90</v>
      </c>
      <c r="F28">
        <v>86.36</v>
      </c>
      <c r="G28">
        <v>119.38</v>
      </c>
      <c r="H28" s="5">
        <v>12.246993989999865</v>
      </c>
      <c r="I28">
        <v>13.24</v>
      </c>
      <c r="J28">
        <v>13.71</v>
      </c>
      <c r="K28">
        <v>18.059999999999999</v>
      </c>
      <c r="L28">
        <v>12</v>
      </c>
      <c r="M28">
        <v>12</v>
      </c>
      <c r="N28">
        <v>24</v>
      </c>
      <c r="O28">
        <v>15</v>
      </c>
      <c r="P28" s="5">
        <v>15</v>
      </c>
      <c r="Q28">
        <v>21</v>
      </c>
      <c r="R28" s="5">
        <v>21</v>
      </c>
      <c r="S28">
        <v>7.125</v>
      </c>
      <c r="T28" s="6">
        <f t="shared" si="8"/>
        <v>7.4813999999999998</v>
      </c>
      <c r="U28" s="8">
        <v>6.9720000000000004</v>
      </c>
      <c r="V28" s="5">
        <f t="shared" si="9"/>
        <v>7.3284000000000002</v>
      </c>
      <c r="W28" s="9">
        <v>11.7</v>
      </c>
      <c r="X28" s="5">
        <f t="shared" si="0"/>
        <v>4.1375748344778449</v>
      </c>
      <c r="Y28" s="8">
        <v>15.2</v>
      </c>
      <c r="Z28" s="5">
        <f t="shared" si="14"/>
        <v>5.3753108960737812</v>
      </c>
      <c r="AA28" s="9">
        <v>82</v>
      </c>
      <c r="AB28" s="5">
        <f t="shared" si="1"/>
        <v>59.704333205362211</v>
      </c>
      <c r="AC28" s="8">
        <v>138</v>
      </c>
      <c r="AD28" s="5">
        <f t="shared" si="10"/>
        <v>100.47802417487787</v>
      </c>
      <c r="AE28" s="9">
        <v>-25</v>
      </c>
      <c r="AF28" s="8">
        <v>-28</v>
      </c>
      <c r="AG28" s="9">
        <v>3.9</v>
      </c>
      <c r="AH28" s="8">
        <v>3.5</v>
      </c>
      <c r="AI28" s="9" t="s">
        <v>87</v>
      </c>
      <c r="AJ28" s="8" t="s">
        <v>87</v>
      </c>
      <c r="AK28" s="9">
        <v>92</v>
      </c>
      <c r="AL28" s="8">
        <v>97</v>
      </c>
      <c r="AM28" s="9">
        <v>2.2999999999999998</v>
      </c>
      <c r="AN28" s="8">
        <v>3.1</v>
      </c>
      <c r="AO28" s="9">
        <v>0.9</v>
      </c>
      <c r="AP28" s="8">
        <v>0.8</v>
      </c>
      <c r="AQ28" s="37">
        <f t="shared" si="2"/>
        <v>5.4044918165983988E-2</v>
      </c>
      <c r="AR28" s="37">
        <f t="shared" si="16"/>
        <v>6.1095047635574042</v>
      </c>
      <c r="AS28" s="37">
        <f t="shared" si="3"/>
        <v>6.1238485692530604</v>
      </c>
      <c r="AT28" s="37">
        <f t="shared" si="4"/>
        <v>5.2649707378471353</v>
      </c>
      <c r="AU28" s="37">
        <f t="shared" si="11"/>
        <v>4.6527517620599292</v>
      </c>
      <c r="AV28" s="5">
        <v>6.31</v>
      </c>
      <c r="AW28" s="5">
        <v>6.11</v>
      </c>
      <c r="AX28" s="5">
        <v>4.05</v>
      </c>
      <c r="AY28" s="5">
        <v>3.51</v>
      </c>
      <c r="AZ28" s="5">
        <v>1.1200000000000001</v>
      </c>
      <c r="BA28" s="5">
        <v>1.61</v>
      </c>
      <c r="BB28" s="5">
        <f t="shared" si="12"/>
        <v>7.3863599999999998</v>
      </c>
      <c r="BC28" s="5">
        <f t="shared" si="15"/>
        <v>7.2333600000000002</v>
      </c>
      <c r="BD28" t="s">
        <v>84</v>
      </c>
      <c r="BE28">
        <v>1</v>
      </c>
      <c r="BG28">
        <v>6.0891448073215102</v>
      </c>
      <c r="BH28">
        <v>6.1151375086643798</v>
      </c>
      <c r="BI28" s="58">
        <f t="shared" si="5"/>
        <v>6.1184147981542356</v>
      </c>
      <c r="BJ28" s="58">
        <v>6.1184147981542356</v>
      </c>
      <c r="BK28" s="62">
        <f t="shared" si="6"/>
        <v>6.1327586038498927</v>
      </c>
      <c r="BL28" s="61">
        <v>6.1327586038498927</v>
      </c>
      <c r="BM28" s="26">
        <f t="shared" si="7"/>
        <v>4.1442498189169363</v>
      </c>
      <c r="BN28" s="26">
        <v>4.1442498189169363</v>
      </c>
      <c r="BO28" s="65">
        <f t="shared" si="13"/>
        <v>3.6623500124649921</v>
      </c>
      <c r="BP28" s="65">
        <v>3.6623500124649921</v>
      </c>
    </row>
    <row r="29" spans="1:68" x14ac:dyDescent="0.35">
      <c r="A29" s="17">
        <v>43684</v>
      </c>
      <c r="B29" s="10" t="s">
        <v>106</v>
      </c>
      <c r="C29" t="s">
        <v>84</v>
      </c>
      <c r="D29" t="s">
        <v>85</v>
      </c>
      <c r="E29" t="s">
        <v>86</v>
      </c>
      <c r="F29">
        <v>154.94</v>
      </c>
      <c r="G29">
        <v>203.2</v>
      </c>
      <c r="H29" s="5">
        <v>76.203518159999163</v>
      </c>
      <c r="I29">
        <v>13.31</v>
      </c>
      <c r="J29">
        <v>13.56</v>
      </c>
      <c r="K29">
        <v>24</v>
      </c>
      <c r="L29">
        <v>24</v>
      </c>
      <c r="M29">
        <v>21</v>
      </c>
      <c r="N29">
        <v>46</v>
      </c>
      <c r="O29">
        <v>30</v>
      </c>
      <c r="P29" s="5">
        <v>30</v>
      </c>
      <c r="Q29">
        <v>40</v>
      </c>
      <c r="R29" s="5">
        <v>40</v>
      </c>
      <c r="S29">
        <v>7.1180000000000003</v>
      </c>
      <c r="T29" s="6">
        <f t="shared" si="8"/>
        <v>7.4733499999999999</v>
      </c>
      <c r="U29" s="8">
        <v>7.0019999999999998</v>
      </c>
      <c r="V29" s="5">
        <f t="shared" si="9"/>
        <v>7.3573499999999994</v>
      </c>
      <c r="W29" s="9">
        <v>13.2</v>
      </c>
      <c r="X29" s="5">
        <f t="shared" si="0"/>
        <v>4.6823506214956367</v>
      </c>
      <c r="Y29" s="8">
        <v>17.2</v>
      </c>
      <c r="Z29" s="5">
        <f t="shared" si="14"/>
        <v>6.1012447492215873</v>
      </c>
      <c r="AA29" s="9">
        <v>152</v>
      </c>
      <c r="AB29" s="5">
        <f t="shared" si="1"/>
        <v>110.77495644473585</v>
      </c>
      <c r="AC29" s="8">
        <v>101</v>
      </c>
      <c r="AD29" s="5">
        <f t="shared" si="10"/>
        <v>73.607043427094212</v>
      </c>
      <c r="AE29" s="9">
        <v>-25</v>
      </c>
      <c r="AF29" s="8">
        <v>-27</v>
      </c>
      <c r="AG29" s="9">
        <v>4.3</v>
      </c>
      <c r="AH29" s="8">
        <v>4.3</v>
      </c>
      <c r="AI29" s="9" t="s">
        <v>87</v>
      </c>
      <c r="AJ29" s="8" t="s">
        <v>87</v>
      </c>
      <c r="AK29" s="9">
        <v>99</v>
      </c>
      <c r="AL29" s="8">
        <v>94</v>
      </c>
      <c r="AM29" s="9">
        <v>1.93</v>
      </c>
      <c r="AN29" s="8">
        <v>2.38</v>
      </c>
      <c r="AO29" s="9">
        <v>2</v>
      </c>
      <c r="AP29" s="8">
        <v>2.2999999999999998</v>
      </c>
      <c r="AQ29" s="37">
        <f t="shared" si="2"/>
        <v>5.3945463606869859E-2</v>
      </c>
      <c r="AR29" s="37">
        <f t="shared" si="16"/>
        <v>6.1096852063442277</v>
      </c>
      <c r="AS29" s="37">
        <f t="shared" si="3"/>
        <v>6.1205740888402937</v>
      </c>
      <c r="AT29" s="37">
        <f t="shared" si="4"/>
        <v>5.83557499410849</v>
      </c>
      <c r="AU29" s="37">
        <f t="shared" si="11"/>
        <v>5.677397312409723</v>
      </c>
      <c r="AV29" s="5">
        <v>3.86</v>
      </c>
      <c r="AX29" s="5">
        <v>4.04</v>
      </c>
      <c r="AZ29" s="5">
        <v>1.17</v>
      </c>
      <c r="BB29" s="5">
        <f t="shared" si="12"/>
        <v>7.37859</v>
      </c>
      <c r="BC29" s="5">
        <f t="shared" si="15"/>
        <v>7.2625899999999994</v>
      </c>
      <c r="BD29" t="s">
        <v>88</v>
      </c>
      <c r="BE29">
        <v>0</v>
      </c>
      <c r="BF29" t="s">
        <v>93</v>
      </c>
      <c r="BG29">
        <v>6.0898433470197197</v>
      </c>
      <c r="BH29">
        <v>6.1095821000957304</v>
      </c>
      <c r="BI29" s="58">
        <f t="shared" si="5"/>
        <v>6.1185802969073935</v>
      </c>
      <c r="BJ29" s="58">
        <v>6.1185802969073935</v>
      </c>
      <c r="BK29" s="62">
        <f t="shared" si="6"/>
        <v>6.1294691794034604</v>
      </c>
      <c r="BL29" s="61">
        <v>6.1294691794034604</v>
      </c>
      <c r="BM29" s="26">
        <f t="shared" si="7"/>
        <v>4.5965137549634028</v>
      </c>
      <c r="BN29" s="26">
        <v>4.5965137549634028</v>
      </c>
      <c r="BO29" s="65">
        <f t="shared" si="13"/>
        <v>4.4719217669603895</v>
      </c>
      <c r="BP29" s="65">
        <v>4.4719217669603895</v>
      </c>
    </row>
    <row r="30" spans="1:68" x14ac:dyDescent="0.35">
      <c r="A30" s="7">
        <v>43684</v>
      </c>
      <c r="B30" s="10" t="s">
        <v>107</v>
      </c>
      <c r="C30">
        <v>10501</v>
      </c>
      <c r="D30" t="s">
        <v>89</v>
      </c>
      <c r="E30" t="s">
        <v>90</v>
      </c>
      <c r="F30">
        <v>111.76</v>
      </c>
      <c r="G30">
        <v>142.24</v>
      </c>
      <c r="H30" s="5">
        <v>20.411656649999774</v>
      </c>
      <c r="I30">
        <v>13.31</v>
      </c>
      <c r="J30">
        <v>13.56</v>
      </c>
      <c r="K30">
        <v>24.04</v>
      </c>
      <c r="L30">
        <v>9</v>
      </c>
      <c r="M30">
        <v>17</v>
      </c>
      <c r="N30">
        <v>27</v>
      </c>
      <c r="O30">
        <v>12</v>
      </c>
      <c r="P30" s="5">
        <v>12</v>
      </c>
      <c r="Q30">
        <v>23</v>
      </c>
      <c r="R30" s="5">
        <v>23</v>
      </c>
      <c r="S30">
        <v>7.2309999999999999</v>
      </c>
      <c r="T30" s="6">
        <f t="shared" si="8"/>
        <v>7.5863499999999995</v>
      </c>
      <c r="U30" s="8">
        <v>7.1970000000000001</v>
      </c>
      <c r="V30" s="5">
        <f t="shared" si="9"/>
        <v>7.5523499999999997</v>
      </c>
      <c r="W30" s="9">
        <v>10.8</v>
      </c>
      <c r="X30" s="5">
        <f t="shared" si="0"/>
        <v>3.8310141448600668</v>
      </c>
      <c r="Y30" s="8">
        <v>11.7</v>
      </c>
      <c r="Z30" s="5">
        <f t="shared" si="14"/>
        <v>4.1502653235984051</v>
      </c>
      <c r="AA30" s="9">
        <v>78</v>
      </c>
      <c r="AB30" s="5">
        <f t="shared" si="1"/>
        <v>56.845043438746025</v>
      </c>
      <c r="AC30" s="8">
        <v>168</v>
      </c>
      <c r="AD30" s="5">
        <f t="shared" si="10"/>
        <v>122.43547817576066</v>
      </c>
      <c r="AE30" s="9">
        <v>-23</v>
      </c>
      <c r="AF30" s="8">
        <v>-24</v>
      </c>
      <c r="AG30" s="9">
        <v>4.5</v>
      </c>
      <c r="AH30" s="8">
        <v>4.5999999999999996</v>
      </c>
      <c r="AI30" s="9" t="s">
        <v>87</v>
      </c>
      <c r="AJ30" s="8" t="s">
        <v>87</v>
      </c>
      <c r="AK30" s="9">
        <v>93</v>
      </c>
      <c r="AL30" s="8">
        <v>99</v>
      </c>
      <c r="AM30" s="9">
        <v>0.63</v>
      </c>
      <c r="AN30" s="8">
        <v>1.07</v>
      </c>
      <c r="AO30" s="9">
        <v>1.4</v>
      </c>
      <c r="AP30" s="8">
        <v>2.1</v>
      </c>
      <c r="AQ30" s="37">
        <f t="shared" si="2"/>
        <v>5.3945463606869859E-2</v>
      </c>
      <c r="AR30" s="37">
        <f t="shared" si="16"/>
        <v>6.099077932878231</v>
      </c>
      <c r="AS30" s="37">
        <f t="shared" si="3"/>
        <v>6.1022695018856989</v>
      </c>
      <c r="AT30" s="37">
        <f t="shared" si="4"/>
        <v>6.3465945198100302</v>
      </c>
      <c r="AU30" s="37">
        <f t="shared" si="11"/>
        <v>6.3111905044700061</v>
      </c>
      <c r="AV30" s="5">
        <v>7.76</v>
      </c>
      <c r="AX30" s="5">
        <v>3.48</v>
      </c>
      <c r="AZ30" s="5">
        <v>1.07</v>
      </c>
      <c r="BB30" s="5">
        <f t="shared" si="12"/>
        <v>7.4915899999999995</v>
      </c>
      <c r="BC30" s="5">
        <f t="shared" si="15"/>
        <v>7.4575899999999997</v>
      </c>
      <c r="BD30" t="s">
        <v>84</v>
      </c>
      <c r="BE30">
        <v>1</v>
      </c>
      <c r="BG30">
        <v>6.0706150789370499</v>
      </c>
      <c r="BH30">
        <v>6.0764005755283002</v>
      </c>
      <c r="BI30" s="58">
        <f t="shared" si="5"/>
        <v>6.1079730234413967</v>
      </c>
      <c r="BJ30" s="58">
        <v>6.1079730234413967</v>
      </c>
      <c r="BK30" s="62">
        <f t="shared" si="6"/>
        <v>6.1111645924488656</v>
      </c>
      <c r="BL30" s="61">
        <v>6.1111645924488656</v>
      </c>
      <c r="BM30" s="26">
        <f t="shared" si="7"/>
        <v>4.9990290651622145</v>
      </c>
      <c r="BN30" s="26">
        <v>4.9990290651622145</v>
      </c>
      <c r="BO30" s="65">
        <f t="shared" si="13"/>
        <v>4.9711423455749051</v>
      </c>
      <c r="BP30" s="65">
        <v>4.9711423455749051</v>
      </c>
    </row>
    <row r="31" spans="1:68" x14ac:dyDescent="0.35">
      <c r="A31" s="7">
        <v>43684</v>
      </c>
      <c r="B31" s="10" t="s">
        <v>108</v>
      </c>
      <c r="C31" t="s">
        <v>84</v>
      </c>
      <c r="D31" t="s">
        <v>85</v>
      </c>
      <c r="E31" t="s">
        <v>90</v>
      </c>
      <c r="F31">
        <v>81.28</v>
      </c>
      <c r="G31">
        <v>116.84</v>
      </c>
      <c r="H31" s="5">
        <v>11.339809249999876</v>
      </c>
      <c r="I31">
        <v>13.31</v>
      </c>
      <c r="J31">
        <v>13.56</v>
      </c>
      <c r="K31">
        <v>23.26</v>
      </c>
      <c r="L31">
        <v>18</v>
      </c>
      <c r="M31">
        <v>13</v>
      </c>
      <c r="N31">
        <v>33</v>
      </c>
      <c r="O31">
        <v>24</v>
      </c>
      <c r="P31" s="5">
        <v>24</v>
      </c>
      <c r="Q31">
        <v>31</v>
      </c>
      <c r="R31" s="5">
        <v>31</v>
      </c>
      <c r="S31">
        <v>7.07</v>
      </c>
      <c r="T31" s="6">
        <f t="shared" si="8"/>
        <v>7.4253499999999999</v>
      </c>
      <c r="U31" s="8">
        <v>6.9779999999999998</v>
      </c>
      <c r="V31" s="5">
        <f t="shared" si="9"/>
        <v>7.3333499999999994</v>
      </c>
      <c r="W31" s="9">
        <v>14.7</v>
      </c>
      <c r="X31" s="5">
        <f t="shared" si="0"/>
        <v>5.2144359193928684</v>
      </c>
      <c r="Y31" s="8">
        <v>11</v>
      </c>
      <c r="Z31" s="5">
        <f t="shared" si="14"/>
        <v>3.9019588512463641</v>
      </c>
      <c r="AA31" s="9">
        <v>170</v>
      </c>
      <c r="AB31" s="5">
        <f t="shared" si="1"/>
        <v>123.89304339213878</v>
      </c>
      <c r="AC31" s="8">
        <v>235</v>
      </c>
      <c r="AD31" s="5">
        <f t="shared" si="10"/>
        <v>171.26391292442713</v>
      </c>
      <c r="AE31" s="9">
        <v>-26</v>
      </c>
      <c r="AF31" s="8">
        <v>-29</v>
      </c>
      <c r="AG31" s="9">
        <v>4.3</v>
      </c>
      <c r="AH31" s="8">
        <v>2.6</v>
      </c>
      <c r="AI31" s="9" t="s">
        <v>87</v>
      </c>
      <c r="AJ31" s="8" t="s">
        <v>87</v>
      </c>
      <c r="AK31" s="9">
        <v>99</v>
      </c>
      <c r="AL31" s="8">
        <v>99</v>
      </c>
      <c r="AM31" s="9">
        <v>1.0900000000000001</v>
      </c>
      <c r="AN31" s="8">
        <v>2.66</v>
      </c>
      <c r="AO31" s="9">
        <v>1.8</v>
      </c>
      <c r="AP31" s="8">
        <v>1.9</v>
      </c>
      <c r="AQ31" s="37">
        <f t="shared" si="2"/>
        <v>5.3945463606869859E-2</v>
      </c>
      <c r="AR31" s="37">
        <f t="shared" si="16"/>
        <v>6.1141909508253578</v>
      </c>
      <c r="AS31" s="37">
        <f t="shared" si="3"/>
        <v>6.1228269610808592</v>
      </c>
      <c r="AT31" s="37">
        <f t="shared" si="4"/>
        <v>5.7586583532911888</v>
      </c>
      <c r="AU31" s="37">
        <f t="shared" si="11"/>
        <v>3.4179102448004404</v>
      </c>
      <c r="AV31" s="5">
        <v>4.67</v>
      </c>
      <c r="AX31" s="5">
        <v>3.7</v>
      </c>
      <c r="AZ31" s="5">
        <v>1.2</v>
      </c>
      <c r="BB31" s="5">
        <f t="shared" si="12"/>
        <v>7.3305899999999999</v>
      </c>
      <c r="BC31" s="5">
        <f t="shared" si="15"/>
        <v>7.2385899999999994</v>
      </c>
      <c r="BD31" t="s">
        <v>84</v>
      </c>
      <c r="BE31">
        <v>1</v>
      </c>
      <c r="BF31" t="s">
        <v>109</v>
      </c>
      <c r="BG31">
        <v>6.0980111069132397</v>
      </c>
      <c r="BH31">
        <v>6.1136659800424997</v>
      </c>
      <c r="BI31" s="58">
        <f t="shared" si="5"/>
        <v>6.1230860413885244</v>
      </c>
      <c r="BJ31" s="58">
        <v>6.1230860413885244</v>
      </c>
      <c r="BK31" s="62">
        <f t="shared" si="6"/>
        <v>6.1317220516440258</v>
      </c>
      <c r="BL31" s="61">
        <v>6.1317220516440258</v>
      </c>
      <c r="BM31" s="26">
        <f t="shared" si="7"/>
        <v>4.5359287401432198</v>
      </c>
      <c r="BN31" s="26">
        <v>4.5359287401432198</v>
      </c>
      <c r="BO31" s="65">
        <f t="shared" si="13"/>
        <v>2.692189110638898</v>
      </c>
      <c r="BP31" s="65">
        <v>2.692189110638898</v>
      </c>
    </row>
    <row r="32" spans="1:68" x14ac:dyDescent="0.35">
      <c r="A32" s="7">
        <v>43684</v>
      </c>
      <c r="B32" s="10" t="s">
        <v>110</v>
      </c>
      <c r="C32" t="s">
        <v>84</v>
      </c>
      <c r="D32" t="s">
        <v>85</v>
      </c>
      <c r="E32" t="s">
        <v>90</v>
      </c>
      <c r="F32">
        <v>99.06</v>
      </c>
      <c r="G32">
        <v>139.69999999999999</v>
      </c>
      <c r="H32" s="5">
        <v>17.690102429999804</v>
      </c>
      <c r="I32">
        <v>13.31</v>
      </c>
      <c r="J32">
        <v>13.56</v>
      </c>
      <c r="K32">
        <v>22.45</v>
      </c>
      <c r="L32">
        <v>14</v>
      </c>
      <c r="M32">
        <v>14</v>
      </c>
      <c r="N32">
        <v>30</v>
      </c>
      <c r="O32">
        <v>21</v>
      </c>
      <c r="P32" s="5">
        <v>21</v>
      </c>
      <c r="Q32">
        <v>29</v>
      </c>
      <c r="R32" s="5">
        <v>29</v>
      </c>
      <c r="S32">
        <v>7.1829999999999998</v>
      </c>
      <c r="T32" s="6">
        <f t="shared" si="8"/>
        <v>7.5383499999999994</v>
      </c>
      <c r="U32" s="8">
        <v>7.14</v>
      </c>
      <c r="V32" s="5">
        <f t="shared" si="9"/>
        <v>7.4953499999999993</v>
      </c>
      <c r="W32" s="9">
        <v>11.5</v>
      </c>
      <c r="X32" s="5">
        <f t="shared" si="0"/>
        <v>4.0793206172121081</v>
      </c>
      <c r="Y32" s="8">
        <v>10</v>
      </c>
      <c r="Z32" s="5">
        <f t="shared" si="14"/>
        <v>3.5472353193148765</v>
      </c>
      <c r="AA32" s="9">
        <v>261</v>
      </c>
      <c r="AB32" s="5">
        <f t="shared" si="1"/>
        <v>190.21226073734246</v>
      </c>
      <c r="AC32" s="8">
        <v>297</v>
      </c>
      <c r="AD32" s="5">
        <f t="shared" si="10"/>
        <v>216.44843463214832</v>
      </c>
      <c r="AE32" s="9">
        <v>-24</v>
      </c>
      <c r="AF32" s="8">
        <v>-26</v>
      </c>
      <c r="AG32" s="9">
        <v>4.3</v>
      </c>
      <c r="AH32" s="8">
        <v>3.4</v>
      </c>
      <c r="AI32" s="9" t="s">
        <v>87</v>
      </c>
      <c r="AJ32" s="8" t="s">
        <v>87</v>
      </c>
      <c r="AK32" s="9">
        <v>100</v>
      </c>
      <c r="AL32" s="8">
        <v>100</v>
      </c>
      <c r="AM32" s="9">
        <v>1.6</v>
      </c>
      <c r="AN32" s="8">
        <v>2.19</v>
      </c>
      <c r="AO32" s="9">
        <v>1.4</v>
      </c>
      <c r="AP32" s="8">
        <v>1.6</v>
      </c>
      <c r="AQ32" s="37">
        <f t="shared" si="2"/>
        <v>5.3945463606869859E-2</v>
      </c>
      <c r="AR32" s="37">
        <f t="shared" si="16"/>
        <v>6.1035836773593628</v>
      </c>
      <c r="AS32" s="37">
        <f t="shared" si="3"/>
        <v>6.1076200734570421</v>
      </c>
      <c r="AT32" s="37">
        <f t="shared" si="4"/>
        <v>5.9883764360527607</v>
      </c>
      <c r="AU32" s="37">
        <f t="shared" si="11"/>
        <v>4.6727748559734916</v>
      </c>
      <c r="AV32" s="5">
        <v>4.22</v>
      </c>
      <c r="AW32" s="5">
        <v>4.22</v>
      </c>
      <c r="AX32" s="5">
        <v>3.6</v>
      </c>
      <c r="AY32" s="5">
        <v>3.47</v>
      </c>
      <c r="AZ32" s="5">
        <v>1</v>
      </c>
      <c r="BA32" s="5">
        <v>1.02</v>
      </c>
      <c r="BB32" s="5">
        <f t="shared" si="12"/>
        <v>7.4435899999999995</v>
      </c>
      <c r="BC32" s="5">
        <f t="shared" si="15"/>
        <v>7.4005899999999993</v>
      </c>
      <c r="BD32" t="s">
        <v>84</v>
      </c>
      <c r="BE32">
        <v>1</v>
      </c>
      <c r="BG32">
        <v>6.0787828388305698</v>
      </c>
      <c r="BH32">
        <v>6.0860997904018497</v>
      </c>
      <c r="BI32" s="58">
        <f t="shared" si="5"/>
        <v>6.1124787679225285</v>
      </c>
      <c r="BJ32" s="58">
        <v>6.1124787679225285</v>
      </c>
      <c r="BK32" s="62">
        <f t="shared" si="6"/>
        <v>6.1165151640202087</v>
      </c>
      <c r="BL32" s="61">
        <v>6.1165151640202087</v>
      </c>
      <c r="BM32" s="26">
        <f t="shared" si="7"/>
        <v>4.7168710343033426</v>
      </c>
      <c r="BN32" s="26">
        <v>4.7168710343033426</v>
      </c>
      <c r="BO32" s="65">
        <f>AQ32*Z32*(10^(BC32-BK32))</f>
        <v>3.6806096950195295</v>
      </c>
      <c r="BP32" s="65">
        <v>3.6806096950195295</v>
      </c>
    </row>
    <row r="33" spans="1:68" x14ac:dyDescent="0.35">
      <c r="A33" s="7">
        <v>43684</v>
      </c>
      <c r="B33" s="10" t="s">
        <v>111</v>
      </c>
      <c r="C33">
        <v>10499</v>
      </c>
      <c r="D33" t="s">
        <v>85</v>
      </c>
      <c r="E33" t="s">
        <v>90</v>
      </c>
      <c r="F33">
        <v>114.3</v>
      </c>
      <c r="G33">
        <v>154.94</v>
      </c>
      <c r="H33" s="5">
        <v>27.669134569999695</v>
      </c>
      <c r="I33">
        <v>13.31</v>
      </c>
      <c r="J33">
        <v>13.56</v>
      </c>
      <c r="K33">
        <v>19.45</v>
      </c>
      <c r="L33">
        <v>39</v>
      </c>
      <c r="M33">
        <v>19</v>
      </c>
      <c r="N33">
        <v>60</v>
      </c>
      <c r="O33">
        <v>45</v>
      </c>
      <c r="P33" s="5">
        <v>45</v>
      </c>
      <c r="Q33">
        <v>56</v>
      </c>
      <c r="R33" s="5">
        <v>56</v>
      </c>
      <c r="S33">
        <v>7.0609999999999999</v>
      </c>
      <c r="T33" s="6">
        <f t="shared" si="8"/>
        <v>7.4163499999999996</v>
      </c>
      <c r="U33" s="8">
        <v>6.9409999999999998</v>
      </c>
      <c r="V33" s="5">
        <f t="shared" si="9"/>
        <v>7.2963499999999994</v>
      </c>
      <c r="W33" s="9">
        <v>15.7</v>
      </c>
      <c r="X33" s="5">
        <f t="shared" si="0"/>
        <v>5.5691594513243556</v>
      </c>
      <c r="Y33" s="8">
        <v>17.3</v>
      </c>
      <c r="Z33" s="5">
        <f t="shared" si="14"/>
        <v>6.1367171024147362</v>
      </c>
      <c r="AA33" s="9">
        <v>114</v>
      </c>
      <c r="AB33" s="5">
        <f t="shared" si="1"/>
        <v>83.081217333551876</v>
      </c>
      <c r="AC33" s="8">
        <v>71</v>
      </c>
      <c r="AD33" s="5">
        <f t="shared" si="10"/>
        <v>51.743565181422667</v>
      </c>
      <c r="AE33" s="9">
        <v>-26</v>
      </c>
      <c r="AF33" s="8">
        <v>-29</v>
      </c>
      <c r="AG33" s="9">
        <v>4.5</v>
      </c>
      <c r="AH33" s="8">
        <v>3.7</v>
      </c>
      <c r="AI33" s="9" t="s">
        <v>87</v>
      </c>
      <c r="AJ33" s="8" t="s">
        <v>87</v>
      </c>
      <c r="AK33" s="9">
        <v>96</v>
      </c>
      <c r="AL33" s="8">
        <v>81</v>
      </c>
      <c r="AM33" s="9">
        <v>1.72</v>
      </c>
      <c r="AN33" s="8">
        <v>1.87</v>
      </c>
      <c r="AO33" s="9">
        <v>1.7</v>
      </c>
      <c r="AP33" s="8">
        <v>1.6</v>
      </c>
      <c r="AQ33" s="37">
        <f t="shared" si="2"/>
        <v>5.3945463606869859E-2</v>
      </c>
      <c r="AR33" s="37">
        <f t="shared" si="16"/>
        <v>6.1150357779155708</v>
      </c>
      <c r="AS33" s="37">
        <f t="shared" si="3"/>
        <v>6.1263001391183973</v>
      </c>
      <c r="AT33" s="37">
        <f t="shared" si="4"/>
        <v>6.012551430167564</v>
      </c>
      <c r="AU33" s="37">
        <f t="shared" si="11"/>
        <v>4.8971216643010882</v>
      </c>
      <c r="AV33" s="5">
        <v>4.12</v>
      </c>
      <c r="AW33" s="5">
        <v>4.5</v>
      </c>
      <c r="AX33" s="5">
        <v>3.47</v>
      </c>
      <c r="AY33" s="5">
        <v>3.54</v>
      </c>
      <c r="AZ33" s="5">
        <v>1.1299999999999999</v>
      </c>
      <c r="BA33" s="5">
        <v>1.06</v>
      </c>
      <c r="BB33" s="5">
        <f t="shared" si="12"/>
        <v>7.3215899999999996</v>
      </c>
      <c r="BC33" s="5">
        <f t="shared" si="15"/>
        <v>7.2015899999999995</v>
      </c>
      <c r="BD33" t="s">
        <v>84</v>
      </c>
      <c r="BE33">
        <v>1</v>
      </c>
      <c r="BG33">
        <v>6.0995425618932799</v>
      </c>
      <c r="BH33">
        <v>6.1199619616270899</v>
      </c>
      <c r="BI33" s="58">
        <f t="shared" si="5"/>
        <v>6.1239308684787366</v>
      </c>
      <c r="BJ33" s="58">
        <v>6.1239308684787366</v>
      </c>
      <c r="BK33" s="62">
        <f t="shared" si="6"/>
        <v>6.1351952296815639</v>
      </c>
      <c r="BL33" s="61">
        <v>6.1351952296815639</v>
      </c>
      <c r="BM33" s="26">
        <f t="shared" si="7"/>
        <v>4.7359129784283063</v>
      </c>
      <c r="BN33" s="26">
        <v>4.7359129784283063</v>
      </c>
      <c r="BO33" s="65">
        <f t="shared" si="13"/>
        <v>3.8573211915560384</v>
      </c>
      <c r="BP33" s="65">
        <v>3.8573211915560384</v>
      </c>
    </row>
    <row r="34" spans="1:68" x14ac:dyDescent="0.35">
      <c r="A34" s="7">
        <v>43685</v>
      </c>
      <c r="B34" s="10" t="s">
        <v>112</v>
      </c>
      <c r="C34">
        <v>10500</v>
      </c>
      <c r="D34" t="s">
        <v>85</v>
      </c>
      <c r="E34" t="s">
        <v>86</v>
      </c>
      <c r="F34">
        <v>166.37</v>
      </c>
      <c r="G34">
        <v>215.9</v>
      </c>
      <c r="H34" s="5">
        <v>88.904104519999024</v>
      </c>
      <c r="I34">
        <v>13.96</v>
      </c>
      <c r="J34">
        <v>13.87</v>
      </c>
      <c r="K34">
        <v>28.52</v>
      </c>
      <c r="L34">
        <v>17</v>
      </c>
      <c r="M34">
        <v>27</v>
      </c>
      <c r="N34">
        <v>45</v>
      </c>
      <c r="O34">
        <v>25</v>
      </c>
      <c r="P34" s="5">
        <v>25</v>
      </c>
      <c r="Q34">
        <v>35</v>
      </c>
      <c r="R34" s="5">
        <v>35</v>
      </c>
      <c r="S34">
        <v>7.3040000000000003</v>
      </c>
      <c r="T34" s="6">
        <f t="shared" si="8"/>
        <v>7.6496000000000004</v>
      </c>
      <c r="U34" s="8">
        <v>7.0709999999999997</v>
      </c>
      <c r="V34" s="5">
        <f t="shared" si="9"/>
        <v>7.4165999999999999</v>
      </c>
      <c r="W34" s="9">
        <v>9.5</v>
      </c>
      <c r="X34" s="5">
        <f t="shared" si="0"/>
        <v>3.4670779445644095</v>
      </c>
      <c r="Y34" s="8">
        <v>13.6</v>
      </c>
      <c r="Z34" s="5">
        <f t="shared" si="14"/>
        <v>4.9633957943237865</v>
      </c>
      <c r="AA34" s="9">
        <v>105</v>
      </c>
      <c r="AB34" s="5">
        <f t="shared" si="1"/>
        <v>77.189334937590445</v>
      </c>
      <c r="AC34" s="8">
        <v>75</v>
      </c>
      <c r="AD34" s="5">
        <f t="shared" si="10"/>
        <v>55.135239241136034</v>
      </c>
      <c r="AE34" s="9">
        <v>-22</v>
      </c>
      <c r="AF34" s="8">
        <v>-26</v>
      </c>
      <c r="AG34" s="9">
        <v>4.7</v>
      </c>
      <c r="AH34" s="8">
        <v>3.9</v>
      </c>
      <c r="AI34" s="9" t="s">
        <v>87</v>
      </c>
      <c r="AJ34" s="8" t="s">
        <v>87</v>
      </c>
      <c r="AK34" s="9">
        <v>98</v>
      </c>
      <c r="AL34" s="8">
        <v>89</v>
      </c>
      <c r="AM34" s="9">
        <v>0.76</v>
      </c>
      <c r="AN34" s="8">
        <v>2.02</v>
      </c>
      <c r="AO34" s="9">
        <v>1.7</v>
      </c>
      <c r="AP34" s="8">
        <v>1.7</v>
      </c>
      <c r="AQ34" s="37">
        <f t="shared" si="2"/>
        <v>5.3019804398197888E-2</v>
      </c>
      <c r="AR34" s="37">
        <f t="shared" si="16"/>
        <v>6.0876319232636522</v>
      </c>
      <c r="AS34" s="37">
        <f t="shared" si="3"/>
        <v>6.1097549308218655</v>
      </c>
      <c r="AT34" s="37">
        <f t="shared" si="4"/>
        <v>6.7045526134323428</v>
      </c>
      <c r="AU34" s="37">
        <f t="shared" si="11"/>
        <v>5.3341116123413999</v>
      </c>
      <c r="BB34" s="5">
        <f t="shared" si="12"/>
        <v>7.5574400000000006</v>
      </c>
      <c r="BC34" s="5">
        <f t="shared" si="15"/>
        <v>7.3244400000000001</v>
      </c>
      <c r="BD34" t="s">
        <v>88</v>
      </c>
      <c r="BE34">
        <v>1</v>
      </c>
      <c r="BF34" t="s">
        <v>113</v>
      </c>
      <c r="BG34">
        <v>6.0532199355645897</v>
      </c>
      <c r="BH34">
        <v>6.0934464108489603</v>
      </c>
      <c r="BI34" s="58">
        <f t="shared" si="5"/>
        <v>6.0963823798154326</v>
      </c>
      <c r="BJ34" s="58">
        <v>6.0963823798154326</v>
      </c>
      <c r="BK34" s="62">
        <f t="shared" si="6"/>
        <v>6.1185053873736459</v>
      </c>
      <c r="BL34" s="61">
        <v>6.1185053873736459</v>
      </c>
      <c r="BM34" s="26">
        <f t="shared" si="7"/>
        <v>5.3144624968341834</v>
      </c>
      <c r="BN34" s="26">
        <v>5.3144624968341834</v>
      </c>
      <c r="BO34" s="65">
        <f t="shared" si="13"/>
        <v>4.2281622282927529</v>
      </c>
      <c r="BP34" s="65">
        <v>4.2281622282927529</v>
      </c>
    </row>
    <row r="35" spans="1:68" x14ac:dyDescent="0.35">
      <c r="A35" s="7">
        <v>43689</v>
      </c>
      <c r="B35" s="10" t="s">
        <v>114</v>
      </c>
      <c r="C35" t="s">
        <v>84</v>
      </c>
      <c r="D35" t="s">
        <v>89</v>
      </c>
      <c r="E35" t="s">
        <v>97</v>
      </c>
      <c r="F35">
        <v>121.92</v>
      </c>
      <c r="G35">
        <v>162.56</v>
      </c>
      <c r="H35" s="5">
        <v>30.84428115999966</v>
      </c>
      <c r="I35">
        <v>13.96</v>
      </c>
      <c r="J35">
        <v>13.1</v>
      </c>
      <c r="K35">
        <v>15.88</v>
      </c>
      <c r="L35">
        <v>19</v>
      </c>
      <c r="M35">
        <v>16</v>
      </c>
      <c r="N35">
        <v>36</v>
      </c>
      <c r="O35">
        <v>32</v>
      </c>
      <c r="P35" s="5">
        <v>32</v>
      </c>
      <c r="Q35"/>
      <c r="S35">
        <v>7.0970000000000004</v>
      </c>
      <c r="T35" s="6">
        <f t="shared" si="8"/>
        <v>7.4426000000000005</v>
      </c>
      <c r="W35" s="19">
        <v>12.3</v>
      </c>
      <c r="X35" s="5">
        <f t="shared" si="0"/>
        <v>4.488953549278131</v>
      </c>
      <c r="AA35" s="19">
        <v>197</v>
      </c>
      <c r="AB35" s="5">
        <f t="shared" si="1"/>
        <v>144.82189507338398</v>
      </c>
      <c r="AE35" s="19">
        <v>-26</v>
      </c>
      <c r="AG35" s="19">
        <v>3.8</v>
      </c>
      <c r="AI35" s="19" t="s">
        <v>87</v>
      </c>
      <c r="AK35" s="19">
        <v>99</v>
      </c>
      <c r="AM35" s="19">
        <v>1.74</v>
      </c>
      <c r="AO35" s="19"/>
      <c r="AP35" s="20">
        <v>2</v>
      </c>
      <c r="AQ35" s="37">
        <f t="shared" si="2"/>
        <v>5.3019804398197888E-2</v>
      </c>
      <c r="AR35" s="37">
        <f t="shared" si="16"/>
        <v>6.1072862690342538</v>
      </c>
      <c r="AT35" s="37">
        <f t="shared" si="4"/>
        <v>5.1510642104064948</v>
      </c>
      <c r="AV35" s="5">
        <v>2.85</v>
      </c>
      <c r="AX35" s="5">
        <v>3.88</v>
      </c>
      <c r="AZ35" s="5">
        <v>1.19</v>
      </c>
      <c r="BB35" s="5">
        <f t="shared" si="12"/>
        <v>7.3504400000000008</v>
      </c>
      <c r="BC35" s="5">
        <f t="shared" si="15"/>
        <v>0.25344</v>
      </c>
      <c r="BD35" t="s">
        <v>84</v>
      </c>
      <c r="BE35">
        <v>1</v>
      </c>
      <c r="BG35">
        <v>6.0889576196155097</v>
      </c>
      <c r="BH35">
        <v>7.3142249805304003</v>
      </c>
      <c r="BI35" s="58">
        <f t="shared" si="5"/>
        <v>6.1160367255860342</v>
      </c>
      <c r="BJ35" s="58">
        <v>6.1160367255860342</v>
      </c>
      <c r="BK35" s="62">
        <f t="shared" si="6"/>
        <v>6.7898864450737531</v>
      </c>
      <c r="BL35" s="61">
        <v>6.7898864450737531</v>
      </c>
      <c r="BM35" s="26">
        <f t="shared" si="7"/>
        <v>4.0830670058647822</v>
      </c>
      <c r="BN35" s="26">
        <v>4.0830670058647822</v>
      </c>
      <c r="BO35" s="65">
        <f t="shared" si="13"/>
        <v>0</v>
      </c>
      <c r="BP35" s="65">
        <v>0</v>
      </c>
    </row>
    <row r="36" spans="1:68" x14ac:dyDescent="0.35">
      <c r="A36" s="7">
        <v>43689</v>
      </c>
      <c r="B36" s="10" t="s">
        <v>115</v>
      </c>
      <c r="C36" t="s">
        <v>84</v>
      </c>
      <c r="D36" t="s">
        <v>89</v>
      </c>
      <c r="F36">
        <v>151.13</v>
      </c>
      <c r="G36">
        <v>193.04</v>
      </c>
      <c r="H36" s="5">
        <v>55.791861509999386</v>
      </c>
      <c r="I36">
        <v>13.96</v>
      </c>
      <c r="J36">
        <v>13.1</v>
      </c>
      <c r="K36">
        <v>14.02</v>
      </c>
      <c r="L36">
        <v>25</v>
      </c>
      <c r="M36">
        <v>18</v>
      </c>
      <c r="N36">
        <v>48</v>
      </c>
      <c r="O36">
        <v>36</v>
      </c>
      <c r="P36" s="5">
        <v>36</v>
      </c>
      <c r="Q36">
        <v>44</v>
      </c>
      <c r="R36" s="5">
        <v>44</v>
      </c>
      <c r="S36">
        <v>7.1180000000000003</v>
      </c>
      <c r="T36" s="6">
        <f t="shared" si="8"/>
        <v>7.4636000000000005</v>
      </c>
      <c r="U36" s="9">
        <v>6.8540000000000001</v>
      </c>
      <c r="V36" s="5">
        <f t="shared" si="9"/>
        <v>7.1996000000000002</v>
      </c>
      <c r="W36" s="19">
        <v>10</v>
      </c>
      <c r="X36" s="5">
        <f t="shared" si="0"/>
        <v>3.6495557311204312</v>
      </c>
      <c r="Y36" s="9">
        <v>21.9</v>
      </c>
      <c r="Z36" s="5">
        <f t="shared" si="14"/>
        <v>7.9925270511537443</v>
      </c>
      <c r="AA36" s="19">
        <v>282</v>
      </c>
      <c r="AB36" s="5">
        <f t="shared" si="1"/>
        <v>207.3084995466715</v>
      </c>
      <c r="AC36" s="9">
        <v>195</v>
      </c>
      <c r="AD36" s="5">
        <f t="shared" si="10"/>
        <v>143.35162202695369</v>
      </c>
      <c r="AE36" s="19">
        <v>-26</v>
      </c>
      <c r="AF36" s="9">
        <v>-30</v>
      </c>
      <c r="AG36" s="19">
        <v>3.2</v>
      </c>
      <c r="AH36" s="9">
        <v>3.9</v>
      </c>
      <c r="AI36" s="19" t="s">
        <v>87</v>
      </c>
      <c r="AJ36" s="9" t="s">
        <v>87</v>
      </c>
      <c r="AK36" s="19">
        <v>100</v>
      </c>
      <c r="AL36" s="9">
        <v>98</v>
      </c>
      <c r="AM36" s="19">
        <v>3.03</v>
      </c>
      <c r="AN36" s="9">
        <v>3.88</v>
      </c>
      <c r="AO36" s="19">
        <v>2.4</v>
      </c>
      <c r="AP36" s="8">
        <v>2.1</v>
      </c>
      <c r="AQ36" s="37">
        <f t="shared" si="2"/>
        <v>5.3019804398197888E-2</v>
      </c>
      <c r="AR36" s="37">
        <f t="shared" si="16"/>
        <v>6.1052923498981055</v>
      </c>
      <c r="AS36" s="37">
        <f t="shared" si="3"/>
        <v>6.1303587618953941</v>
      </c>
      <c r="AT36" s="37">
        <f t="shared" si="4"/>
        <v>4.4155598050263078</v>
      </c>
      <c r="AU36" s="37">
        <f t="shared" si="11"/>
        <v>4.970081084934443</v>
      </c>
      <c r="BB36" s="5">
        <f t="shared" si="12"/>
        <v>7.3714400000000007</v>
      </c>
      <c r="BC36" s="5">
        <f t="shared" si="15"/>
        <v>7.1074400000000004</v>
      </c>
      <c r="BD36" t="s">
        <v>88</v>
      </c>
      <c r="BE36">
        <v>0</v>
      </c>
      <c r="BF36" t="s">
        <v>116</v>
      </c>
      <c r="BG36">
        <v>6.0853320574654202</v>
      </c>
      <c r="BH36">
        <v>6.1309105530665899</v>
      </c>
      <c r="BI36" s="58">
        <f t="shared" si="5"/>
        <v>6.114042806449886</v>
      </c>
      <c r="BJ36" s="58">
        <v>6.114042806449886</v>
      </c>
      <c r="BK36" s="62">
        <f t="shared" si="6"/>
        <v>6.1391092184471745</v>
      </c>
      <c r="BL36" s="61">
        <v>6.1391092184471745</v>
      </c>
      <c r="BM36" s="26">
        <f t="shared" si="7"/>
        <v>3.5000585929218886</v>
      </c>
      <c r="BN36" s="26">
        <v>3.5000585929218886</v>
      </c>
      <c r="BO36" s="65">
        <f t="shared" si="13"/>
        <v>3.9396080626156724</v>
      </c>
      <c r="BP36" s="65">
        <v>3.9396080626156724</v>
      </c>
    </row>
    <row r="37" spans="1:68" x14ac:dyDescent="0.35">
      <c r="A37" s="7">
        <v>43689</v>
      </c>
      <c r="B37" s="10" t="s">
        <v>117</v>
      </c>
      <c r="C37">
        <v>10498</v>
      </c>
      <c r="D37" t="s">
        <v>89</v>
      </c>
      <c r="E37" t="s">
        <v>86</v>
      </c>
      <c r="F37">
        <v>152.4</v>
      </c>
      <c r="G37">
        <v>196.85</v>
      </c>
      <c r="H37" s="5">
        <v>58.059823359999363</v>
      </c>
      <c r="I37">
        <v>13.96</v>
      </c>
      <c r="J37">
        <v>13.06</v>
      </c>
      <c r="K37">
        <v>14.88</v>
      </c>
      <c r="L37">
        <v>55</v>
      </c>
      <c r="M37">
        <v>19</v>
      </c>
      <c r="N37">
        <v>76</v>
      </c>
      <c r="O37">
        <v>62</v>
      </c>
      <c r="P37" s="5">
        <v>62</v>
      </c>
      <c r="Q37">
        <v>72</v>
      </c>
      <c r="R37" s="5">
        <v>12</v>
      </c>
      <c r="S37">
        <v>6.9930000000000003</v>
      </c>
      <c r="T37" s="6">
        <f t="shared" si="8"/>
        <v>7.3386000000000005</v>
      </c>
      <c r="U37" s="8">
        <v>6.8970000000000002</v>
      </c>
      <c r="V37" s="5">
        <f t="shared" si="9"/>
        <v>7.2426000000000004</v>
      </c>
      <c r="W37" s="19">
        <v>14.2</v>
      </c>
      <c r="X37" s="5">
        <f t="shared" si="0"/>
        <v>5.182369138191012</v>
      </c>
      <c r="Y37" s="8">
        <v>18.2</v>
      </c>
      <c r="Z37" s="5">
        <f t="shared" si="14"/>
        <v>6.6421914306391843</v>
      </c>
      <c r="AA37" s="19">
        <v>244</v>
      </c>
      <c r="AB37" s="5">
        <f t="shared" si="1"/>
        <v>179.3733116644959</v>
      </c>
      <c r="AC37" s="8">
        <v>59</v>
      </c>
      <c r="AD37" s="5">
        <f t="shared" si="10"/>
        <v>43.373054869693682</v>
      </c>
      <c r="AE37" s="19">
        <v>-28</v>
      </c>
      <c r="AF37" s="8">
        <v>-29</v>
      </c>
      <c r="AG37" s="19">
        <v>3.4</v>
      </c>
      <c r="AH37" s="8">
        <v>3.5</v>
      </c>
      <c r="AI37" s="19" t="s">
        <v>87</v>
      </c>
      <c r="AJ37" s="8" t="s">
        <v>87</v>
      </c>
      <c r="AK37" s="19">
        <v>99</v>
      </c>
      <c r="AL37" s="8">
        <v>69</v>
      </c>
      <c r="AM37" s="19">
        <v>3.13</v>
      </c>
      <c r="AN37" s="8">
        <v>2.87</v>
      </c>
      <c r="AO37" s="19">
        <v>2.4</v>
      </c>
      <c r="AP37" s="8">
        <v>2.4</v>
      </c>
      <c r="AQ37" s="37">
        <f t="shared" si="2"/>
        <v>5.3019804398197888E-2</v>
      </c>
      <c r="AR37" s="37">
        <f t="shared" si="16"/>
        <v>6.1171609161847007</v>
      </c>
      <c r="AS37" s="37">
        <f t="shared" si="3"/>
        <v>6.1262759750928053</v>
      </c>
      <c r="AT37" s="37">
        <f t="shared" si="4"/>
        <v>4.5751522339564099</v>
      </c>
      <c r="AU37" s="37">
        <f t="shared" si="11"/>
        <v>4.603345101250131</v>
      </c>
      <c r="AV37" s="5">
        <v>8.4600000000000009</v>
      </c>
      <c r="AW37" s="5">
        <v>5.35</v>
      </c>
      <c r="AX37" s="5">
        <v>3.16</v>
      </c>
      <c r="AY37" s="5">
        <v>3.55</v>
      </c>
      <c r="AZ37" s="5">
        <v>0.93</v>
      </c>
      <c r="BA37" s="5">
        <v>1</v>
      </c>
      <c r="BB37" s="5">
        <f t="shared" si="12"/>
        <v>7.2464400000000007</v>
      </c>
      <c r="BC37" s="5">
        <f t="shared" si="15"/>
        <v>7.1504400000000006</v>
      </c>
      <c r="BD37" t="s">
        <v>88</v>
      </c>
      <c r="BE37">
        <v>1</v>
      </c>
      <c r="BG37">
        <v>6.1069127845493103</v>
      </c>
      <c r="BH37">
        <v>6.1234867829497297</v>
      </c>
      <c r="BI37" s="58">
        <f t="shared" si="5"/>
        <v>6.125911372736482</v>
      </c>
      <c r="BJ37" s="58">
        <v>6.125911372736482</v>
      </c>
      <c r="BK37" s="62">
        <f t="shared" si="6"/>
        <v>6.1350264316445866</v>
      </c>
      <c r="BL37" s="61">
        <v>6.1350264316445866</v>
      </c>
      <c r="BM37" s="26">
        <f t="shared" si="7"/>
        <v>3.6265618851219394</v>
      </c>
      <c r="BN37" s="26">
        <v>3.6265618851219394</v>
      </c>
      <c r="BO37" s="65">
        <f t="shared" si="13"/>
        <v>3.6489093771246899</v>
      </c>
      <c r="BP37" s="65">
        <v>3.6489093771246899</v>
      </c>
    </row>
    <row r="38" spans="1:68" x14ac:dyDescent="0.35">
      <c r="A38" s="7">
        <v>43689</v>
      </c>
      <c r="B38" s="10" t="s">
        <v>118</v>
      </c>
      <c r="C38">
        <v>10497</v>
      </c>
      <c r="D38" t="s">
        <v>89</v>
      </c>
      <c r="F38">
        <v>116.84</v>
      </c>
      <c r="G38">
        <v>157.47999999999999</v>
      </c>
      <c r="H38" s="5">
        <v>27.2155421999997</v>
      </c>
      <c r="I38">
        <v>13.96</v>
      </c>
      <c r="J38">
        <v>13.06</v>
      </c>
      <c r="K38">
        <v>15.12</v>
      </c>
      <c r="L38">
        <v>19</v>
      </c>
      <c r="M38">
        <v>17</v>
      </c>
      <c r="N38">
        <v>37</v>
      </c>
      <c r="O38">
        <v>23</v>
      </c>
      <c r="P38" s="5">
        <v>23</v>
      </c>
      <c r="Q38">
        <v>30</v>
      </c>
      <c r="R38" s="5">
        <v>30</v>
      </c>
      <c r="S38">
        <v>7.0670000000000002</v>
      </c>
      <c r="T38" s="6">
        <f t="shared" si="8"/>
        <v>7.4126000000000003</v>
      </c>
      <c r="U38" s="8">
        <v>6.71</v>
      </c>
      <c r="V38" s="5">
        <f t="shared" si="9"/>
        <v>7.0556000000000001</v>
      </c>
      <c r="W38" s="19">
        <v>15.2</v>
      </c>
      <c r="X38" s="5">
        <f t="shared" si="0"/>
        <v>5.5473247113030553</v>
      </c>
      <c r="Y38" s="8">
        <v>25.7</v>
      </c>
      <c r="Z38" s="5">
        <f t="shared" si="14"/>
        <v>9.379358228979509</v>
      </c>
      <c r="AA38" s="19">
        <v>165</v>
      </c>
      <c r="AB38" s="5">
        <f t="shared" si="1"/>
        <v>121.29752633049927</v>
      </c>
      <c r="AC38" s="8">
        <v>159</v>
      </c>
      <c r="AD38" s="5">
        <f t="shared" si="10"/>
        <v>116.88670719120839</v>
      </c>
      <c r="AE38" s="19">
        <v>-26</v>
      </c>
      <c r="AF38" s="8" t="s">
        <v>92</v>
      </c>
      <c r="AG38" s="19">
        <v>4.4000000000000004</v>
      </c>
      <c r="AH38" s="8">
        <v>3.3</v>
      </c>
      <c r="AI38" s="19" t="s">
        <v>87</v>
      </c>
      <c r="AJ38" s="8" t="s">
        <v>87</v>
      </c>
      <c r="AK38" s="19">
        <v>99</v>
      </c>
      <c r="AL38" s="8">
        <v>96</v>
      </c>
      <c r="AM38" s="19">
        <v>2.14</v>
      </c>
      <c r="AN38" s="8">
        <v>4.59</v>
      </c>
      <c r="AO38" s="19">
        <v>1.7</v>
      </c>
      <c r="AP38" s="8">
        <v>1.9</v>
      </c>
      <c r="AQ38" s="37">
        <f t="shared" si="2"/>
        <v>5.3019804398197888E-2</v>
      </c>
      <c r="AR38" s="37">
        <f t="shared" si="16"/>
        <v>6.1101347249430358</v>
      </c>
      <c r="AS38" s="37">
        <f t="shared" si="3"/>
        <v>6.1440313502575519</v>
      </c>
      <c r="AT38" s="37">
        <f t="shared" si="4"/>
        <v>5.9018339210896764</v>
      </c>
      <c r="AU38" s="37">
        <f t="shared" si="11"/>
        <v>4.0567654073885393</v>
      </c>
      <c r="AV38" s="5">
        <v>6.92</v>
      </c>
      <c r="AW38" s="5">
        <v>4.7300000000000004</v>
      </c>
      <c r="AX38" s="5">
        <v>3.94</v>
      </c>
      <c r="AY38" s="5">
        <v>4.3899999999999997</v>
      </c>
      <c r="AZ38" s="5">
        <v>1.08</v>
      </c>
      <c r="BA38" s="5">
        <v>1.19</v>
      </c>
      <c r="BB38" s="5">
        <f t="shared" si="12"/>
        <v>7.3204400000000005</v>
      </c>
      <c r="BC38" s="5">
        <f t="shared" si="15"/>
        <v>6.9634400000000003</v>
      </c>
      <c r="BD38" t="s">
        <v>119</v>
      </c>
      <c r="BE38">
        <v>1</v>
      </c>
      <c r="BG38">
        <v>6.0941369941156402</v>
      </c>
      <c r="BH38">
        <v>6.1557715506672297</v>
      </c>
      <c r="BI38" s="58">
        <f t="shared" si="5"/>
        <v>6.1188851814948171</v>
      </c>
      <c r="BJ38" s="58">
        <v>6.1188851814948171</v>
      </c>
      <c r="BK38" s="62">
        <f t="shared" si="6"/>
        <v>6.1527818068093323</v>
      </c>
      <c r="BL38" s="61">
        <v>6.1527818068093323</v>
      </c>
      <c r="BM38" s="26">
        <f t="shared" si="7"/>
        <v>4.6781756881638916</v>
      </c>
      <c r="BN38" s="26">
        <v>4.6781756881638916</v>
      </c>
      <c r="BO38" s="65">
        <f t="shared" si="13"/>
        <v>3.2156549227202516</v>
      </c>
      <c r="BP38" s="65">
        <v>3.2156549227202516</v>
      </c>
    </row>
    <row r="39" spans="1:68" x14ac:dyDescent="0.35">
      <c r="A39" s="7">
        <v>43689</v>
      </c>
      <c r="B39" s="10" t="s">
        <v>120</v>
      </c>
      <c r="C39" t="s">
        <v>84</v>
      </c>
      <c r="D39" t="s">
        <v>89</v>
      </c>
      <c r="E39" t="s">
        <v>90</v>
      </c>
      <c r="F39">
        <v>91.44</v>
      </c>
      <c r="G39">
        <v>133.35</v>
      </c>
      <c r="H39" s="5">
        <v>14.061363469999845</v>
      </c>
      <c r="I39">
        <v>13.96</v>
      </c>
      <c r="J39">
        <v>12.92</v>
      </c>
      <c r="K39">
        <v>13.84</v>
      </c>
      <c r="L39">
        <v>13</v>
      </c>
      <c r="M39">
        <v>9</v>
      </c>
      <c r="N39">
        <v>24</v>
      </c>
      <c r="O39">
        <v>18</v>
      </c>
      <c r="P39" s="5">
        <v>18</v>
      </c>
      <c r="Q39">
        <v>22</v>
      </c>
      <c r="R39" s="5">
        <v>22</v>
      </c>
      <c r="S39">
        <v>7.1349999999999998</v>
      </c>
      <c r="T39" s="6">
        <f t="shared" si="8"/>
        <v>7.4805999999999999</v>
      </c>
      <c r="U39" s="8">
        <v>6.992</v>
      </c>
      <c r="V39" s="5">
        <f t="shared" si="9"/>
        <v>7.3376000000000001</v>
      </c>
      <c r="W39" s="19">
        <v>17.2</v>
      </c>
      <c r="X39" s="5">
        <f t="shared" si="0"/>
        <v>6.2772358575271419</v>
      </c>
      <c r="Y39" s="8">
        <v>22.3</v>
      </c>
      <c r="Z39" s="5">
        <f t="shared" si="14"/>
        <v>8.1385092803985621</v>
      </c>
      <c r="AA39" s="19">
        <v>149</v>
      </c>
      <c r="AB39" s="5">
        <f t="shared" si="1"/>
        <v>109.53534195905692</v>
      </c>
      <c r="AC39" s="8">
        <v>159</v>
      </c>
      <c r="AD39" s="5">
        <f t="shared" si="10"/>
        <v>116.88670719120839</v>
      </c>
      <c r="AE39" s="19">
        <v>-23</v>
      </c>
      <c r="AF39" s="8">
        <v>-26</v>
      </c>
      <c r="AG39" s="19">
        <v>5.8</v>
      </c>
      <c r="AH39" s="8">
        <v>5.4</v>
      </c>
      <c r="AI39" s="19">
        <v>6</v>
      </c>
      <c r="AJ39" s="8">
        <v>6</v>
      </c>
      <c r="AK39" s="19">
        <v>99</v>
      </c>
      <c r="AL39" s="8">
        <v>98</v>
      </c>
      <c r="AM39" s="19">
        <v>1.63</v>
      </c>
      <c r="AN39" s="8">
        <v>2.25</v>
      </c>
      <c r="AO39" s="19">
        <v>1.9</v>
      </c>
      <c r="AP39" s="8">
        <v>1.8</v>
      </c>
      <c r="AQ39" s="37">
        <f t="shared" si="2"/>
        <v>5.3019804398197888E-2</v>
      </c>
      <c r="AR39" s="37">
        <f t="shared" si="16"/>
        <v>6.1036782248831285</v>
      </c>
      <c r="AS39" s="37">
        <f t="shared" si="3"/>
        <v>6.1172558647149931</v>
      </c>
      <c r="AT39" s="37">
        <f t="shared" si="4"/>
        <v>7.9273556601451132</v>
      </c>
      <c r="AU39" s="37">
        <f t="shared" si="11"/>
        <v>7.1668302733969389</v>
      </c>
      <c r="BB39" s="5">
        <f t="shared" si="12"/>
        <v>7.3884400000000001</v>
      </c>
      <c r="BC39" s="5">
        <f t="shared" si="15"/>
        <v>7.2454400000000003</v>
      </c>
      <c r="BD39" t="s">
        <v>84</v>
      </c>
      <c r="BE39">
        <v>1</v>
      </c>
      <c r="BG39">
        <v>6.0823970785820096</v>
      </c>
      <c r="BH39">
        <v>6.1070854303659798</v>
      </c>
      <c r="BI39" s="58">
        <f t="shared" si="5"/>
        <v>6.1124286814349089</v>
      </c>
      <c r="BJ39" s="58">
        <v>6.1124286814349089</v>
      </c>
      <c r="BK39" s="62">
        <f t="shared" si="6"/>
        <v>6.1260063212667744</v>
      </c>
      <c r="BL39" s="61">
        <v>6.1260063212667744</v>
      </c>
      <c r="BM39" s="26">
        <f t="shared" si="7"/>
        <v>6.2837353637142188</v>
      </c>
      <c r="BN39" s="26">
        <v>6.2837353637142188</v>
      </c>
      <c r="BO39" s="65">
        <f t="shared" si="13"/>
        <v>5.6808937009213887</v>
      </c>
      <c r="BP39" s="65">
        <v>5.6808937009213887</v>
      </c>
    </row>
    <row r="40" spans="1:68" x14ac:dyDescent="0.35">
      <c r="A40" s="7">
        <v>43690</v>
      </c>
      <c r="B40" s="10" t="s">
        <v>121</v>
      </c>
      <c r="C40">
        <v>7209</v>
      </c>
      <c r="D40" t="s">
        <v>85</v>
      </c>
      <c r="F40">
        <v>165.1</v>
      </c>
      <c r="G40">
        <v>219.71</v>
      </c>
      <c r="H40" s="5">
        <v>89.811289259999015</v>
      </c>
      <c r="I40">
        <v>13.96</v>
      </c>
      <c r="J40">
        <v>13.19</v>
      </c>
      <c r="K40">
        <v>14.54</v>
      </c>
      <c r="L40">
        <v>48</v>
      </c>
      <c r="M40">
        <v>23</v>
      </c>
      <c r="N40">
        <v>74</v>
      </c>
      <c r="O40">
        <v>56</v>
      </c>
      <c r="P40" s="5">
        <v>56</v>
      </c>
      <c r="Q40">
        <v>67</v>
      </c>
      <c r="R40" s="5">
        <v>67</v>
      </c>
      <c r="S40">
        <v>7.0469999999999997</v>
      </c>
      <c r="T40" s="6">
        <f t="shared" si="8"/>
        <v>7.3925999999999998</v>
      </c>
      <c r="U40" s="8">
        <v>6.9909999999999997</v>
      </c>
      <c r="V40" s="5">
        <f t="shared" si="9"/>
        <v>7.3365999999999998</v>
      </c>
      <c r="W40" s="19">
        <v>14.2</v>
      </c>
      <c r="X40" s="5">
        <f t="shared" si="0"/>
        <v>5.182369138191012</v>
      </c>
      <c r="Y40" s="8">
        <v>16.899999999999999</v>
      </c>
      <c r="Z40" s="5">
        <f t="shared" si="14"/>
        <v>6.1677491855935287</v>
      </c>
      <c r="AA40" s="19">
        <v>268</v>
      </c>
      <c r="AB40" s="5">
        <f t="shared" si="1"/>
        <v>197.01658822165942</v>
      </c>
      <c r="AC40" s="8">
        <v>78</v>
      </c>
      <c r="AD40" s="5">
        <f t="shared" si="10"/>
        <v>57.340648810781474</v>
      </c>
      <c r="AE40" s="19">
        <v>-27</v>
      </c>
      <c r="AF40" s="8">
        <v>-27</v>
      </c>
      <c r="AG40" s="19">
        <v>3.9</v>
      </c>
      <c r="AH40" s="8">
        <v>4.0999999999999996</v>
      </c>
      <c r="AI40" s="19" t="s">
        <v>87</v>
      </c>
      <c r="AJ40" s="8" t="s">
        <v>87</v>
      </c>
      <c r="AK40" s="19">
        <v>100</v>
      </c>
      <c r="AL40" s="8">
        <v>87</v>
      </c>
      <c r="AM40" s="19">
        <v>2.89</v>
      </c>
      <c r="AN40" s="8">
        <v>2.84</v>
      </c>
      <c r="AO40" s="19">
        <v>2</v>
      </c>
      <c r="AP40" s="8">
        <v>1.9</v>
      </c>
      <c r="AQ40" s="37">
        <f t="shared" si="2"/>
        <v>5.3019804398197888E-2</v>
      </c>
      <c r="AR40" s="37">
        <f t="shared" si="16"/>
        <v>6.1120336955488916</v>
      </c>
      <c r="AS40" s="37">
        <f t="shared" si="3"/>
        <v>6.1173508132452863</v>
      </c>
      <c r="AT40" s="37">
        <f t="shared" si="4"/>
        <v>5.2424315668849637</v>
      </c>
      <c r="AU40" s="37">
        <f t="shared" si="11"/>
        <v>5.4176882718096087</v>
      </c>
      <c r="BB40" s="5">
        <f t="shared" si="12"/>
        <v>7.30044</v>
      </c>
      <c r="BC40" s="5">
        <f t="shared" si="15"/>
        <v>7.24444</v>
      </c>
      <c r="BD40" t="s">
        <v>88</v>
      </c>
      <c r="BE40">
        <v>1</v>
      </c>
      <c r="BG40">
        <v>6.0975899104490701</v>
      </c>
      <c r="BH40">
        <v>6.1072580761826503</v>
      </c>
      <c r="BI40" s="58">
        <f t="shared" si="5"/>
        <v>6.1207841521006721</v>
      </c>
      <c r="BJ40" s="58">
        <v>6.1207841521006721</v>
      </c>
      <c r="BK40" s="62">
        <f t="shared" si="6"/>
        <v>6.1261012697970676</v>
      </c>
      <c r="BL40" s="61">
        <v>6.1261012697970676</v>
      </c>
      <c r="BM40" s="26">
        <f t="shared" si="7"/>
        <v>4.1554906883140612</v>
      </c>
      <c r="BN40" s="26">
        <v>4.1554906883140612</v>
      </c>
      <c r="BO40" s="65">
        <f t="shared" si="13"/>
        <v>4.2944104998723569</v>
      </c>
      <c r="BP40" s="65">
        <v>4.2944104998723569</v>
      </c>
    </row>
    <row r="41" spans="1:68" x14ac:dyDescent="0.35">
      <c r="A41" s="7">
        <v>43690</v>
      </c>
      <c r="B41" s="10" t="s">
        <v>122</v>
      </c>
      <c r="C41">
        <v>7206</v>
      </c>
      <c r="D41" t="s">
        <v>89</v>
      </c>
      <c r="E41" t="s">
        <v>97</v>
      </c>
      <c r="F41">
        <v>128.27000000000001</v>
      </c>
      <c r="G41">
        <v>179.07</v>
      </c>
      <c r="H41" s="5">
        <v>41.730498039999539</v>
      </c>
      <c r="I41">
        <v>13.96</v>
      </c>
      <c r="J41">
        <v>13.14</v>
      </c>
      <c r="K41">
        <v>16.239999999999998</v>
      </c>
      <c r="L41">
        <v>17</v>
      </c>
      <c r="M41">
        <v>21</v>
      </c>
      <c r="N41">
        <v>40</v>
      </c>
      <c r="O41">
        <v>24</v>
      </c>
      <c r="P41" s="5">
        <v>24</v>
      </c>
      <c r="Q41">
        <v>37</v>
      </c>
      <c r="R41" s="5">
        <v>37</v>
      </c>
      <c r="S41">
        <v>7.0970000000000004</v>
      </c>
      <c r="T41" s="6">
        <f t="shared" si="8"/>
        <v>7.4426000000000005</v>
      </c>
      <c r="U41" s="8">
        <v>7.048</v>
      </c>
      <c r="V41" s="5">
        <f t="shared" si="9"/>
        <v>7.3936000000000002</v>
      </c>
      <c r="W41" s="19">
        <v>13.8</v>
      </c>
      <c r="X41" s="5">
        <f t="shared" si="0"/>
        <v>5.0363869089461959</v>
      </c>
      <c r="Y41" s="8">
        <v>12.5</v>
      </c>
      <c r="Z41" s="5">
        <f t="shared" si="14"/>
        <v>4.5619446639005394</v>
      </c>
      <c r="AA41" s="19">
        <v>156</v>
      </c>
      <c r="AB41" s="5">
        <f t="shared" si="1"/>
        <v>114.68129762156295</v>
      </c>
      <c r="AC41" s="8">
        <v>136</v>
      </c>
      <c r="AD41" s="5">
        <f t="shared" si="10"/>
        <v>99.978567157260002</v>
      </c>
      <c r="AE41" s="19">
        <v>-25</v>
      </c>
      <c r="AF41" s="8">
        <v>-27</v>
      </c>
      <c r="AG41" s="19">
        <v>4.2</v>
      </c>
      <c r="AH41" s="8">
        <v>3.5</v>
      </c>
      <c r="AI41" s="19" t="s">
        <v>87</v>
      </c>
      <c r="AJ41" s="8" t="s">
        <v>87</v>
      </c>
      <c r="AK41" s="19">
        <v>99</v>
      </c>
      <c r="AL41" s="8">
        <v>100</v>
      </c>
      <c r="AM41" s="19">
        <v>1.92</v>
      </c>
      <c r="AN41" s="8">
        <v>2.8</v>
      </c>
      <c r="AO41" s="19">
        <v>1.4</v>
      </c>
      <c r="AP41" s="8">
        <v>2.4</v>
      </c>
      <c r="AQ41" s="37">
        <f t="shared" si="2"/>
        <v>5.3019804398197888E-2</v>
      </c>
      <c r="AR41" s="37">
        <f t="shared" si="16"/>
        <v>6.1072862690342538</v>
      </c>
      <c r="AS41" s="37">
        <f t="shared" si="3"/>
        <v>6.1119387470185993</v>
      </c>
      <c r="AT41" s="37">
        <f t="shared" si="4"/>
        <v>5.7792427726511892</v>
      </c>
      <c r="AU41" s="37">
        <f t="shared" si="11"/>
        <v>4.6264661310873816</v>
      </c>
      <c r="BB41" s="5">
        <f t="shared" si="12"/>
        <v>7.3504400000000008</v>
      </c>
      <c r="BC41" s="5">
        <f t="shared" si="15"/>
        <v>7.3014400000000004</v>
      </c>
      <c r="BD41" t="s">
        <v>84</v>
      </c>
      <c r="BE41">
        <v>1</v>
      </c>
      <c r="BG41">
        <v>6.0889576196155097</v>
      </c>
      <c r="BH41">
        <v>6.0974172646323899</v>
      </c>
      <c r="BI41" s="58">
        <f t="shared" si="5"/>
        <v>6.1160367255860342</v>
      </c>
      <c r="BJ41" s="58">
        <v>6.1160367255860342</v>
      </c>
      <c r="BK41" s="62">
        <f t="shared" si="6"/>
        <v>6.1206892035703797</v>
      </c>
      <c r="BL41" s="61">
        <v>6.1206892035703797</v>
      </c>
      <c r="BM41" s="26">
        <f t="shared" si="7"/>
        <v>4.5810020065800003</v>
      </c>
      <c r="BN41" s="26">
        <v>4.5810020065800003</v>
      </c>
      <c r="BO41" s="65">
        <f t="shared" si="13"/>
        <v>3.6672366023763985</v>
      </c>
      <c r="BP41" s="65">
        <v>3.6672366023763985</v>
      </c>
    </row>
    <row r="42" spans="1:68" x14ac:dyDescent="0.35">
      <c r="A42" s="7">
        <v>43690</v>
      </c>
      <c r="B42" s="10" t="s">
        <v>123</v>
      </c>
      <c r="C42">
        <v>7223</v>
      </c>
      <c r="D42" t="s">
        <v>85</v>
      </c>
      <c r="E42" t="s">
        <v>193</v>
      </c>
      <c r="F42">
        <v>111.76</v>
      </c>
      <c r="G42">
        <v>152.4</v>
      </c>
      <c r="H42" s="5">
        <v>25.854765089999717</v>
      </c>
      <c r="I42">
        <v>13.96</v>
      </c>
      <c r="J42">
        <v>13.08</v>
      </c>
      <c r="K42">
        <v>15.73</v>
      </c>
      <c r="L42">
        <v>14</v>
      </c>
      <c r="M42">
        <v>20</v>
      </c>
      <c r="N42">
        <v>35</v>
      </c>
      <c r="O42">
        <v>17</v>
      </c>
      <c r="P42" s="5">
        <v>17</v>
      </c>
      <c r="Q42">
        <v>21</v>
      </c>
      <c r="R42" s="5">
        <v>21</v>
      </c>
      <c r="S42">
        <v>7.1840000000000002</v>
      </c>
      <c r="T42" s="6">
        <f t="shared" si="8"/>
        <v>7.5296000000000003</v>
      </c>
      <c r="U42" s="8">
        <v>7.1050000000000004</v>
      </c>
      <c r="V42" s="5">
        <f t="shared" si="9"/>
        <v>7.4506000000000006</v>
      </c>
      <c r="W42" s="19">
        <v>11.7</v>
      </c>
      <c r="X42" s="5">
        <f t="shared" si="0"/>
        <v>4.2699802054109046</v>
      </c>
      <c r="Y42" s="8">
        <v>13</v>
      </c>
      <c r="Z42" s="5">
        <f t="shared" si="14"/>
        <v>4.7444224504565611</v>
      </c>
      <c r="AA42" s="19">
        <v>276</v>
      </c>
      <c r="AB42" s="5">
        <f t="shared" si="1"/>
        <v>202.89768040738059</v>
      </c>
      <c r="AC42" s="8">
        <v>322</v>
      </c>
      <c r="AD42" s="5">
        <f t="shared" si="10"/>
        <v>236.71396047527736</v>
      </c>
      <c r="AE42" s="19">
        <v>-24</v>
      </c>
      <c r="AF42" s="8">
        <v>-25</v>
      </c>
      <c r="AG42" s="19">
        <v>4.4000000000000004</v>
      </c>
      <c r="AH42" s="8">
        <v>4.0999999999999996</v>
      </c>
      <c r="AI42" s="19" t="s">
        <v>87</v>
      </c>
      <c r="AJ42" s="8" t="s">
        <v>87</v>
      </c>
      <c r="AK42" s="19">
        <v>100</v>
      </c>
      <c r="AL42" s="8">
        <v>100</v>
      </c>
      <c r="AM42" s="19">
        <v>1.02</v>
      </c>
      <c r="AN42" s="8">
        <v>1.6</v>
      </c>
      <c r="AO42" s="19">
        <v>1.4</v>
      </c>
      <c r="AP42" s="8">
        <v>1.3</v>
      </c>
      <c r="AQ42" s="37">
        <f t="shared" si="2"/>
        <v>5.3019804398197888E-2</v>
      </c>
      <c r="AR42" s="37">
        <f t="shared" si="16"/>
        <v>6.0990257468987839</v>
      </c>
      <c r="AS42" s="37">
        <f t="shared" si="3"/>
        <v>6.1065266807919114</v>
      </c>
      <c r="AT42" s="37">
        <f t="shared" si="4"/>
        <v>6.1015227658426303</v>
      </c>
      <c r="AU42" s="37">
        <f t="shared" si="11"/>
        <v>5.5551372403283539</v>
      </c>
      <c r="AV42" s="5">
        <v>3.92</v>
      </c>
      <c r="AW42" s="5">
        <v>3.77</v>
      </c>
      <c r="AX42" s="5">
        <v>3.45</v>
      </c>
      <c r="AY42" s="5">
        <v>3.41</v>
      </c>
      <c r="AZ42" s="5">
        <v>1.17</v>
      </c>
      <c r="BA42" s="5">
        <v>1.19</v>
      </c>
      <c r="BB42" s="5">
        <f t="shared" si="12"/>
        <v>7.4374400000000005</v>
      </c>
      <c r="BC42" s="5">
        <f t="shared" si="15"/>
        <v>7.3584400000000008</v>
      </c>
      <c r="BD42" t="s">
        <v>84</v>
      </c>
      <c r="BE42">
        <v>1</v>
      </c>
      <c r="BG42">
        <v>6.0739374335651197</v>
      </c>
      <c r="BH42">
        <v>6.0875764530821401</v>
      </c>
      <c r="BI42" s="58">
        <f t="shared" si="5"/>
        <v>6.1077762034505643</v>
      </c>
      <c r="BJ42" s="58">
        <v>6.1077762034505643</v>
      </c>
      <c r="BK42" s="62">
        <f t="shared" si="6"/>
        <v>6.1152771373436927</v>
      </c>
      <c r="BL42" s="61">
        <v>6.1152771373436927</v>
      </c>
      <c r="BM42" s="26">
        <f t="shared" si="7"/>
        <v>4.836461995642428</v>
      </c>
      <c r="BN42" s="26">
        <v>4.836461995642428</v>
      </c>
      <c r="BO42" s="65">
        <f t="shared" si="13"/>
        <v>4.4033614516417501</v>
      </c>
      <c r="BP42" s="65">
        <v>4.4033614516417501</v>
      </c>
    </row>
    <row r="43" spans="1:68" x14ac:dyDescent="0.35">
      <c r="A43" s="7">
        <v>43690</v>
      </c>
      <c r="B43" s="10" t="s">
        <v>124</v>
      </c>
      <c r="C43">
        <v>7220</v>
      </c>
      <c r="D43" t="s">
        <v>85</v>
      </c>
      <c r="E43" t="s">
        <v>86</v>
      </c>
      <c r="F43">
        <v>157.47999999999999</v>
      </c>
      <c r="G43">
        <v>212.09</v>
      </c>
      <c r="H43" s="5">
        <v>82.553811339999086</v>
      </c>
      <c r="I43">
        <v>13.96</v>
      </c>
      <c r="J43">
        <v>12.98</v>
      </c>
      <c r="K43">
        <v>16.87</v>
      </c>
      <c r="L43">
        <v>19</v>
      </c>
      <c r="M43">
        <v>23</v>
      </c>
      <c r="N43">
        <v>46</v>
      </c>
      <c r="O43">
        <v>29</v>
      </c>
      <c r="P43" s="5">
        <v>29</v>
      </c>
      <c r="Q43">
        <v>44</v>
      </c>
      <c r="R43" s="5">
        <v>44</v>
      </c>
      <c r="S43">
        <v>7.2069999999999999</v>
      </c>
      <c r="T43" s="6">
        <f t="shared" si="8"/>
        <v>7.5526</v>
      </c>
      <c r="U43" s="8">
        <v>7.0289999999999999</v>
      </c>
      <c r="V43" s="5">
        <f t="shared" si="9"/>
        <v>7.3746</v>
      </c>
      <c r="W43" s="19">
        <v>11</v>
      </c>
      <c r="X43" s="5">
        <f t="shared" si="0"/>
        <v>4.0145113042324745</v>
      </c>
      <c r="Y43" s="8">
        <v>13.8</v>
      </c>
      <c r="Z43" s="5">
        <f t="shared" si="14"/>
        <v>5.0363869089461959</v>
      </c>
      <c r="AA43" s="19">
        <v>204</v>
      </c>
      <c r="AB43" s="5">
        <f t="shared" si="1"/>
        <v>149.96785073589001</v>
      </c>
      <c r="AC43" s="8">
        <v>107</v>
      </c>
      <c r="AD43" s="5">
        <f t="shared" si="10"/>
        <v>78.659607984020738</v>
      </c>
      <c r="AE43" s="19">
        <v>-24</v>
      </c>
      <c r="AF43" s="8">
        <v>-27</v>
      </c>
      <c r="AG43" s="19">
        <v>4.4000000000000004</v>
      </c>
      <c r="AH43" s="8">
        <v>3.6</v>
      </c>
      <c r="AI43" s="19" t="s">
        <v>87</v>
      </c>
      <c r="AJ43" s="8" t="s">
        <v>87</v>
      </c>
      <c r="AK43" s="19">
        <v>100</v>
      </c>
      <c r="AL43" s="8">
        <v>95</v>
      </c>
      <c r="AM43" s="19">
        <v>1.41</v>
      </c>
      <c r="AN43" s="8">
        <v>2.13</v>
      </c>
      <c r="AO43" s="19">
        <v>1.9</v>
      </c>
      <c r="AP43" s="8">
        <v>2.2000000000000002</v>
      </c>
      <c r="AQ43" s="37">
        <f t="shared" si="2"/>
        <v>5.3019804398197888E-2</v>
      </c>
      <c r="AR43" s="37">
        <f t="shared" si="16"/>
        <v>6.09684193070205</v>
      </c>
      <c r="AS43" s="37">
        <f t="shared" si="3"/>
        <v>6.113742769094161</v>
      </c>
      <c r="AT43" s="37">
        <f t="shared" si="4"/>
        <v>6.078954260305057</v>
      </c>
      <c r="AU43" s="37">
        <f t="shared" si="11"/>
        <v>4.868715958591932</v>
      </c>
      <c r="BB43" s="5">
        <f t="shared" si="12"/>
        <v>7.4604400000000002</v>
      </c>
      <c r="BC43" s="5">
        <f t="shared" si="15"/>
        <v>7.2824400000000002</v>
      </c>
      <c r="BD43" t="s">
        <v>88</v>
      </c>
      <c r="BE43">
        <v>1</v>
      </c>
      <c r="BG43">
        <v>6.0699665797816902</v>
      </c>
      <c r="BH43">
        <v>6.1006975351491501</v>
      </c>
      <c r="BI43" s="58">
        <f t="shared" si="5"/>
        <v>6.1055923872538305</v>
      </c>
      <c r="BJ43" s="58">
        <v>6.1055923872538305</v>
      </c>
      <c r="BK43" s="62">
        <f t="shared" si="6"/>
        <v>6.1224932256459423</v>
      </c>
      <c r="BL43" s="61">
        <v>6.1224932256459423</v>
      </c>
      <c r="BM43" s="26">
        <f t="shared" si="7"/>
        <v>4.8185727369245921</v>
      </c>
      <c r="BN43" s="26">
        <v>4.8185727369245921</v>
      </c>
      <c r="BO43" s="65">
        <f t="shared" si="13"/>
        <v>3.8592595004528651</v>
      </c>
      <c r="BP43" s="65">
        <v>3.8592595004528651</v>
      </c>
    </row>
    <row r="44" spans="1:68" x14ac:dyDescent="0.35">
      <c r="A44" s="7">
        <v>43691</v>
      </c>
      <c r="B44" s="10" t="s">
        <v>125</v>
      </c>
      <c r="C44" t="s">
        <v>84</v>
      </c>
      <c r="D44" t="s">
        <v>85</v>
      </c>
      <c r="E44" t="s">
        <v>90</v>
      </c>
      <c r="F44">
        <v>83.82</v>
      </c>
      <c r="G44">
        <v>118.11</v>
      </c>
      <c r="H44" s="5">
        <v>11.793401619999869</v>
      </c>
      <c r="I44">
        <v>13.96</v>
      </c>
      <c r="J44">
        <v>13.1</v>
      </c>
      <c r="K44">
        <v>13.56</v>
      </c>
      <c r="L44">
        <v>8</v>
      </c>
      <c r="M44">
        <v>19</v>
      </c>
      <c r="N44">
        <v>28</v>
      </c>
      <c r="O44">
        <v>14</v>
      </c>
      <c r="P44" s="5">
        <v>14</v>
      </c>
      <c r="Q44">
        <v>23</v>
      </c>
      <c r="R44" s="5">
        <v>23</v>
      </c>
      <c r="S44">
        <v>7.1890000000000001</v>
      </c>
      <c r="T44" s="6">
        <f t="shared" si="8"/>
        <v>7.5346000000000002</v>
      </c>
      <c r="U44" s="8">
        <v>7.1139999999999999</v>
      </c>
      <c r="V44" s="5">
        <f t="shared" si="9"/>
        <v>7.4596</v>
      </c>
      <c r="W44" s="19">
        <v>11.3</v>
      </c>
      <c r="X44" s="5">
        <f t="shared" si="0"/>
        <v>4.1239979761660877</v>
      </c>
      <c r="Y44" s="8">
        <v>11.9</v>
      </c>
      <c r="Z44" s="5">
        <f t="shared" si="14"/>
        <v>4.3429713200333131</v>
      </c>
      <c r="AA44" s="19">
        <v>142</v>
      </c>
      <c r="AB44" s="5">
        <f t="shared" si="1"/>
        <v>104.3893862965509</v>
      </c>
      <c r="AC44" s="8">
        <v>213</v>
      </c>
      <c r="AD44" s="5">
        <f t="shared" si="10"/>
        <v>156.58407944482633</v>
      </c>
      <c r="AE44" s="19">
        <v>-24</v>
      </c>
      <c r="AF44" s="8">
        <v>-26</v>
      </c>
      <c r="AG44" s="19">
        <v>4.3</v>
      </c>
      <c r="AH44" s="8">
        <v>3.8</v>
      </c>
      <c r="AI44" s="19" t="s">
        <v>87</v>
      </c>
      <c r="AJ44" s="8" t="s">
        <v>87</v>
      </c>
      <c r="AK44" s="19">
        <v>99</v>
      </c>
      <c r="AL44" s="8">
        <v>99</v>
      </c>
      <c r="AM44" s="19">
        <v>1.17</v>
      </c>
      <c r="AN44" s="8">
        <v>1.58</v>
      </c>
      <c r="AO44" s="19">
        <v>1.1000000000000001</v>
      </c>
      <c r="AP44" s="8">
        <v>1.2</v>
      </c>
      <c r="AQ44" s="37">
        <f t="shared" si="2"/>
        <v>5.3019804398197888E-2</v>
      </c>
      <c r="AR44" s="37">
        <f t="shared" si="16"/>
        <v>6.0985510042473194</v>
      </c>
      <c r="AS44" s="37">
        <f t="shared" si="3"/>
        <v>6.1056721440192767</v>
      </c>
      <c r="AT44" s="37">
        <f t="shared" si="4"/>
        <v>5.9676804555817844</v>
      </c>
      <c r="AU44" s="37">
        <f t="shared" si="11"/>
        <v>5.201791474813116</v>
      </c>
      <c r="BB44" s="5">
        <f t="shared" si="12"/>
        <v>7.4424400000000004</v>
      </c>
      <c r="BC44" s="5">
        <f t="shared" si="15"/>
        <v>7.3674400000000002</v>
      </c>
      <c r="BD44" t="s">
        <v>84</v>
      </c>
      <c r="BE44">
        <v>0</v>
      </c>
      <c r="BF44" t="s">
        <v>126</v>
      </c>
      <c r="BG44">
        <v>6.0730742044817703</v>
      </c>
      <c r="BH44">
        <v>6.0860226407321001</v>
      </c>
      <c r="BI44" s="58">
        <f t="shared" si="5"/>
        <v>6.1073014607991007</v>
      </c>
      <c r="BJ44" s="58">
        <v>6.1073014607991007</v>
      </c>
      <c r="BK44" s="62">
        <f t="shared" si="6"/>
        <v>6.114422600571058</v>
      </c>
      <c r="BL44" s="61">
        <v>6.114422600571058</v>
      </c>
      <c r="BM44" s="26">
        <f t="shared" si="7"/>
        <v>4.7303699147262579</v>
      </c>
      <c r="BN44" s="26">
        <v>4.7303699147262579</v>
      </c>
      <c r="BO44" s="65">
        <f t="shared" si="13"/>
        <v>4.123276720039569</v>
      </c>
      <c r="BP44" s="65">
        <v>4.123276720039569</v>
      </c>
    </row>
    <row r="45" spans="1:68" x14ac:dyDescent="0.35">
      <c r="A45" s="7">
        <v>43691</v>
      </c>
      <c r="B45" s="10" t="s">
        <v>127</v>
      </c>
      <c r="C45">
        <v>7226</v>
      </c>
      <c r="D45" t="s">
        <v>89</v>
      </c>
      <c r="E45" t="s">
        <v>86</v>
      </c>
      <c r="F45">
        <v>137.16</v>
      </c>
      <c r="G45">
        <v>185.42</v>
      </c>
      <c r="H45" s="5">
        <v>46.720014109999482</v>
      </c>
      <c r="I45">
        <v>13.96</v>
      </c>
      <c r="J45">
        <v>13.1</v>
      </c>
      <c r="K45">
        <v>16.760000000000002</v>
      </c>
      <c r="L45">
        <v>14</v>
      </c>
      <c r="M45">
        <v>20</v>
      </c>
      <c r="N45">
        <v>35</v>
      </c>
      <c r="O45">
        <v>17</v>
      </c>
      <c r="P45" s="5">
        <v>17</v>
      </c>
      <c r="Q45">
        <v>29</v>
      </c>
      <c r="R45" s="5">
        <v>29</v>
      </c>
      <c r="S45">
        <v>7.2089999999999996</v>
      </c>
      <c r="T45" s="6">
        <f t="shared" si="8"/>
        <v>7.5545999999999998</v>
      </c>
      <c r="U45" s="8">
        <v>7.1529999999999996</v>
      </c>
      <c r="V45" s="5">
        <f t="shared" si="9"/>
        <v>7.4985999999999997</v>
      </c>
      <c r="W45" s="19">
        <v>13.9</v>
      </c>
      <c r="X45" s="5">
        <f t="shared" si="0"/>
        <v>5.0728824662573997</v>
      </c>
      <c r="Y45" s="8">
        <v>14.5</v>
      </c>
      <c r="Z45" s="5">
        <f t="shared" si="14"/>
        <v>5.2918558101246251</v>
      </c>
      <c r="AA45" s="19">
        <v>161</v>
      </c>
      <c r="AB45" s="5">
        <f t="shared" si="1"/>
        <v>118.35698023763868</v>
      </c>
      <c r="AC45" s="8">
        <v>123</v>
      </c>
      <c r="AD45" s="5">
        <f t="shared" si="10"/>
        <v>90.421792355463097</v>
      </c>
      <c r="AE45" s="19">
        <v>-22</v>
      </c>
      <c r="AF45" s="8">
        <v>-24</v>
      </c>
      <c r="AG45" s="19">
        <v>5.5</v>
      </c>
      <c r="AH45" s="8">
        <v>4.8</v>
      </c>
      <c r="AI45" s="19">
        <v>6</v>
      </c>
      <c r="AJ45" s="8">
        <v>5</v>
      </c>
      <c r="AK45" s="19">
        <v>99</v>
      </c>
      <c r="AL45" s="8">
        <v>98</v>
      </c>
      <c r="AM45" s="19">
        <v>0.89</v>
      </c>
      <c r="AN45" s="8">
        <v>1.5</v>
      </c>
      <c r="AO45" s="19">
        <v>1.2</v>
      </c>
      <c r="AP45" s="8">
        <v>1.4</v>
      </c>
      <c r="AQ45" s="37">
        <f t="shared" si="2"/>
        <v>5.3019804398197888E-2</v>
      </c>
      <c r="AR45" s="37">
        <f t="shared" si="16"/>
        <v>6.0966520336414645</v>
      </c>
      <c r="AS45" s="37">
        <f t="shared" si="3"/>
        <v>6.1019691513378582</v>
      </c>
      <c r="AT45" s="37">
        <f t="shared" si="4"/>
        <v>7.7204193012083078</v>
      </c>
      <c r="AU45" s="37">
        <f t="shared" si="11"/>
        <v>6.9932164758952489</v>
      </c>
      <c r="AV45" s="5">
        <v>3.91</v>
      </c>
      <c r="AW45" s="5">
        <v>4.6100000000000003</v>
      </c>
      <c r="AX45" s="5">
        <v>3.65</v>
      </c>
      <c r="AY45" s="5">
        <v>3.57</v>
      </c>
      <c r="AZ45" s="5">
        <v>1.0900000000000001</v>
      </c>
      <c r="BA45" s="5">
        <v>1.07</v>
      </c>
      <c r="BB45" s="5">
        <f t="shared" si="12"/>
        <v>7.46244</v>
      </c>
      <c r="BC45" s="5">
        <f t="shared" si="15"/>
        <v>7.4064399999999999</v>
      </c>
      <c r="BD45" t="s">
        <v>84</v>
      </c>
      <c r="BE45">
        <v>1</v>
      </c>
      <c r="BG45">
        <v>6.0696212881483396</v>
      </c>
      <c r="BH45">
        <v>6.0792894538819304</v>
      </c>
      <c r="BI45" s="58">
        <f t="shared" si="5"/>
        <v>6.1054024901932449</v>
      </c>
      <c r="BJ45" s="58">
        <v>6.1054024901932449</v>
      </c>
      <c r="BK45" s="62">
        <f t="shared" si="6"/>
        <v>6.1107196078896395</v>
      </c>
      <c r="BL45" s="61">
        <v>6.1107196078896395</v>
      </c>
      <c r="BM45" s="26">
        <f t="shared" si="7"/>
        <v>6.1197042072433527</v>
      </c>
      <c r="BN45" s="26">
        <v>6.1197042072433527</v>
      </c>
      <c r="BO45" s="65">
        <f>AQ45*Z45*(10^(BC45-BK45))</f>
        <v>5.543276164158808</v>
      </c>
      <c r="BP45" s="65">
        <v>5.543276164158808</v>
      </c>
    </row>
    <row r="46" spans="1:68" x14ac:dyDescent="0.35">
      <c r="A46" s="7">
        <v>43691</v>
      </c>
      <c r="B46" s="10" t="s">
        <v>128</v>
      </c>
      <c r="C46">
        <v>7225</v>
      </c>
      <c r="D46" t="s">
        <v>89</v>
      </c>
      <c r="E46" t="s">
        <v>86</v>
      </c>
      <c r="F46">
        <v>137.16</v>
      </c>
      <c r="G46">
        <v>180.34</v>
      </c>
      <c r="H46" s="5">
        <v>44.452052259999512</v>
      </c>
      <c r="I46">
        <v>13.96</v>
      </c>
      <c r="J46">
        <v>13.06</v>
      </c>
      <c r="K46">
        <v>17.350000000000001</v>
      </c>
      <c r="L46">
        <v>14</v>
      </c>
      <c r="M46">
        <v>17</v>
      </c>
      <c r="N46">
        <v>32</v>
      </c>
      <c r="O46">
        <v>17</v>
      </c>
      <c r="P46" s="5">
        <v>17</v>
      </c>
      <c r="Q46">
        <v>27</v>
      </c>
      <c r="R46" s="5">
        <v>27</v>
      </c>
      <c r="S46">
        <v>7.2110000000000003</v>
      </c>
      <c r="T46" s="6">
        <f t="shared" si="8"/>
        <v>7.5566000000000004</v>
      </c>
      <c r="U46" s="8">
        <v>7.2270000000000003</v>
      </c>
      <c r="V46" s="5">
        <f t="shared" si="9"/>
        <v>7.5726000000000004</v>
      </c>
      <c r="W46" s="19">
        <v>11.4</v>
      </c>
      <c r="X46" s="5">
        <f t="shared" si="0"/>
        <v>4.1604935334772915</v>
      </c>
      <c r="Y46" s="8">
        <v>9.9</v>
      </c>
      <c r="Z46" s="5">
        <f t="shared" si="14"/>
        <v>3.6130601738092269</v>
      </c>
      <c r="AA46" s="19">
        <v>81</v>
      </c>
      <c r="AB46" s="5">
        <f t="shared" si="1"/>
        <v>59.546058380426913</v>
      </c>
      <c r="AC46" s="8">
        <v>242</v>
      </c>
      <c r="AD46" s="5">
        <f t="shared" si="10"/>
        <v>177.90303861806561</v>
      </c>
      <c r="AE46" s="19" t="s">
        <v>194</v>
      </c>
      <c r="AF46" s="8" t="s">
        <v>195</v>
      </c>
      <c r="AG46" s="19">
        <v>4.5999999999999996</v>
      </c>
      <c r="AH46" s="8">
        <v>4.0999999999999996</v>
      </c>
      <c r="AI46" s="19" t="s">
        <v>87</v>
      </c>
      <c r="AJ46" s="8" t="s">
        <v>87</v>
      </c>
      <c r="AK46" s="19">
        <v>94</v>
      </c>
      <c r="AL46" s="8">
        <v>100</v>
      </c>
      <c r="AM46" s="19">
        <v>0.57999999999999996</v>
      </c>
      <c r="AN46" s="8">
        <v>0.98</v>
      </c>
      <c r="AO46" s="19">
        <v>1.4</v>
      </c>
      <c r="AP46" s="8">
        <v>1.5</v>
      </c>
      <c r="AQ46" s="37">
        <f t="shared" si="2"/>
        <v>5.3019804398197888E-2</v>
      </c>
      <c r="AR46" s="37">
        <f t="shared" si="16"/>
        <v>6.0964621365808789</v>
      </c>
      <c r="AS46" s="37">
        <f t="shared" si="3"/>
        <v>6.0949429600961942</v>
      </c>
      <c r="AT46" s="37">
        <f t="shared" si="4"/>
        <v>6.3638632092307335</v>
      </c>
      <c r="AU46" s="37">
        <f t="shared" si="11"/>
        <v>5.7540065998784868</v>
      </c>
      <c r="AV46" s="5">
        <v>3.99</v>
      </c>
      <c r="AW46" s="5">
        <v>3.57</v>
      </c>
      <c r="AX46" s="5">
        <v>3.37</v>
      </c>
      <c r="AY46" s="5">
        <v>3.36</v>
      </c>
      <c r="AZ46" s="5">
        <v>1.02</v>
      </c>
      <c r="BA46" s="5">
        <v>1.03</v>
      </c>
      <c r="BB46" s="5">
        <f t="shared" si="12"/>
        <v>7.4644400000000006</v>
      </c>
      <c r="BC46" s="5">
        <f t="shared" si="15"/>
        <v>7.4804400000000006</v>
      </c>
      <c r="BD46" t="s">
        <v>84</v>
      </c>
      <c r="BE46">
        <v>1</v>
      </c>
      <c r="BG46">
        <v>6.0692759965149996</v>
      </c>
      <c r="BH46">
        <v>6.0665136634482604</v>
      </c>
      <c r="BI46" s="58">
        <f t="shared" si="5"/>
        <v>6.1052125931326602</v>
      </c>
      <c r="BJ46" s="58">
        <v>6.1052125931326602</v>
      </c>
      <c r="BK46" s="62">
        <f t="shared" si="6"/>
        <v>6.1036934166479755</v>
      </c>
      <c r="BL46" s="61">
        <v>6.1036934166479755</v>
      </c>
      <c r="BM46" s="26">
        <f t="shared" si="7"/>
        <v>5.0444100166625976</v>
      </c>
      <c r="BN46" s="26">
        <v>5.0444100166625976</v>
      </c>
      <c r="BO46" s="65">
        <f t="shared" si="13"/>
        <v>4.5609981820898291</v>
      </c>
      <c r="BP46" s="65">
        <v>4.5609981820898291</v>
      </c>
    </row>
    <row r="47" spans="1:68" x14ac:dyDescent="0.35">
      <c r="A47" s="7">
        <v>43787</v>
      </c>
      <c r="B47" s="21">
        <v>29241334</v>
      </c>
      <c r="C47">
        <v>7221</v>
      </c>
      <c r="D47" t="s">
        <v>85</v>
      </c>
      <c r="E47" t="s">
        <v>86</v>
      </c>
      <c r="F47">
        <v>165.1</v>
      </c>
      <c r="G47">
        <v>217.17</v>
      </c>
      <c r="H47" s="5">
        <v>87.543327409999037</v>
      </c>
      <c r="I47">
        <v>11</v>
      </c>
      <c r="J47">
        <v>10</v>
      </c>
      <c r="L47">
        <v>30</v>
      </c>
      <c r="M47">
        <v>22</v>
      </c>
      <c r="N47">
        <v>52</v>
      </c>
      <c r="O47">
        <v>36</v>
      </c>
      <c r="P47" s="5">
        <v>36</v>
      </c>
      <c r="Q47">
        <v>49</v>
      </c>
      <c r="R47" s="5">
        <v>49</v>
      </c>
      <c r="S47">
        <v>7.0709999999999997</v>
      </c>
      <c r="T47" s="6">
        <f>0.015*(37-I47)+S47</f>
        <v>7.4609999999999994</v>
      </c>
      <c r="U47" s="8">
        <v>7.0949999999999998</v>
      </c>
      <c r="V47" s="5">
        <f t="shared" si="9"/>
        <v>7.4849999999999994</v>
      </c>
      <c r="W47" s="9">
        <v>20.5</v>
      </c>
      <c r="X47" s="5">
        <f t="shared" si="0"/>
        <v>6.5728521152362038</v>
      </c>
      <c r="Y47" s="8">
        <v>16</v>
      </c>
      <c r="Z47" s="5">
        <f t="shared" si="14"/>
        <v>5.1300309192087443</v>
      </c>
      <c r="AA47" s="9">
        <v>64</v>
      </c>
      <c r="AB47" s="5">
        <f t="shared" si="1"/>
        <v>45.225145627213287</v>
      </c>
      <c r="AC47" s="8">
        <v>255</v>
      </c>
      <c r="AD47" s="5">
        <f t="shared" si="10"/>
        <v>180.19393960842794</v>
      </c>
      <c r="AE47" s="9">
        <v>-24</v>
      </c>
      <c r="AF47" s="8">
        <v>-25</v>
      </c>
      <c r="AG47" s="9">
        <v>6</v>
      </c>
      <c r="AH47" s="8">
        <v>4.9000000000000004</v>
      </c>
      <c r="AI47" s="9">
        <v>7</v>
      </c>
      <c r="AJ47" s="8">
        <v>5</v>
      </c>
      <c r="AK47" s="9">
        <v>82</v>
      </c>
      <c r="AL47" s="8">
        <v>100</v>
      </c>
      <c r="AM47" s="9">
        <v>1.1299999999999999</v>
      </c>
      <c r="AN47" s="8">
        <v>1.6</v>
      </c>
      <c r="AO47" s="9">
        <v>1.8</v>
      </c>
      <c r="AP47" s="8">
        <v>1.9</v>
      </c>
      <c r="AQ47" s="37">
        <f t="shared" si="2"/>
        <v>5.727561898099999E-2</v>
      </c>
      <c r="AR47" s="37">
        <f t="shared" si="16"/>
        <v>6.1299185656171176</v>
      </c>
      <c r="AS47" s="37">
        <f t="shared" si="3"/>
        <v>6.1277692082035955</v>
      </c>
      <c r="AT47" s="37">
        <f t="shared" si="4"/>
        <v>8.0687282098744237</v>
      </c>
      <c r="AU47" s="37">
        <f t="shared" si="11"/>
        <v>6.6883742437715066</v>
      </c>
      <c r="AV47" s="5">
        <v>5.45</v>
      </c>
      <c r="AX47" s="5">
        <v>3.53</v>
      </c>
      <c r="AZ47" s="5">
        <v>0.86</v>
      </c>
      <c r="BB47" s="5">
        <f t="shared" si="12"/>
        <v>7.3569999999999993</v>
      </c>
      <c r="BC47" s="5">
        <f t="shared" si="15"/>
        <v>7.3809999999999993</v>
      </c>
      <c r="BD47" t="s">
        <v>88</v>
      </c>
      <c r="BE47">
        <v>1</v>
      </c>
      <c r="BG47">
        <v>6.1141375568218104</v>
      </c>
      <c r="BH47">
        <v>6.1102920285727</v>
      </c>
      <c r="BI47" s="58">
        <f t="shared" si="5"/>
        <v>6.1392324477423781</v>
      </c>
      <c r="BJ47" s="58">
        <v>6.1392324477423781</v>
      </c>
      <c r="BK47" s="62">
        <f t="shared" si="6"/>
        <v>6.137083090328856</v>
      </c>
      <c r="BL47" s="61">
        <v>6.137083090328856</v>
      </c>
      <c r="BM47" s="26">
        <f t="shared" si="7"/>
        <v>6.2157165952454374</v>
      </c>
      <c r="BN47" s="26">
        <v>6.2157165952454374</v>
      </c>
      <c r="BO47" s="65">
        <f t="shared" si="13"/>
        <v>5.1523657385492392</v>
      </c>
      <c r="BP47" s="65">
        <v>5.1523657385492392</v>
      </c>
    </row>
    <row r="48" spans="1:68" x14ac:dyDescent="0.35">
      <c r="A48" s="7">
        <v>43894</v>
      </c>
      <c r="B48">
        <v>407092918</v>
      </c>
      <c r="C48">
        <v>7229</v>
      </c>
      <c r="D48" t="s">
        <v>89</v>
      </c>
      <c r="E48" t="s">
        <v>86</v>
      </c>
      <c r="F48">
        <v>143.51</v>
      </c>
      <c r="G48">
        <v>187.96</v>
      </c>
      <c r="H48" s="5">
        <v>52.163122549999429</v>
      </c>
      <c r="I48">
        <v>7.37</v>
      </c>
      <c r="J48">
        <v>6</v>
      </c>
      <c r="L48">
        <v>31</v>
      </c>
      <c r="M48">
        <v>23</v>
      </c>
      <c r="N48">
        <v>56</v>
      </c>
      <c r="O48">
        <v>43</v>
      </c>
      <c r="P48" s="5">
        <v>43</v>
      </c>
      <c r="Q48">
        <v>53</v>
      </c>
      <c r="R48" s="5">
        <v>53</v>
      </c>
      <c r="AP48" s="5">
        <v>1.6</v>
      </c>
      <c r="AQ48" s="37">
        <f t="shared" si="2"/>
        <v>6.4044945565187139E-2</v>
      </c>
      <c r="BD48" t="s">
        <v>88</v>
      </c>
      <c r="BE48">
        <v>1</v>
      </c>
      <c r="BF48" t="s">
        <v>129</v>
      </c>
      <c r="BK48" s="62"/>
      <c r="BM48" s="26">
        <f t="shared" si="7"/>
        <v>0</v>
      </c>
      <c r="BN48" s="26">
        <v>0</v>
      </c>
      <c r="BO48" s="65">
        <f t="shared" si="13"/>
        <v>0</v>
      </c>
      <c r="BP48" s="65">
        <v>0</v>
      </c>
    </row>
    <row r="49" spans="1:68" x14ac:dyDescent="0.35">
      <c r="A49" s="7">
        <v>43894</v>
      </c>
      <c r="B49">
        <v>29241480</v>
      </c>
      <c r="C49">
        <v>7218</v>
      </c>
      <c r="D49" t="s">
        <v>89</v>
      </c>
      <c r="E49" t="s">
        <v>86</v>
      </c>
      <c r="F49">
        <v>147.32</v>
      </c>
      <c r="G49">
        <v>191.77</v>
      </c>
      <c r="H49" s="5">
        <v>53.977492029999404</v>
      </c>
      <c r="I49">
        <v>7.37</v>
      </c>
      <c r="J49">
        <v>6</v>
      </c>
      <c r="L49">
        <v>25</v>
      </c>
      <c r="M49">
        <v>29</v>
      </c>
      <c r="N49">
        <v>55</v>
      </c>
      <c r="O49">
        <v>45</v>
      </c>
      <c r="P49" s="5">
        <v>45</v>
      </c>
      <c r="Q49"/>
      <c r="S49" s="6">
        <v>7.1360000000000001</v>
      </c>
      <c r="T49" s="6">
        <f t="shared" si="8"/>
        <v>7.5804499999999999</v>
      </c>
      <c r="W49" s="9">
        <v>14.6</v>
      </c>
      <c r="X49" s="5">
        <f t="shared" si="0"/>
        <v>3.9937682106138692</v>
      </c>
      <c r="AA49" s="9">
        <v>294</v>
      </c>
      <c r="AB49" s="5">
        <f t="shared" si="1"/>
        <v>197.92166255934782</v>
      </c>
      <c r="AE49" s="9">
        <v>-24</v>
      </c>
      <c r="AG49" s="9">
        <v>4.9000000000000004</v>
      </c>
      <c r="AI49" s="9">
        <v>5</v>
      </c>
      <c r="AK49" s="9">
        <v>100</v>
      </c>
      <c r="AM49" s="11">
        <v>1.1299999999999999</v>
      </c>
      <c r="AO49" s="5">
        <v>2.1</v>
      </c>
      <c r="AQ49" s="37">
        <f t="shared" si="2"/>
        <v>6.4044945565187139E-2</v>
      </c>
      <c r="AR49" s="37">
        <f t="shared" ref="AR49:AR61" si="17">6.4996+(LOG(I49)*(0.3648-(0.0521*T49)))-(0.0353*T49)-(0.0074*I49)</f>
        <v>6.1513253914254085</v>
      </c>
      <c r="AT49" s="37">
        <f t="shared" si="4"/>
        <v>6.8705629836105917</v>
      </c>
      <c r="BB49" s="5">
        <f t="shared" si="12"/>
        <v>7.4619299999999997</v>
      </c>
      <c r="BD49" t="s">
        <v>88</v>
      </c>
      <c r="BE49">
        <v>1</v>
      </c>
      <c r="BG49">
        <v>6.1337846536811904</v>
      </c>
      <c r="BI49" s="58">
        <f t="shared" si="5"/>
        <v>6.1608656654764493</v>
      </c>
      <c r="BJ49" s="58">
        <v>6.1608656654764493</v>
      </c>
      <c r="BK49" s="62"/>
      <c r="BM49" s="26">
        <f t="shared" si="7"/>
        <v>5.1160178510303105</v>
      </c>
      <c r="BN49" s="26">
        <v>5.1160178510303105</v>
      </c>
      <c r="BO49" s="65">
        <f t="shared" si="13"/>
        <v>0</v>
      </c>
      <c r="BP49" s="65">
        <v>0</v>
      </c>
    </row>
    <row r="50" spans="1:68" x14ac:dyDescent="0.35">
      <c r="A50" s="7">
        <v>43894</v>
      </c>
      <c r="B50">
        <v>29241470</v>
      </c>
      <c r="C50">
        <v>7217</v>
      </c>
      <c r="D50" t="s">
        <v>89</v>
      </c>
      <c r="E50" t="s">
        <v>86</v>
      </c>
      <c r="F50">
        <v>137.16</v>
      </c>
      <c r="G50">
        <v>182.88</v>
      </c>
      <c r="H50" s="5">
        <v>45.812829369999498</v>
      </c>
      <c r="I50">
        <v>7.37</v>
      </c>
      <c r="J50">
        <v>6</v>
      </c>
      <c r="L50">
        <v>39</v>
      </c>
      <c r="M50">
        <v>21</v>
      </c>
      <c r="N50">
        <v>62</v>
      </c>
      <c r="O50">
        <v>47</v>
      </c>
      <c r="P50" s="5">
        <v>47</v>
      </c>
      <c r="Q50">
        <v>57</v>
      </c>
      <c r="R50" s="5">
        <v>57</v>
      </c>
      <c r="S50">
        <v>7.1280000000000001</v>
      </c>
      <c r="T50" s="6">
        <f t="shared" si="8"/>
        <v>7.5724499999999999</v>
      </c>
      <c r="U50" s="8">
        <v>7.0830000000000002</v>
      </c>
      <c r="V50" s="5">
        <f t="shared" si="9"/>
        <v>7.52745</v>
      </c>
      <c r="W50" s="9">
        <v>13.4</v>
      </c>
      <c r="X50" s="5">
        <f t="shared" si="0"/>
        <v>3.6655132891935516</v>
      </c>
      <c r="Y50" s="8">
        <v>13.1</v>
      </c>
      <c r="Z50" s="5">
        <f t="shared" si="14"/>
        <v>3.5834495588384718</v>
      </c>
      <c r="AA50" s="9">
        <v>164</v>
      </c>
      <c r="AB50" s="5">
        <f t="shared" si="1"/>
        <v>110.40528115555456</v>
      </c>
      <c r="AC50" s="8">
        <v>135</v>
      </c>
      <c r="AD50" s="5">
        <f t="shared" si="10"/>
        <v>90.882396073169915</v>
      </c>
      <c r="AE50" s="9">
        <v>-25</v>
      </c>
      <c r="AF50" s="8">
        <v>-26</v>
      </c>
      <c r="AG50" s="9">
        <v>4.4000000000000004</v>
      </c>
      <c r="AH50" s="8">
        <v>3.9</v>
      </c>
      <c r="AI50" s="9">
        <v>5</v>
      </c>
      <c r="AJ50" s="8">
        <v>5</v>
      </c>
      <c r="AK50" s="9">
        <v>99</v>
      </c>
      <c r="AL50" s="8">
        <v>98</v>
      </c>
      <c r="AM50" s="11">
        <v>0.96</v>
      </c>
      <c r="AN50" s="8">
        <v>1.24</v>
      </c>
      <c r="AO50" s="9">
        <v>2.5</v>
      </c>
      <c r="AP50" s="8">
        <v>2.6</v>
      </c>
      <c r="AQ50" s="37">
        <f t="shared" si="2"/>
        <v>6.4044945565187139E-2</v>
      </c>
      <c r="AR50" s="37">
        <f t="shared" si="17"/>
        <v>6.1519693518743477</v>
      </c>
      <c r="AS50" s="37">
        <f t="shared" si="3"/>
        <v>6.1555916293996331</v>
      </c>
      <c r="AT50" s="37">
        <f t="shared" si="4"/>
        <v>6.1815915752989756</v>
      </c>
      <c r="AU50" s="37">
        <f t="shared" si="11"/>
        <v>5.4031189307406597</v>
      </c>
      <c r="AV50" s="5">
        <v>4.29</v>
      </c>
      <c r="AX50" s="5">
        <v>3.49</v>
      </c>
      <c r="AZ50" s="5">
        <v>0.97</v>
      </c>
      <c r="BB50" s="5">
        <f t="shared" si="12"/>
        <v>7.4539299999999997</v>
      </c>
      <c r="BC50" s="5">
        <f t="shared" si="15"/>
        <v>7.4089299999999998</v>
      </c>
      <c r="BD50" t="s">
        <v>88</v>
      </c>
      <c r="BE50">
        <v>1</v>
      </c>
      <c r="BG50">
        <v>6.1348995773811303</v>
      </c>
      <c r="BH50">
        <v>6.1411710231933201</v>
      </c>
      <c r="BI50" s="58">
        <f t="shared" si="5"/>
        <v>6.1615096259253885</v>
      </c>
      <c r="BJ50" s="58">
        <v>6.1615096259253885</v>
      </c>
      <c r="BK50" s="62">
        <f t="shared" si="6"/>
        <v>6.1651319034506749</v>
      </c>
      <c r="BL50" s="61">
        <v>6.1651319034506749</v>
      </c>
      <c r="BM50" s="26">
        <f t="shared" si="7"/>
        <v>4.6029900202426521</v>
      </c>
      <c r="BN50" s="26">
        <v>4.6029900202426521</v>
      </c>
      <c r="BO50" s="65">
        <f t="shared" si="13"/>
        <v>4.0233170071868543</v>
      </c>
      <c r="BP50" s="65">
        <v>4.0233170071868543</v>
      </c>
    </row>
    <row r="51" spans="1:68" x14ac:dyDescent="0.35">
      <c r="A51" s="7">
        <v>43894</v>
      </c>
      <c r="B51" s="10" t="s">
        <v>130</v>
      </c>
      <c r="C51">
        <v>7230</v>
      </c>
      <c r="D51" t="s">
        <v>89</v>
      </c>
      <c r="E51" t="s">
        <v>86</v>
      </c>
      <c r="F51">
        <v>149.86000000000001</v>
      </c>
      <c r="G51">
        <v>198.12</v>
      </c>
      <c r="H51" s="5">
        <v>57.152638619999372</v>
      </c>
      <c r="I51">
        <v>7.37</v>
      </c>
      <c r="J51">
        <v>6</v>
      </c>
      <c r="L51">
        <v>35</v>
      </c>
      <c r="M51">
        <v>22</v>
      </c>
      <c r="N51">
        <v>58</v>
      </c>
      <c r="O51">
        <v>43</v>
      </c>
      <c r="P51" s="5">
        <v>43</v>
      </c>
      <c r="Q51">
        <v>53</v>
      </c>
      <c r="R51" s="5">
        <v>53</v>
      </c>
      <c r="S51">
        <v>7.1289999999999996</v>
      </c>
      <c r="T51" s="6">
        <f t="shared" si="8"/>
        <v>7.5734499999999993</v>
      </c>
      <c r="W51" s="9">
        <v>15.5</v>
      </c>
      <c r="X51" s="5">
        <f t="shared" si="0"/>
        <v>4.2399594016791076</v>
      </c>
      <c r="AA51" s="9">
        <v>142</v>
      </c>
      <c r="AB51" s="5">
        <f t="shared" si="1"/>
        <v>95.594816610297244</v>
      </c>
      <c r="AE51" s="9">
        <v>-24</v>
      </c>
      <c r="AG51" s="9">
        <v>5.2</v>
      </c>
      <c r="AI51" s="9">
        <v>6</v>
      </c>
      <c r="AK51" s="9">
        <v>98</v>
      </c>
      <c r="AM51" s="11">
        <v>1.23</v>
      </c>
      <c r="AO51" s="5">
        <v>1.4</v>
      </c>
      <c r="AQ51" s="37">
        <f t="shared" si="2"/>
        <v>6.4044945565187139E-2</v>
      </c>
      <c r="AR51" s="37">
        <f t="shared" si="17"/>
        <v>6.1518888568182302</v>
      </c>
      <c r="AT51" s="37">
        <f t="shared" si="4"/>
        <v>7.168160191350065</v>
      </c>
      <c r="AV51" s="5">
        <v>3.63</v>
      </c>
      <c r="AX51" s="5">
        <v>3.52</v>
      </c>
      <c r="AZ51" s="5">
        <v>0.99</v>
      </c>
      <c r="BB51" s="5">
        <f t="shared" si="12"/>
        <v>7.4549299999999992</v>
      </c>
      <c r="BD51" t="s">
        <v>88</v>
      </c>
      <c r="BE51">
        <v>1</v>
      </c>
      <c r="BF51" t="s">
        <v>131</v>
      </c>
      <c r="BG51">
        <v>6.13476021191864</v>
      </c>
      <c r="BI51" s="58">
        <f t="shared" si="5"/>
        <v>6.1614291308692719</v>
      </c>
      <c r="BJ51" s="58">
        <v>6.1614291308692719</v>
      </c>
      <c r="BK51" s="62"/>
      <c r="BM51" s="26">
        <f t="shared" si="7"/>
        <v>5.3376172499214523</v>
      </c>
      <c r="BN51" s="26">
        <v>5.3376172499214523</v>
      </c>
      <c r="BO51" s="65">
        <f t="shared" si="13"/>
        <v>0</v>
      </c>
      <c r="BP51" s="65">
        <v>0</v>
      </c>
    </row>
    <row r="52" spans="1:68" x14ac:dyDescent="0.35">
      <c r="A52" s="7">
        <v>43894</v>
      </c>
      <c r="B52">
        <v>2924</v>
      </c>
      <c r="C52">
        <v>7216</v>
      </c>
      <c r="D52" t="s">
        <v>85</v>
      </c>
      <c r="E52" t="s">
        <v>86</v>
      </c>
      <c r="F52" s="16">
        <v>170.18</v>
      </c>
      <c r="G52" s="16">
        <v>222.25</v>
      </c>
      <c r="H52" s="5">
        <v>94.347212959998956</v>
      </c>
      <c r="I52">
        <v>7.37</v>
      </c>
      <c r="J52">
        <v>6</v>
      </c>
      <c r="L52">
        <v>45</v>
      </c>
      <c r="M52">
        <v>31</v>
      </c>
      <c r="N52">
        <v>77</v>
      </c>
      <c r="O52">
        <v>56</v>
      </c>
      <c r="P52" s="5">
        <v>56</v>
      </c>
      <c r="Q52">
        <v>75</v>
      </c>
      <c r="R52" s="5">
        <v>75</v>
      </c>
      <c r="S52">
        <v>7.0460000000000003</v>
      </c>
      <c r="T52" s="6">
        <f t="shared" si="8"/>
        <v>7.4904500000000001</v>
      </c>
      <c r="W52" s="9">
        <v>15.1</v>
      </c>
      <c r="X52" s="5">
        <f t="shared" si="0"/>
        <v>4.1305410945390015</v>
      </c>
      <c r="AA52" s="9">
        <v>96</v>
      </c>
      <c r="AB52" s="5">
        <f t="shared" si="1"/>
        <v>64.627481652031946</v>
      </c>
      <c r="AE52" s="9">
        <v>-26</v>
      </c>
      <c r="AG52" s="9">
        <v>4.0999999999999996</v>
      </c>
      <c r="AI52" s="9">
        <v>5</v>
      </c>
      <c r="AK52" s="9">
        <v>94</v>
      </c>
      <c r="AM52" s="11">
        <v>0.82</v>
      </c>
      <c r="AO52" s="5">
        <v>1.2</v>
      </c>
      <c r="AQ52" s="37">
        <f t="shared" si="2"/>
        <v>6.4044945565187139E-2</v>
      </c>
      <c r="AR52" s="37">
        <f t="shared" si="17"/>
        <v>6.1585699464759802</v>
      </c>
      <c r="AT52" s="37">
        <f t="shared" si="4"/>
        <v>5.6803076969997575</v>
      </c>
      <c r="BB52" s="5">
        <f t="shared" si="12"/>
        <v>7.3719299999999999</v>
      </c>
      <c r="BD52" t="s">
        <v>88</v>
      </c>
      <c r="BE52">
        <v>1</v>
      </c>
      <c r="BG52">
        <v>6.1463275453055699</v>
      </c>
      <c r="BI52" s="58">
        <f t="shared" si="5"/>
        <v>6.1681102205270202</v>
      </c>
      <c r="BJ52" s="58">
        <v>6.1681102205270202</v>
      </c>
      <c r="BK52" s="62"/>
      <c r="BM52" s="26">
        <f t="shared" si="7"/>
        <v>4.2297196964089094</v>
      </c>
      <c r="BN52" s="26">
        <v>4.2297196964089094</v>
      </c>
      <c r="BO52" s="65">
        <f t="shared" si="13"/>
        <v>0</v>
      </c>
      <c r="BP52" s="65">
        <v>0</v>
      </c>
    </row>
    <row r="53" spans="1:68" x14ac:dyDescent="0.35">
      <c r="A53" s="7">
        <v>43895</v>
      </c>
      <c r="B53" s="10" t="s">
        <v>132</v>
      </c>
      <c r="C53">
        <v>7214</v>
      </c>
      <c r="D53" t="s">
        <v>89</v>
      </c>
      <c r="E53" t="s">
        <v>86</v>
      </c>
      <c r="F53">
        <v>157.47999999999999</v>
      </c>
      <c r="G53">
        <v>198.12</v>
      </c>
      <c r="H53" s="5">
        <v>60.327785209999334</v>
      </c>
      <c r="I53">
        <v>7.37</v>
      </c>
      <c r="J53">
        <v>5.77</v>
      </c>
      <c r="L53">
        <v>13</v>
      </c>
      <c r="M53">
        <v>24</v>
      </c>
      <c r="N53">
        <v>39</v>
      </c>
      <c r="O53">
        <v>19</v>
      </c>
      <c r="P53" s="5">
        <v>19</v>
      </c>
      <c r="Q53">
        <v>27</v>
      </c>
      <c r="R53" s="5">
        <v>27</v>
      </c>
      <c r="S53">
        <v>7.2140000000000004</v>
      </c>
      <c r="T53" s="6">
        <f t="shared" si="8"/>
        <v>7.6584500000000002</v>
      </c>
      <c r="U53" s="8">
        <v>7.181</v>
      </c>
      <c r="V53" s="5">
        <f t="shared" si="9"/>
        <v>7.6254499999999998</v>
      </c>
      <c r="W53" s="9">
        <v>13.3</v>
      </c>
      <c r="X53" s="5">
        <f t="shared" si="0"/>
        <v>3.6381587124085248</v>
      </c>
      <c r="Y53" s="8">
        <v>13.5</v>
      </c>
      <c r="Z53" s="5">
        <f t="shared" si="14"/>
        <v>3.6928678659785779</v>
      </c>
      <c r="AA53" s="9">
        <v>298</v>
      </c>
      <c r="AB53" s="5">
        <f t="shared" si="1"/>
        <v>200.61447429484915</v>
      </c>
      <c r="AC53" s="8">
        <v>197</v>
      </c>
      <c r="AD53" s="5">
        <f t="shared" si="10"/>
        <v>132.62097797344055</v>
      </c>
      <c r="AE53" s="9">
        <v>-22</v>
      </c>
      <c r="AF53" s="8">
        <v>-23</v>
      </c>
      <c r="AG53" s="9">
        <v>5.4</v>
      </c>
      <c r="AH53" s="8">
        <v>5</v>
      </c>
      <c r="AI53" s="9">
        <v>6</v>
      </c>
      <c r="AJ53" s="8">
        <v>5</v>
      </c>
      <c r="AK53" s="9">
        <v>100</v>
      </c>
      <c r="AL53" s="8">
        <v>99</v>
      </c>
      <c r="AM53" s="11">
        <v>0.68</v>
      </c>
      <c r="AN53" s="8">
        <v>0.79</v>
      </c>
      <c r="AO53" s="5">
        <v>1.9</v>
      </c>
      <c r="AP53" s="5">
        <v>2.1</v>
      </c>
      <c r="AQ53" s="37">
        <f t="shared" si="2"/>
        <v>6.4044945565187139E-2</v>
      </c>
      <c r="AR53" s="37">
        <f t="shared" si="17"/>
        <v>6.1450467770482469</v>
      </c>
      <c r="AS53" s="37">
        <f t="shared" si="3"/>
        <v>6.147703113900123</v>
      </c>
      <c r="AT53" s="37">
        <f t="shared" si="4"/>
        <v>7.5992323729887437</v>
      </c>
      <c r="AU53" s="37">
        <f t="shared" si="11"/>
        <v>7.1055142614488807</v>
      </c>
      <c r="AV53" s="5">
        <v>3.71</v>
      </c>
      <c r="AX53" s="5">
        <v>3.33</v>
      </c>
      <c r="AZ53" s="5">
        <v>0.79</v>
      </c>
      <c r="BB53" s="5">
        <f t="shared" si="12"/>
        <v>7.53993</v>
      </c>
      <c r="BC53" s="5">
        <f t="shared" si="15"/>
        <v>7.5069299999999997</v>
      </c>
      <c r="BD53" t="s">
        <v>88</v>
      </c>
      <c r="BE53">
        <v>1</v>
      </c>
      <c r="BG53">
        <v>6.1229141476067301</v>
      </c>
      <c r="BH53">
        <v>6.1275132078689998</v>
      </c>
      <c r="BI53" s="58">
        <f t="shared" si="5"/>
        <v>6.1545870510992877</v>
      </c>
      <c r="BJ53" s="58">
        <v>6.1545870510992877</v>
      </c>
      <c r="BK53" s="62">
        <f t="shared" si="6"/>
        <v>6.1572433879511639</v>
      </c>
      <c r="BL53" s="61">
        <v>6.1572433879511639</v>
      </c>
      <c r="BM53" s="26">
        <f t="shared" si="7"/>
        <v>5.6586059347798781</v>
      </c>
      <c r="BN53" s="26">
        <v>5.6586059347798781</v>
      </c>
      <c r="BO53" s="65">
        <f t="shared" si="13"/>
        <v>5.2909692974271216</v>
      </c>
      <c r="BP53" s="65">
        <v>5.2909692974271216</v>
      </c>
    </row>
    <row r="54" spans="1:68" x14ac:dyDescent="0.35">
      <c r="A54" s="7">
        <v>43895</v>
      </c>
      <c r="B54">
        <v>29241562</v>
      </c>
      <c r="C54">
        <v>58029</v>
      </c>
      <c r="D54" t="s">
        <v>89</v>
      </c>
      <c r="E54" t="s">
        <v>90</v>
      </c>
      <c r="F54">
        <v>86.36</v>
      </c>
      <c r="G54" s="16">
        <v>115.57</v>
      </c>
      <c r="H54" s="5">
        <v>11.793401619999869</v>
      </c>
      <c r="I54">
        <v>7.37</v>
      </c>
      <c r="J54">
        <v>5.77</v>
      </c>
      <c r="L54">
        <v>12</v>
      </c>
      <c r="M54">
        <v>22</v>
      </c>
      <c r="N54">
        <v>35</v>
      </c>
      <c r="O54">
        <v>19</v>
      </c>
      <c r="P54" s="5">
        <v>19</v>
      </c>
      <c r="Q54">
        <v>28</v>
      </c>
      <c r="R54" s="5">
        <v>28</v>
      </c>
      <c r="S54">
        <v>7.1440000000000001</v>
      </c>
      <c r="T54" s="6">
        <f t="shared" si="8"/>
        <v>7.5884499999999999</v>
      </c>
      <c r="U54" s="8">
        <v>7.2439999999999998</v>
      </c>
      <c r="V54" s="5">
        <f t="shared" si="9"/>
        <v>7.6884499999999996</v>
      </c>
      <c r="W54" s="9">
        <v>12.8</v>
      </c>
      <c r="X54" s="5">
        <f t="shared" si="0"/>
        <v>3.5013858284833925</v>
      </c>
      <c r="Y54" s="8">
        <v>9</v>
      </c>
      <c r="Z54" s="5">
        <f t="shared" si="14"/>
        <v>2.4619119106523852</v>
      </c>
      <c r="AA54" s="9">
        <v>97</v>
      </c>
      <c r="AB54" s="5">
        <f t="shared" si="1"/>
        <v>65.300684585907277</v>
      </c>
      <c r="AC54" s="8">
        <v>300</v>
      </c>
      <c r="AD54" s="5">
        <f t="shared" si="10"/>
        <v>201.96088016259981</v>
      </c>
      <c r="AE54" s="9">
        <v>-25</v>
      </c>
      <c r="AF54" s="8">
        <v>-23</v>
      </c>
      <c r="AG54" s="9">
        <v>4.4000000000000004</v>
      </c>
      <c r="AH54" s="8">
        <v>3.9</v>
      </c>
      <c r="AI54" s="9">
        <v>5</v>
      </c>
      <c r="AJ54" s="8" t="s">
        <v>87</v>
      </c>
      <c r="AK54" s="9">
        <v>95</v>
      </c>
      <c r="AL54" s="5">
        <v>100</v>
      </c>
      <c r="AM54" s="14">
        <v>0.67</v>
      </c>
      <c r="AN54" s="5">
        <v>0.76</v>
      </c>
      <c r="AO54" s="9">
        <v>1.3</v>
      </c>
      <c r="AP54" s="8">
        <v>1.1000000000000001</v>
      </c>
      <c r="AQ54" s="37">
        <f t="shared" si="2"/>
        <v>6.4044945565187139E-2</v>
      </c>
      <c r="AR54" s="37">
        <f t="shared" si="17"/>
        <v>6.1506814309764684</v>
      </c>
      <c r="AS54" s="37">
        <f t="shared" si="3"/>
        <v>6.1426319253647232</v>
      </c>
      <c r="AT54" s="37">
        <f t="shared" si="4"/>
        <v>6.1445969299044476</v>
      </c>
      <c r="AU54" s="37">
        <f t="shared" si="11"/>
        <v>5.5408379011827655</v>
      </c>
      <c r="AV54" s="5">
        <v>7.08</v>
      </c>
      <c r="AW54" s="5">
        <v>4.5599999999999996</v>
      </c>
      <c r="AX54" s="5">
        <v>3.66</v>
      </c>
      <c r="AY54" s="5">
        <v>3.49</v>
      </c>
      <c r="AZ54" s="5">
        <v>1.02</v>
      </c>
      <c r="BA54" s="5">
        <v>0.97</v>
      </c>
      <c r="BB54" s="5">
        <f t="shared" si="12"/>
        <v>7.4699299999999997</v>
      </c>
      <c r="BC54" s="5">
        <f t="shared" si="15"/>
        <v>7.5699299999999994</v>
      </c>
      <c r="BD54" t="s">
        <v>84</v>
      </c>
      <c r="BE54">
        <v>1</v>
      </c>
      <c r="BG54">
        <v>6.1326697299812398</v>
      </c>
      <c r="BH54">
        <v>6.1187331837319396</v>
      </c>
      <c r="BI54" s="58">
        <f t="shared" si="5"/>
        <v>6.1602217050275092</v>
      </c>
      <c r="BJ54" s="58">
        <v>6.1602217050275092</v>
      </c>
      <c r="BK54" s="62">
        <f t="shared" si="6"/>
        <v>6.1521721994157641</v>
      </c>
      <c r="BL54" s="61">
        <v>6.1521721994157641</v>
      </c>
      <c r="BM54" s="26">
        <f t="shared" si="7"/>
        <v>4.5754427483986406</v>
      </c>
      <c r="BN54" s="26">
        <v>4.5754427483986406</v>
      </c>
      <c r="BO54" s="65">
        <f t="shared" si="13"/>
        <v>4.1258664944542183</v>
      </c>
      <c r="BP54" s="65">
        <v>4.1258664944542183</v>
      </c>
    </row>
    <row r="55" spans="1:68" x14ac:dyDescent="0.35">
      <c r="A55" s="7">
        <v>43895</v>
      </c>
      <c r="B55" s="10" t="s">
        <v>133</v>
      </c>
      <c r="D55" t="s">
        <v>89</v>
      </c>
      <c r="E55" t="s">
        <v>97</v>
      </c>
      <c r="F55">
        <v>127</v>
      </c>
      <c r="G55">
        <v>162.56</v>
      </c>
      <c r="H55" s="5">
        <v>31.751465899999651</v>
      </c>
      <c r="I55">
        <v>7.37</v>
      </c>
      <c r="J55">
        <v>5.77</v>
      </c>
      <c r="L55">
        <v>15</v>
      </c>
      <c r="M55">
        <v>41</v>
      </c>
      <c r="N55">
        <v>57</v>
      </c>
      <c r="O55">
        <v>25</v>
      </c>
      <c r="P55" s="5">
        <v>25</v>
      </c>
      <c r="Q55">
        <v>52</v>
      </c>
      <c r="R55" s="5">
        <v>52</v>
      </c>
      <c r="S55">
        <v>7.226</v>
      </c>
      <c r="T55" s="6">
        <f t="shared" si="8"/>
        <v>7.6704499999999998</v>
      </c>
      <c r="U55" s="8">
        <v>7.0549999999999997</v>
      </c>
      <c r="V55" s="5">
        <f t="shared" si="9"/>
        <v>7.4994499999999995</v>
      </c>
      <c r="W55" s="9">
        <v>12.9</v>
      </c>
      <c r="X55" s="5">
        <f t="shared" si="0"/>
        <v>3.5287404052684188</v>
      </c>
      <c r="Y55" s="8">
        <v>13.7</v>
      </c>
      <c r="Z55" s="5">
        <f t="shared" si="14"/>
        <v>3.7475770195486304</v>
      </c>
      <c r="AA55" s="9">
        <v>218</v>
      </c>
      <c r="AB55" s="5">
        <f t="shared" si="1"/>
        <v>146.75823958482252</v>
      </c>
      <c r="AC55" s="8">
        <v>151</v>
      </c>
      <c r="AD55" s="5">
        <f t="shared" si="10"/>
        <v>101.65364301517523</v>
      </c>
      <c r="AE55" s="9">
        <v>-22</v>
      </c>
      <c r="AF55" s="8">
        <v>-27</v>
      </c>
      <c r="AG55" s="9">
        <v>5.4</v>
      </c>
      <c r="AH55" s="8">
        <v>3.8</v>
      </c>
      <c r="AI55" s="9">
        <v>6</v>
      </c>
      <c r="AJ55" s="8" t="s">
        <v>87</v>
      </c>
      <c r="AK55" s="9">
        <v>100</v>
      </c>
      <c r="AL55" s="8">
        <v>98</v>
      </c>
      <c r="AM55" s="11">
        <v>0.75</v>
      </c>
      <c r="AN55" s="8">
        <v>1.61</v>
      </c>
      <c r="AO55" s="9">
        <v>1.2</v>
      </c>
      <c r="AP55" s="8">
        <v>1.9</v>
      </c>
      <c r="AQ55" s="37">
        <f t="shared" si="2"/>
        <v>6.4044945565187139E-2</v>
      </c>
      <c r="AR55" s="37">
        <f t="shared" si="17"/>
        <v>6.1440808363748376</v>
      </c>
      <c r="AS55" s="37">
        <f t="shared" si="3"/>
        <v>6.1578454909709226</v>
      </c>
      <c r="AT55" s="37">
        <f t="shared" si="4"/>
        <v>7.5940549403473785</v>
      </c>
      <c r="AU55" s="37">
        <f t="shared" si="11"/>
        <v>5.2703558214168886</v>
      </c>
      <c r="AV55" s="5">
        <v>5.08</v>
      </c>
      <c r="AW55" s="5">
        <v>5.27</v>
      </c>
      <c r="AX55" s="5">
        <v>3.42</v>
      </c>
      <c r="AY55" s="5">
        <v>3.72</v>
      </c>
      <c r="AZ55" s="5">
        <v>1.04</v>
      </c>
      <c r="BA55" s="5">
        <v>1.19</v>
      </c>
      <c r="BB55" s="5">
        <f t="shared" si="12"/>
        <v>7.5519299999999996</v>
      </c>
      <c r="BC55" s="5">
        <f t="shared" si="15"/>
        <v>7.3809299999999993</v>
      </c>
      <c r="BD55" t="s">
        <v>88</v>
      </c>
      <c r="BE55">
        <v>0</v>
      </c>
      <c r="BF55" t="s">
        <v>134</v>
      </c>
      <c r="BG55">
        <v>6.12124176205681</v>
      </c>
      <c r="BH55">
        <v>6.1450732561431298</v>
      </c>
      <c r="BI55" s="58">
        <f t="shared" si="5"/>
        <v>6.1536211104258784</v>
      </c>
      <c r="BJ55" s="58">
        <v>6.1536211104258784</v>
      </c>
      <c r="BK55" s="62">
        <f t="shared" si="6"/>
        <v>6.1673857650219635</v>
      </c>
      <c r="BL55" s="61">
        <v>6.1673857650219635</v>
      </c>
      <c r="BM55" s="26">
        <f t="shared" si="7"/>
        <v>5.65475067024349</v>
      </c>
      <c r="BN55" s="26">
        <v>5.65475067024349</v>
      </c>
      <c r="BO55" s="65">
        <f t="shared" si="13"/>
        <v>3.9244577959578941</v>
      </c>
      <c r="BP55" s="65">
        <v>3.9244577959578941</v>
      </c>
    </row>
    <row r="56" spans="1:68" x14ac:dyDescent="0.35">
      <c r="A56" s="7">
        <v>43896</v>
      </c>
      <c r="B56">
        <v>29241467</v>
      </c>
      <c r="D56" t="s">
        <v>85</v>
      </c>
      <c r="E56" t="s">
        <v>86</v>
      </c>
      <c r="F56">
        <v>165.1</v>
      </c>
      <c r="G56">
        <v>224.79</v>
      </c>
      <c r="H56" s="5">
        <v>92.079251109998992</v>
      </c>
      <c r="I56">
        <v>7.37</v>
      </c>
      <c r="J56">
        <v>6</v>
      </c>
      <c r="L56">
        <v>51</v>
      </c>
      <c r="M56">
        <v>24</v>
      </c>
      <c r="N56">
        <v>78</v>
      </c>
      <c r="O56">
        <v>61</v>
      </c>
      <c r="P56" s="5">
        <v>61</v>
      </c>
      <c r="Q56">
        <v>65</v>
      </c>
      <c r="R56" s="5">
        <v>65</v>
      </c>
      <c r="S56">
        <v>7.12</v>
      </c>
      <c r="T56" s="6">
        <f t="shared" si="8"/>
        <v>7.5644499999999999</v>
      </c>
      <c r="U56" s="8">
        <v>7.0449999999999999</v>
      </c>
      <c r="V56" s="5">
        <f t="shared" si="9"/>
        <v>7.4894499999999997</v>
      </c>
      <c r="W56" s="9">
        <v>16.600000000000001</v>
      </c>
      <c r="X56" s="5">
        <f t="shared" si="0"/>
        <v>4.5408597463143998</v>
      </c>
      <c r="Y56" s="8">
        <v>20.6</v>
      </c>
      <c r="Z56" s="5">
        <f t="shared" si="14"/>
        <v>5.6350428177154601</v>
      </c>
      <c r="AA56" s="9">
        <v>322</v>
      </c>
      <c r="AB56" s="5">
        <f t="shared" si="1"/>
        <v>216.77134470785714</v>
      </c>
      <c r="AC56" s="8">
        <v>143</v>
      </c>
      <c r="AD56" s="5">
        <f t="shared" si="10"/>
        <v>96.268019544172574</v>
      </c>
      <c r="AE56" s="9">
        <v>-24</v>
      </c>
      <c r="AF56" s="8">
        <v>-25</v>
      </c>
      <c r="AG56" s="9">
        <v>5.4</v>
      </c>
      <c r="AH56" s="8">
        <v>5.6</v>
      </c>
      <c r="AI56" s="9">
        <v>6</v>
      </c>
      <c r="AJ56" s="8">
        <v>6</v>
      </c>
      <c r="AK56" s="9">
        <v>100</v>
      </c>
      <c r="AL56" s="8">
        <v>98</v>
      </c>
      <c r="AM56" s="11">
        <v>1.01</v>
      </c>
      <c r="AN56" s="8">
        <v>1.17</v>
      </c>
      <c r="AO56" s="5">
        <v>1.9</v>
      </c>
      <c r="AP56" s="5">
        <v>1.9</v>
      </c>
      <c r="AQ56" s="37">
        <f t="shared" si="2"/>
        <v>6.4044945565187139E-2</v>
      </c>
      <c r="AR56" s="37">
        <f t="shared" si="17"/>
        <v>6.1526133123232878</v>
      </c>
      <c r="AS56" s="37">
        <f t="shared" si="3"/>
        <v>6.1586504415320968</v>
      </c>
      <c r="AT56" s="37">
        <f t="shared" si="4"/>
        <v>7.5068828174668552</v>
      </c>
      <c r="AU56" s="37">
        <f t="shared" si="11"/>
        <v>7.7300381927787942</v>
      </c>
      <c r="BB56" s="5">
        <f t="shared" si="12"/>
        <v>7.4459299999999997</v>
      </c>
      <c r="BC56" s="5">
        <f t="shared" si="15"/>
        <v>7.3709299999999995</v>
      </c>
      <c r="BD56" t="s">
        <v>88</v>
      </c>
      <c r="BE56">
        <v>1</v>
      </c>
      <c r="BF56" t="s">
        <v>135</v>
      </c>
      <c r="BG56">
        <v>6.13601450108108</v>
      </c>
      <c r="BH56">
        <v>6.1464669107680603</v>
      </c>
      <c r="BI56" s="58">
        <f t="shared" si="5"/>
        <v>6.1621535863743286</v>
      </c>
      <c r="BJ56" s="58">
        <v>6.1621535863743286</v>
      </c>
      <c r="BK56" s="62">
        <f t="shared" si="6"/>
        <v>6.1681907155831377</v>
      </c>
      <c r="BL56" s="61">
        <v>6.1681907155831377</v>
      </c>
      <c r="BM56" s="26">
        <f t="shared" si="7"/>
        <v>5.589839812453115</v>
      </c>
      <c r="BN56" s="26">
        <v>5.589839812453115</v>
      </c>
      <c r="BO56" s="65">
        <f t="shared" si="13"/>
        <v>5.7560076921993071</v>
      </c>
      <c r="BP56" s="65">
        <v>5.7560076921993071</v>
      </c>
    </row>
    <row r="57" spans="1:68" x14ac:dyDescent="0.35">
      <c r="A57" s="7">
        <v>43896</v>
      </c>
      <c r="B57">
        <v>2054522</v>
      </c>
      <c r="C57">
        <v>7228</v>
      </c>
      <c r="D57" t="s">
        <v>85</v>
      </c>
      <c r="E57" t="s">
        <v>97</v>
      </c>
      <c r="F57">
        <v>142.24</v>
      </c>
      <c r="G57">
        <v>179.07</v>
      </c>
      <c r="H57" s="5">
        <v>57.606230989999368</v>
      </c>
      <c r="I57">
        <v>7.37</v>
      </c>
      <c r="J57">
        <v>6</v>
      </c>
      <c r="L57">
        <v>43</v>
      </c>
      <c r="M57">
        <v>88</v>
      </c>
      <c r="N57">
        <v>133</v>
      </c>
      <c r="O57">
        <v>51</v>
      </c>
      <c r="P57" s="5">
        <v>51</v>
      </c>
      <c r="Q57">
        <v>65</v>
      </c>
      <c r="R57" s="5">
        <v>65</v>
      </c>
      <c r="S57">
        <v>7.1289999999999996</v>
      </c>
      <c r="T57" s="6">
        <f t="shared" si="8"/>
        <v>7.5734499999999993</v>
      </c>
      <c r="U57" s="8">
        <v>7.0979999999999999</v>
      </c>
      <c r="V57" s="5">
        <f t="shared" si="9"/>
        <v>7.5424499999999997</v>
      </c>
      <c r="W57" s="9">
        <v>15.5</v>
      </c>
      <c r="X57" s="5">
        <f t="shared" si="0"/>
        <v>4.2399594016791076</v>
      </c>
      <c r="Y57" s="8">
        <v>15.5</v>
      </c>
      <c r="Z57" s="5">
        <f t="shared" si="14"/>
        <v>4.2399594016791076</v>
      </c>
      <c r="AA57" s="9">
        <v>270</v>
      </c>
      <c r="AB57" s="5">
        <f t="shared" si="1"/>
        <v>181.76479214633983</v>
      </c>
      <c r="AC57" s="8">
        <v>285</v>
      </c>
      <c r="AD57" s="5">
        <f t="shared" si="10"/>
        <v>191.86283615446982</v>
      </c>
      <c r="AE57" s="9">
        <v>-24</v>
      </c>
      <c r="AF57" s="8">
        <v>-25</v>
      </c>
      <c r="AG57" s="9">
        <v>5.0999999999999996</v>
      </c>
      <c r="AH57" s="8">
        <v>4.8</v>
      </c>
      <c r="AI57" s="9">
        <v>6</v>
      </c>
      <c r="AJ57" s="8">
        <v>5</v>
      </c>
      <c r="AK57" s="9">
        <v>100</v>
      </c>
      <c r="AL57" s="8">
        <v>100</v>
      </c>
      <c r="AM57" s="11">
        <v>1.08</v>
      </c>
      <c r="AN57" s="8">
        <v>1.1599999999999999</v>
      </c>
      <c r="AO57" s="5">
        <v>1.5</v>
      </c>
      <c r="AQ57" s="37">
        <f t="shared" si="2"/>
        <v>6.4044945565187139E-2</v>
      </c>
      <c r="AR57" s="37">
        <f t="shared" si="17"/>
        <v>6.1518888568182302</v>
      </c>
      <c r="AS57" s="37">
        <f t="shared" si="3"/>
        <v>6.1543842035578713</v>
      </c>
      <c r="AT57" s="37">
        <f t="shared" si="4"/>
        <v>7.168160191350065</v>
      </c>
      <c r="AU57" s="37">
        <f t="shared" si="11"/>
        <v>6.6360913460377846</v>
      </c>
      <c r="AV57" s="5">
        <v>3.82</v>
      </c>
      <c r="AW57" s="5">
        <v>4.45</v>
      </c>
      <c r="AX57" s="5">
        <v>3.5</v>
      </c>
      <c r="AY57" s="5">
        <v>3.86</v>
      </c>
      <c r="AZ57" s="5">
        <v>0.95</v>
      </c>
      <c r="BA57" s="5">
        <v>1.04</v>
      </c>
      <c r="BB57" s="5">
        <f t="shared" si="12"/>
        <v>7.4549299999999992</v>
      </c>
      <c r="BC57" s="5">
        <f t="shared" si="15"/>
        <v>7.4239299999999995</v>
      </c>
      <c r="BD57" t="s">
        <v>88</v>
      </c>
      <c r="BE57">
        <v>1</v>
      </c>
      <c r="BG57">
        <v>6.13476021191864</v>
      </c>
      <c r="BH57">
        <v>6.1390805412559297</v>
      </c>
      <c r="BI57" s="58">
        <f t="shared" si="5"/>
        <v>6.1614291308692719</v>
      </c>
      <c r="BJ57" s="58">
        <v>6.1614291308692719</v>
      </c>
      <c r="BK57" s="62">
        <f t="shared" si="6"/>
        <v>6.163924477608913</v>
      </c>
      <c r="BL57" s="61">
        <v>6.163924477608913</v>
      </c>
      <c r="BM57" s="26">
        <f t="shared" si="7"/>
        <v>5.3376172499214523</v>
      </c>
      <c r="BN57" s="26">
        <v>5.3376172499214523</v>
      </c>
      <c r="BO57" s="65">
        <f t="shared" si="13"/>
        <v>4.9414235585037209</v>
      </c>
      <c r="BP57" s="65">
        <v>4.9414235585037209</v>
      </c>
    </row>
    <row r="58" spans="1:68" x14ac:dyDescent="0.35">
      <c r="A58" s="7">
        <v>43896</v>
      </c>
      <c r="B58">
        <v>7093370</v>
      </c>
      <c r="C58">
        <v>58036</v>
      </c>
      <c r="D58" t="s">
        <v>85</v>
      </c>
      <c r="E58" t="s">
        <v>90</v>
      </c>
      <c r="F58">
        <v>97.79</v>
      </c>
      <c r="G58">
        <v>132.08000000000001</v>
      </c>
      <c r="H58" s="5">
        <v>15.42214057999983</v>
      </c>
      <c r="I58">
        <v>7.37</v>
      </c>
      <c r="J58">
        <v>6</v>
      </c>
      <c r="L58">
        <v>13</v>
      </c>
      <c r="M58">
        <v>24</v>
      </c>
      <c r="N58">
        <v>38</v>
      </c>
      <c r="O58">
        <v>24</v>
      </c>
      <c r="P58" s="5">
        <v>24</v>
      </c>
      <c r="Q58">
        <v>33</v>
      </c>
      <c r="R58" s="5">
        <v>33</v>
      </c>
      <c r="S58">
        <v>7.0789999999999997</v>
      </c>
      <c r="T58" s="6">
        <f t="shared" si="8"/>
        <v>7.5234499999999995</v>
      </c>
      <c r="U58" s="8">
        <v>7.0410000000000004</v>
      </c>
      <c r="V58" s="5">
        <f t="shared" si="9"/>
        <v>7.4854500000000002</v>
      </c>
      <c r="W58" s="9">
        <v>16.2</v>
      </c>
      <c r="X58" s="5">
        <f t="shared" si="0"/>
        <v>4.4314414391742929</v>
      </c>
      <c r="Y58" s="8">
        <v>17.5</v>
      </c>
      <c r="Z58" s="5">
        <f t="shared" si="14"/>
        <v>4.7870509373796377</v>
      </c>
      <c r="AA58" s="9">
        <v>199</v>
      </c>
      <c r="AB58" s="5">
        <f t="shared" si="1"/>
        <v>133.96738384119121</v>
      </c>
      <c r="AC58" s="8">
        <v>289</v>
      </c>
      <c r="AD58" s="5">
        <f t="shared" si="10"/>
        <v>194.55564788997114</v>
      </c>
      <c r="AE58" s="9">
        <v>-25</v>
      </c>
      <c r="AF58" s="8">
        <v>-26</v>
      </c>
      <c r="AG58" s="9">
        <v>4.8</v>
      </c>
      <c r="AH58" s="8">
        <v>4.7</v>
      </c>
      <c r="AI58" s="9">
        <v>5</v>
      </c>
      <c r="AJ58" s="8">
        <v>5</v>
      </c>
      <c r="AK58" s="9">
        <v>99</v>
      </c>
      <c r="AL58" s="8">
        <v>100</v>
      </c>
      <c r="AM58" s="11">
        <v>0.75</v>
      </c>
      <c r="AN58" s="8">
        <v>0.9</v>
      </c>
      <c r="AO58" s="5">
        <v>1.4</v>
      </c>
      <c r="AQ58" s="37">
        <f t="shared" si="2"/>
        <v>6.4044945565187139E-2</v>
      </c>
      <c r="AR58" s="37">
        <f t="shared" si="17"/>
        <v>6.1559136096241041</v>
      </c>
      <c r="AS58" s="37">
        <f t="shared" si="3"/>
        <v>6.158972421756566</v>
      </c>
      <c r="AT58" s="37">
        <f t="shared" si="4"/>
        <v>6.6155547163377282</v>
      </c>
      <c r="AU58" s="37">
        <f t="shared" si="11"/>
        <v>6.501753315245324</v>
      </c>
      <c r="AV58" s="5">
        <v>6.11</v>
      </c>
      <c r="AW58" s="5">
        <v>5.32</v>
      </c>
      <c r="AX58" s="5">
        <v>3.46</v>
      </c>
      <c r="AY58" s="5">
        <v>3.55</v>
      </c>
      <c r="AZ58" s="5">
        <v>1.1399999999999999</v>
      </c>
      <c r="BA58" s="5">
        <v>1.23</v>
      </c>
      <c r="BB58" s="5">
        <f t="shared" si="12"/>
        <v>7.4049299999999993</v>
      </c>
      <c r="BC58" s="5">
        <f t="shared" si="15"/>
        <v>7.36693</v>
      </c>
      <c r="BD58" t="s">
        <v>84</v>
      </c>
      <c r="BE58">
        <v>1</v>
      </c>
      <c r="BG58">
        <v>6.1417284850433003</v>
      </c>
      <c r="BH58">
        <v>6.1470243726180298</v>
      </c>
      <c r="BI58" s="58">
        <f t="shared" si="5"/>
        <v>6.165453883675144</v>
      </c>
      <c r="BJ58" s="58">
        <v>6.165453883675144</v>
      </c>
      <c r="BK58" s="62">
        <f t="shared" si="6"/>
        <v>6.1685126958076077</v>
      </c>
      <c r="BL58" s="61">
        <v>6.1685126958076077</v>
      </c>
      <c r="BM58" s="26">
        <f t="shared" si="7"/>
        <v>4.92613139621717</v>
      </c>
      <c r="BN58" s="26">
        <v>4.92613139621717</v>
      </c>
      <c r="BO58" s="65">
        <f t="shared" si="13"/>
        <v>4.8413916156708057</v>
      </c>
      <c r="BP58" s="65">
        <v>4.8413916156708057</v>
      </c>
    </row>
    <row r="59" spans="1:68" x14ac:dyDescent="0.35">
      <c r="A59" s="7">
        <v>43896</v>
      </c>
      <c r="B59">
        <v>7093185</v>
      </c>
      <c r="D59" t="s">
        <v>85</v>
      </c>
      <c r="E59" t="s">
        <v>86</v>
      </c>
      <c r="F59">
        <v>165.1</v>
      </c>
      <c r="G59">
        <v>213.36</v>
      </c>
      <c r="H59" s="5">
        <v>86.18255029999905</v>
      </c>
      <c r="I59">
        <v>7.37</v>
      </c>
      <c r="J59">
        <v>6</v>
      </c>
      <c r="L59">
        <v>35</v>
      </c>
      <c r="M59">
        <v>15</v>
      </c>
      <c r="N59">
        <v>75</v>
      </c>
      <c r="O59">
        <v>71</v>
      </c>
      <c r="P59" s="5">
        <v>71</v>
      </c>
      <c r="S59">
        <v>7.0039999999999996</v>
      </c>
      <c r="T59" s="6">
        <f t="shared" si="8"/>
        <v>7.4484499999999993</v>
      </c>
      <c r="W59" s="9">
        <v>18.100000000000001</v>
      </c>
      <c r="X59" s="5">
        <f t="shared" si="0"/>
        <v>4.9511783980897972</v>
      </c>
      <c r="AA59" s="9">
        <v>126</v>
      </c>
      <c r="AB59" s="5">
        <f t="shared" si="1"/>
        <v>84.823569668291924</v>
      </c>
      <c r="AE59" s="9">
        <v>-27</v>
      </c>
      <c r="AG59" s="9">
        <v>4.5</v>
      </c>
      <c r="AI59" s="9">
        <v>5</v>
      </c>
      <c r="AK59" s="9">
        <v>97</v>
      </c>
      <c r="AM59" s="11">
        <v>0.78</v>
      </c>
      <c r="AO59" s="5">
        <v>1.4</v>
      </c>
      <c r="AQ59" s="37">
        <f t="shared" si="2"/>
        <v>6.4044945565187139E-2</v>
      </c>
      <c r="AR59" s="37">
        <f t="shared" si="17"/>
        <v>6.1619507388329122</v>
      </c>
      <c r="AT59" s="37">
        <f t="shared" si="4"/>
        <v>6.1332786597406548</v>
      </c>
      <c r="BB59" s="5">
        <f t="shared" si="12"/>
        <v>7.3299299999999992</v>
      </c>
      <c r="BD59" t="s">
        <v>88</v>
      </c>
      <c r="BE59">
        <v>1</v>
      </c>
      <c r="BG59">
        <v>6.1521808947302796</v>
      </c>
      <c r="BI59" s="58">
        <f t="shared" si="5"/>
        <v>6.171491012883954</v>
      </c>
      <c r="BJ59" s="58">
        <v>6.171491012883954</v>
      </c>
      <c r="BK59" s="62"/>
      <c r="BM59" s="26">
        <f t="shared" si="7"/>
        <v>4.5670148404762552</v>
      </c>
      <c r="BN59" s="26">
        <v>4.5670148404762552</v>
      </c>
      <c r="BO59" s="65">
        <f t="shared" si="13"/>
        <v>0</v>
      </c>
      <c r="BP59" s="65">
        <v>0</v>
      </c>
    </row>
    <row r="60" spans="1:68" x14ac:dyDescent="0.35">
      <c r="A60" s="7">
        <v>43910</v>
      </c>
      <c r="B60">
        <v>31199309</v>
      </c>
      <c r="D60" t="s">
        <v>89</v>
      </c>
      <c r="E60" t="s">
        <v>86</v>
      </c>
      <c r="F60">
        <v>147.32</v>
      </c>
      <c r="G60">
        <v>190.5</v>
      </c>
      <c r="H60" s="5">
        <v>53.070307289999413</v>
      </c>
      <c r="I60">
        <v>7.2</v>
      </c>
      <c r="J60">
        <v>6.57</v>
      </c>
      <c r="K60">
        <v>6</v>
      </c>
      <c r="L60">
        <v>25</v>
      </c>
      <c r="M60">
        <v>11</v>
      </c>
      <c r="N60">
        <v>36</v>
      </c>
      <c r="O60">
        <v>34</v>
      </c>
      <c r="P60" s="5">
        <v>34</v>
      </c>
      <c r="S60">
        <v>7.0730000000000004</v>
      </c>
      <c r="T60" s="6">
        <f t="shared" si="8"/>
        <v>7.5200000000000005</v>
      </c>
      <c r="W60" s="9">
        <v>16.899999999999999</v>
      </c>
      <c r="X60" s="5">
        <f t="shared" si="0"/>
        <v>4.5886687176530776</v>
      </c>
      <c r="AA60" s="9">
        <v>133</v>
      </c>
      <c r="AB60" s="5">
        <f t="shared" si="1"/>
        <v>89.332942849781915</v>
      </c>
      <c r="AE60" s="9">
        <v>-25</v>
      </c>
      <c r="AG60" s="9">
        <v>4.9000000000000004</v>
      </c>
      <c r="AI60" s="9">
        <v>5</v>
      </c>
      <c r="AK60" s="9">
        <v>98</v>
      </c>
      <c r="AM60" s="11">
        <v>1.1100000000000001</v>
      </c>
      <c r="AO60" s="5">
        <v>1.6</v>
      </c>
      <c r="AQ60" s="37">
        <f t="shared" si="2"/>
        <v>6.44752289321779E-2</v>
      </c>
      <c r="AR60" s="37">
        <f t="shared" si="17"/>
        <v>6.1577228812563272</v>
      </c>
      <c r="AT60" s="37">
        <f t="shared" si="4"/>
        <v>6.8132875154952464</v>
      </c>
      <c r="BB60" s="5">
        <f t="shared" si="12"/>
        <v>7.4008000000000003</v>
      </c>
      <c r="BD60" t="s">
        <v>88</v>
      </c>
      <c r="BE60">
        <v>1</v>
      </c>
      <c r="BG60">
        <v>6.1440470398231399</v>
      </c>
      <c r="BI60" s="58">
        <f t="shared" si="5"/>
        <v>6.1672549504055647</v>
      </c>
      <c r="BJ60" s="58">
        <v>6.1672549504055647</v>
      </c>
      <c r="BK60" s="62"/>
      <c r="BM60" s="26">
        <f t="shared" si="7"/>
        <v>5.065527146027752</v>
      </c>
      <c r="BN60" s="26">
        <v>5.065527146027752</v>
      </c>
      <c r="BO60" s="65">
        <f t="shared" si="13"/>
        <v>0</v>
      </c>
      <c r="BP60" s="65">
        <v>0</v>
      </c>
    </row>
    <row r="61" spans="1:68" x14ac:dyDescent="0.35">
      <c r="A61" s="7">
        <v>43910</v>
      </c>
      <c r="B61">
        <v>31199293</v>
      </c>
      <c r="D61" t="s">
        <v>85</v>
      </c>
      <c r="E61" t="s">
        <v>90</v>
      </c>
      <c r="F61">
        <v>91.44</v>
      </c>
      <c r="G61">
        <v>129.54</v>
      </c>
      <c r="H61" s="5">
        <v>14.061363469999845</v>
      </c>
      <c r="I61">
        <v>7.2</v>
      </c>
      <c r="J61">
        <v>6.57</v>
      </c>
      <c r="K61">
        <v>6</v>
      </c>
      <c r="L61">
        <v>11</v>
      </c>
      <c r="M61">
        <v>10</v>
      </c>
      <c r="N61">
        <v>21</v>
      </c>
      <c r="O61">
        <v>21</v>
      </c>
      <c r="P61" s="5">
        <v>21</v>
      </c>
      <c r="S61">
        <v>7.1159999999999997</v>
      </c>
      <c r="T61" s="6">
        <f t="shared" si="8"/>
        <v>7.5629999999999997</v>
      </c>
      <c r="W61" s="9">
        <v>13.7</v>
      </c>
      <c r="X61" s="5">
        <f t="shared" si="0"/>
        <v>3.7198083687483527</v>
      </c>
      <c r="AA61" s="9">
        <v>133</v>
      </c>
      <c r="AB61" s="5">
        <f t="shared" si="1"/>
        <v>89.332942849781915</v>
      </c>
      <c r="AE61" s="9">
        <v>-25</v>
      </c>
      <c r="AG61" s="9">
        <v>4.4000000000000004</v>
      </c>
      <c r="AI61" s="9">
        <v>5</v>
      </c>
      <c r="AK61" s="9">
        <v>98</v>
      </c>
      <c r="AM61" s="11">
        <v>0.53</v>
      </c>
      <c r="AO61" s="5">
        <v>1.7</v>
      </c>
      <c r="AQ61" s="37">
        <f t="shared" si="2"/>
        <v>6.44752289321779E-2</v>
      </c>
      <c r="AR61" s="37">
        <f t="shared" si="17"/>
        <v>6.1542842992645719</v>
      </c>
      <c r="AT61" s="37">
        <f t="shared" si="4"/>
        <v>6.146518042013601</v>
      </c>
      <c r="BB61" s="5">
        <f t="shared" si="12"/>
        <v>7.4437999999999995</v>
      </c>
      <c r="BD61" t="s">
        <v>84</v>
      </c>
      <c r="BE61">
        <v>1</v>
      </c>
      <c r="BG61">
        <v>6.13810660610054</v>
      </c>
      <c r="BI61" s="58">
        <f t="shared" si="5"/>
        <v>6.1638163684138094</v>
      </c>
      <c r="BJ61" s="58">
        <v>6.1638163684138094</v>
      </c>
      <c r="BK61" s="62"/>
      <c r="BM61" s="26">
        <f t="shared" si="7"/>
        <v>4.5697989296002968</v>
      </c>
      <c r="BN61" s="26">
        <v>4.5697989296002968</v>
      </c>
      <c r="BO61" s="65">
        <f t="shared" si="13"/>
        <v>0</v>
      </c>
      <c r="BP61" s="65">
        <v>0</v>
      </c>
    </row>
    <row r="62" spans="1:68" x14ac:dyDescent="0.35">
      <c r="H62" s="5"/>
      <c r="BK62" s="6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8"/>
  <sheetViews>
    <sheetView topLeftCell="AX1" zoomScale="130" zoomScaleNormal="130" workbookViewId="0">
      <pane ySplit="1" topLeftCell="A2" activePane="bottomLeft" state="frozen"/>
      <selection pane="bottomLeft" activeCell="BG87" sqref="BG87"/>
    </sheetView>
  </sheetViews>
  <sheetFormatPr defaultColWidth="11" defaultRowHeight="15.5" x14ac:dyDescent="0.35"/>
  <cols>
    <col min="4" max="13" width="11" customWidth="1"/>
    <col min="14" max="15" width="10.83203125" customWidth="1"/>
    <col min="16" max="23" width="10.83203125" style="22" customWidth="1"/>
    <col min="24" max="24" width="10.83203125" style="6" customWidth="1"/>
    <col min="25" max="26" width="11" style="6" customWidth="1"/>
    <col min="27" max="55" width="11" style="5" customWidth="1"/>
    <col min="56" max="56" width="11" customWidth="1"/>
    <col min="58" max="58" width="11" style="49"/>
  </cols>
  <sheetData>
    <row r="1" spans="1:5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196</v>
      </c>
      <c r="F1" s="1" t="s">
        <v>4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7</v>
      </c>
      <c r="L1" s="1" t="s">
        <v>9</v>
      </c>
      <c r="M1" s="1" t="s">
        <v>10</v>
      </c>
      <c r="N1" s="1" t="s">
        <v>11</v>
      </c>
      <c r="O1" s="1" t="s">
        <v>201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202</v>
      </c>
      <c r="X1" s="4" t="s">
        <v>19</v>
      </c>
      <c r="Y1" s="4" t="s">
        <v>20</v>
      </c>
      <c r="Z1" s="4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6" t="s">
        <v>167</v>
      </c>
      <c r="AW1" s="36" t="s">
        <v>168</v>
      </c>
      <c r="AX1" s="42" t="s">
        <v>169</v>
      </c>
      <c r="AY1" s="42" t="s">
        <v>170</v>
      </c>
      <c r="AZ1" s="42" t="s">
        <v>171</v>
      </c>
      <c r="BA1" s="42" t="s">
        <v>172</v>
      </c>
      <c r="BB1" s="42" t="s">
        <v>173</v>
      </c>
      <c r="BC1" s="42" t="s">
        <v>174</v>
      </c>
      <c r="BD1" s="1" t="s">
        <v>43</v>
      </c>
      <c r="BF1" s="54" t="s">
        <v>203</v>
      </c>
      <c r="BG1" s="1"/>
    </row>
    <row r="2" spans="1:59" x14ac:dyDescent="0.35">
      <c r="A2" t="s">
        <v>44</v>
      </c>
      <c r="B2" t="s">
        <v>45</v>
      </c>
      <c r="C2" t="s">
        <v>2</v>
      </c>
      <c r="D2" t="s">
        <v>46</v>
      </c>
      <c r="F2" t="s">
        <v>47</v>
      </c>
      <c r="G2" t="s">
        <v>48</v>
      </c>
      <c r="H2" t="s">
        <v>204</v>
      </c>
      <c r="I2" t="s">
        <v>49</v>
      </c>
      <c r="J2" t="s">
        <v>205</v>
      </c>
      <c r="K2" t="s">
        <v>50</v>
      </c>
      <c r="L2" t="s">
        <v>51</v>
      </c>
      <c r="M2" t="s">
        <v>52</v>
      </c>
      <c r="N2" t="s">
        <v>53</v>
      </c>
      <c r="O2" t="s">
        <v>206</v>
      </c>
      <c r="P2" s="22" t="s">
        <v>207</v>
      </c>
      <c r="Q2" s="22" t="s">
        <v>208</v>
      </c>
      <c r="R2" s="22" t="s">
        <v>209</v>
      </c>
      <c r="S2" s="22" t="s">
        <v>57</v>
      </c>
      <c r="U2" s="22" t="s">
        <v>210</v>
      </c>
      <c r="W2" s="22" t="s">
        <v>211</v>
      </c>
      <c r="X2" s="6" t="s">
        <v>59</v>
      </c>
      <c r="Y2" s="6" t="s">
        <v>60</v>
      </c>
      <c r="Z2" s="6" t="s">
        <v>61</v>
      </c>
      <c r="AA2" s="5" t="s">
        <v>62</v>
      </c>
      <c r="AB2" s="5" t="s">
        <v>63</v>
      </c>
      <c r="AC2" s="5" t="s">
        <v>64</v>
      </c>
      <c r="AD2" s="5" t="s">
        <v>65</v>
      </c>
      <c r="AE2" s="5" t="s">
        <v>66</v>
      </c>
      <c r="AF2" s="5" t="s">
        <v>67</v>
      </c>
      <c r="AG2" s="5" t="s">
        <v>68</v>
      </c>
      <c r="AH2" s="5" t="s">
        <v>69</v>
      </c>
      <c r="AI2" s="5" t="s">
        <v>70</v>
      </c>
      <c r="AJ2" s="5" t="s">
        <v>71</v>
      </c>
      <c r="AK2" s="5" t="s">
        <v>72</v>
      </c>
      <c r="AL2" s="5" t="s">
        <v>73</v>
      </c>
      <c r="AM2" s="5" t="s">
        <v>74</v>
      </c>
      <c r="AN2" s="5" t="s">
        <v>75</v>
      </c>
      <c r="AO2" s="5" t="s">
        <v>76</v>
      </c>
      <c r="AP2" s="5" t="s">
        <v>77</v>
      </c>
      <c r="AQ2" s="5" t="s">
        <v>78</v>
      </c>
      <c r="AR2" s="5" t="s">
        <v>79</v>
      </c>
      <c r="AS2" s="5" t="s">
        <v>80</v>
      </c>
      <c r="AT2" s="5" t="s">
        <v>81</v>
      </c>
      <c r="AU2" s="5" t="s">
        <v>82</v>
      </c>
      <c r="AX2" s="27" t="s">
        <v>181</v>
      </c>
      <c r="AY2" s="27" t="s">
        <v>182</v>
      </c>
      <c r="AZ2" s="27" t="s">
        <v>183</v>
      </c>
      <c r="BA2" s="27" t="s">
        <v>184</v>
      </c>
      <c r="BB2" s="27" t="s">
        <v>185</v>
      </c>
      <c r="BC2" s="27" t="s">
        <v>186</v>
      </c>
      <c r="BD2" t="s">
        <v>83</v>
      </c>
    </row>
    <row r="3" spans="1:59" x14ac:dyDescent="0.35">
      <c r="A3" s="7">
        <v>43313</v>
      </c>
      <c r="B3">
        <v>7092972</v>
      </c>
      <c r="C3" t="s">
        <v>84</v>
      </c>
      <c r="D3" t="s">
        <v>85</v>
      </c>
      <c r="E3">
        <v>2</v>
      </c>
      <c r="F3" t="s">
        <v>86</v>
      </c>
      <c r="G3">
        <v>170.18</v>
      </c>
      <c r="H3" s="5">
        <f>G3*0.393701</f>
        <v>67.000036180000009</v>
      </c>
      <c r="I3">
        <v>223.52</v>
      </c>
      <c r="J3" s="5">
        <f>I3*0.393701</f>
        <v>88.00004752000001</v>
      </c>
      <c r="K3" s="5">
        <v>94.347212959998956</v>
      </c>
      <c r="L3">
        <v>12.46</v>
      </c>
      <c r="M3">
        <v>11.97</v>
      </c>
      <c r="N3">
        <v>15.36</v>
      </c>
      <c r="O3">
        <f t="shared" ref="O3:O10" si="0">N3-L3</f>
        <v>2.8999999999999986</v>
      </c>
      <c r="P3" s="22">
        <v>1.8750000000000044E-2</v>
      </c>
      <c r="Q3" s="22">
        <v>1.3194444444444398E-2</v>
      </c>
      <c r="R3" s="22">
        <v>3.2638888888888884E-2</v>
      </c>
      <c r="S3" s="22">
        <v>2.6388888888888889E-2</v>
      </c>
      <c r="T3" s="5">
        <v>38</v>
      </c>
      <c r="V3" s="5"/>
      <c r="W3" s="5"/>
      <c r="X3" s="6">
        <v>7.1379999999999999</v>
      </c>
      <c r="Y3" s="6">
        <f>0.015*(37-L3)+X3</f>
        <v>7.5061</v>
      </c>
      <c r="AB3" s="5">
        <v>12.4</v>
      </c>
      <c r="AC3" s="5">
        <f>AB3*10^(0.019*(L3-37))</f>
        <v>4.2380071508066584</v>
      </c>
      <c r="AF3" s="5">
        <v>193</v>
      </c>
      <c r="AG3" s="5">
        <f>AF3*10^(0.0058*(L3-37))</f>
        <v>139.0673916217475</v>
      </c>
      <c r="AJ3" s="5">
        <v>-25</v>
      </c>
      <c r="AL3" s="5">
        <v>4.2</v>
      </c>
      <c r="AN3" s="5" t="s">
        <v>87</v>
      </c>
      <c r="AP3" s="5">
        <v>99</v>
      </c>
      <c r="AR3" s="5">
        <v>1.47</v>
      </c>
      <c r="AT3" s="5">
        <v>1.7</v>
      </c>
      <c r="AV3" s="37">
        <v>5.7700851457640896</v>
      </c>
      <c r="AW3" s="37"/>
      <c r="AX3" s="27"/>
      <c r="AY3" s="27"/>
      <c r="AZ3" s="27"/>
      <c r="BA3" s="27"/>
      <c r="BB3" s="27"/>
      <c r="BC3" s="27"/>
      <c r="BD3" t="s">
        <v>88</v>
      </c>
    </row>
    <row r="4" spans="1:59" x14ac:dyDescent="0.35">
      <c r="A4" s="7">
        <v>43314</v>
      </c>
      <c r="B4">
        <v>2069335</v>
      </c>
      <c r="C4">
        <v>10509</v>
      </c>
      <c r="D4" t="s">
        <v>89</v>
      </c>
      <c r="E4">
        <v>1</v>
      </c>
      <c r="F4" t="s">
        <v>86</v>
      </c>
      <c r="H4" s="5"/>
      <c r="J4" s="5"/>
      <c r="K4" s="5"/>
      <c r="L4">
        <v>12.77</v>
      </c>
      <c r="M4">
        <v>12.28</v>
      </c>
      <c r="N4">
        <v>21.86</v>
      </c>
      <c r="O4">
        <f t="shared" si="0"/>
        <v>9.09</v>
      </c>
      <c r="P4" s="22">
        <v>1.3888888888888951E-2</v>
      </c>
      <c r="Q4" s="22">
        <v>1.1805555555555555E-2</v>
      </c>
      <c r="R4" s="22">
        <v>2.7083333333333334E-2</v>
      </c>
      <c r="S4" s="22">
        <v>1.8749999999999999E-2</v>
      </c>
      <c r="T4" s="5">
        <v>27</v>
      </c>
      <c r="U4" s="22">
        <v>2.5694444444444447E-2</v>
      </c>
      <c r="V4" s="5">
        <v>37</v>
      </c>
      <c r="W4" s="5">
        <f t="shared" ref="W4:W31" si="1">V4-T4</f>
        <v>10</v>
      </c>
      <c r="X4" s="6">
        <v>7.1360000000000001</v>
      </c>
      <c r="Y4" s="6">
        <f>0.015*(37-L4)+X4</f>
        <v>7.4994500000000004</v>
      </c>
      <c r="Z4" s="6">
        <v>6.9980000000000002</v>
      </c>
      <c r="AA4" s="5">
        <f t="shared" ref="AA4:AA31" si="2">0.015*(37-L4)+Z4</f>
        <v>7.3614500000000005</v>
      </c>
      <c r="AB4" s="5">
        <v>10.1</v>
      </c>
      <c r="AC4" s="5">
        <f>AB4*10^(0.019*(L4-37))</f>
        <v>3.4990598726010234</v>
      </c>
      <c r="AD4" s="5">
        <v>16.100000000000001</v>
      </c>
      <c r="AE4" s="5">
        <f t="shared" ref="AE4:AE11" si="3">AD4*10^(0.019*(L4-37))</f>
        <v>5.5777093018689587</v>
      </c>
      <c r="AF4" s="5">
        <v>277</v>
      </c>
      <c r="AG4" s="5">
        <f>AF4*10^(0.0058*(L4-37))</f>
        <v>200.42217418766029</v>
      </c>
      <c r="AH4" s="5">
        <v>246</v>
      </c>
      <c r="AI4" s="5">
        <f t="shared" ref="AI4:AI31" si="4">AH4*10^(0.0058*(L4-37))</f>
        <v>177.99225577676688</v>
      </c>
      <c r="AJ4" s="5">
        <v>-26</v>
      </c>
      <c r="AK4" s="5">
        <v>-27</v>
      </c>
      <c r="AL4" s="5">
        <v>3.4</v>
      </c>
      <c r="AM4" s="5">
        <v>4</v>
      </c>
      <c r="AN4" s="5" t="s">
        <v>87</v>
      </c>
      <c r="AO4" s="5" t="s">
        <v>87</v>
      </c>
      <c r="AP4" s="5">
        <v>100</v>
      </c>
      <c r="AQ4" s="5">
        <v>100</v>
      </c>
      <c r="AR4" s="5">
        <v>2.41</v>
      </c>
      <c r="AS4" s="5">
        <v>2.75</v>
      </c>
      <c r="AT4" s="5">
        <v>1.9</v>
      </c>
      <c r="AU4" s="5">
        <v>2</v>
      </c>
      <c r="AV4" s="37">
        <v>4.6750987954515022</v>
      </c>
      <c r="AW4" s="37">
        <v>5.2658757050686953</v>
      </c>
      <c r="AX4" s="27"/>
      <c r="AY4" s="27"/>
      <c r="AZ4" s="27"/>
      <c r="BA4" s="27"/>
      <c r="BB4" s="27"/>
      <c r="BC4" s="27"/>
      <c r="BD4" t="s">
        <v>84</v>
      </c>
    </row>
    <row r="5" spans="1:59" x14ac:dyDescent="0.35">
      <c r="A5" s="7">
        <v>43314</v>
      </c>
      <c r="B5">
        <v>7092883</v>
      </c>
      <c r="C5">
        <v>10506</v>
      </c>
      <c r="D5" t="s">
        <v>89</v>
      </c>
      <c r="E5">
        <v>1</v>
      </c>
      <c r="F5" t="s">
        <v>86</v>
      </c>
      <c r="G5">
        <v>125.73</v>
      </c>
      <c r="H5" s="5">
        <f t="shared" ref="H5:H41" si="5">G5*0.393701</f>
        <v>49.500026730000002</v>
      </c>
      <c r="I5">
        <v>167.64</v>
      </c>
      <c r="J5" s="5">
        <f t="shared" ref="J5:J41" si="6">I5*0.393701</f>
        <v>66.000035639999993</v>
      </c>
      <c r="K5" s="5">
        <v>34.473020119999617</v>
      </c>
      <c r="L5">
        <v>12.77</v>
      </c>
      <c r="M5">
        <v>12.21</v>
      </c>
      <c r="N5">
        <v>16.420000000000002</v>
      </c>
      <c r="O5">
        <f t="shared" si="0"/>
        <v>3.6500000000000021</v>
      </c>
      <c r="P5" s="22">
        <v>1.3194444444444444E-2</v>
      </c>
      <c r="Q5" s="22">
        <v>1.1111111111111112E-2</v>
      </c>
      <c r="R5" s="22">
        <v>2.5694444444444447E-2</v>
      </c>
      <c r="S5" s="22">
        <v>1.6666666666666666E-2</v>
      </c>
      <c r="T5" s="5">
        <v>24</v>
      </c>
      <c r="U5" s="22">
        <v>2.361111111111111E-2</v>
      </c>
      <c r="V5" s="5">
        <v>34</v>
      </c>
      <c r="W5" s="5">
        <f t="shared" si="1"/>
        <v>10</v>
      </c>
      <c r="X5" s="6">
        <v>7.15</v>
      </c>
      <c r="Y5" s="6">
        <f>0.015*(37-L5)+X5</f>
        <v>7.5134500000000006</v>
      </c>
      <c r="Z5" s="6">
        <v>7.1619999999999999</v>
      </c>
      <c r="AA5" s="5">
        <f t="shared" si="2"/>
        <v>7.5254500000000002</v>
      </c>
      <c r="AB5">
        <v>11.5</v>
      </c>
      <c r="AC5" s="5">
        <f>AB5*10^(0.019*(L5-37))</f>
        <v>3.9840780727635412</v>
      </c>
      <c r="AD5">
        <v>7.7</v>
      </c>
      <c r="AE5" s="5">
        <f t="shared" si="3"/>
        <v>2.6676001008938495</v>
      </c>
      <c r="AF5" s="5">
        <v>104</v>
      </c>
      <c r="AG5" s="5">
        <f>AF5*10^(0.0058*(L5-37))</f>
        <v>75.248758539771373</v>
      </c>
      <c r="AH5" s="5">
        <v>207</v>
      </c>
      <c r="AI5" s="5">
        <f t="shared" si="4"/>
        <v>149.77397132435263</v>
      </c>
      <c r="AJ5" s="5">
        <v>-25</v>
      </c>
      <c r="AK5" s="5">
        <v>-26</v>
      </c>
      <c r="AL5" s="5">
        <v>4</v>
      </c>
      <c r="AM5" s="5">
        <v>2.8</v>
      </c>
      <c r="AN5" s="5" t="s">
        <v>87</v>
      </c>
      <c r="AO5" s="5" t="s">
        <v>87</v>
      </c>
      <c r="AP5" s="5">
        <v>96</v>
      </c>
      <c r="AQ5" s="5">
        <v>100</v>
      </c>
      <c r="AR5" s="5">
        <v>1.78</v>
      </c>
      <c r="AS5" s="5">
        <v>2.31</v>
      </c>
      <c r="AT5" s="5">
        <v>1</v>
      </c>
      <c r="AU5" s="5">
        <v>1.6</v>
      </c>
      <c r="AV5" s="37">
        <v>5.5140197223971397</v>
      </c>
      <c r="AW5" s="37">
        <v>3.8051903834009466</v>
      </c>
      <c r="AX5" s="27"/>
      <c r="AY5" s="27"/>
      <c r="AZ5" s="27"/>
      <c r="BA5" s="27"/>
      <c r="BB5" s="27"/>
      <c r="BC5" s="27"/>
      <c r="BD5" t="s">
        <v>84</v>
      </c>
    </row>
    <row r="6" spans="1:59" x14ac:dyDescent="0.35">
      <c r="A6" s="7">
        <v>43314</v>
      </c>
      <c r="B6">
        <v>7093028</v>
      </c>
      <c r="C6">
        <v>10507</v>
      </c>
      <c r="D6" t="s">
        <v>89</v>
      </c>
      <c r="E6">
        <v>1</v>
      </c>
      <c r="F6" t="s">
        <v>90</v>
      </c>
      <c r="G6">
        <v>106.68</v>
      </c>
      <c r="H6" s="5">
        <f t="shared" si="5"/>
        <v>42.000022680000008</v>
      </c>
      <c r="I6">
        <v>151.13</v>
      </c>
      <c r="J6" s="5">
        <f t="shared" si="6"/>
        <v>59.500032130000001</v>
      </c>
      <c r="K6" s="5">
        <v>22.679618499999751</v>
      </c>
      <c r="L6">
        <v>12.77</v>
      </c>
      <c r="M6">
        <v>11.93</v>
      </c>
      <c r="N6">
        <v>18.440000000000001</v>
      </c>
      <c r="O6">
        <f t="shared" si="0"/>
        <v>5.6700000000000017</v>
      </c>
      <c r="P6" s="22">
        <v>1.8055555555555602E-2</v>
      </c>
      <c r="Q6" s="22" t="s">
        <v>144</v>
      </c>
      <c r="S6" s="22">
        <v>2.2916666666666669E-2</v>
      </c>
      <c r="T6" s="5">
        <v>33</v>
      </c>
      <c r="U6" s="22">
        <v>2.8472222222222222E-2</v>
      </c>
      <c r="V6" s="5">
        <v>41</v>
      </c>
      <c r="W6" s="5">
        <f t="shared" si="1"/>
        <v>8</v>
      </c>
      <c r="X6" s="6">
        <v>7.7229999999999999</v>
      </c>
      <c r="Y6" s="6">
        <f>0.015*(37-L6)+X6</f>
        <v>8.0864499999999992</v>
      </c>
      <c r="Z6" s="6">
        <v>6.91</v>
      </c>
      <c r="AA6" s="5">
        <f t="shared" si="2"/>
        <v>7.2734500000000004</v>
      </c>
      <c r="AB6" s="5" t="s">
        <v>87</v>
      </c>
      <c r="AD6" s="5">
        <v>13.8</v>
      </c>
      <c r="AE6" s="5">
        <f t="shared" si="3"/>
        <v>4.78089368731625</v>
      </c>
      <c r="AF6" s="5">
        <v>213</v>
      </c>
      <c r="AG6" s="5">
        <f>AF6*10^(0.0058*(L6-37))</f>
        <v>154.1152458554933</v>
      </c>
      <c r="AH6" s="5">
        <v>171</v>
      </c>
      <c r="AI6" s="5">
        <f t="shared" si="4"/>
        <v>123.7263241375087</v>
      </c>
      <c r="AK6" s="5">
        <v>-30</v>
      </c>
      <c r="AM6">
        <v>2.8</v>
      </c>
      <c r="AO6" s="5" t="s">
        <v>87</v>
      </c>
      <c r="AQ6" s="5">
        <v>98</v>
      </c>
      <c r="AR6" s="5">
        <v>1.8</v>
      </c>
      <c r="AS6" s="5">
        <v>2.57</v>
      </c>
      <c r="AT6" s="5">
        <v>1.7</v>
      </c>
      <c r="AU6" s="5">
        <v>1.8</v>
      </c>
      <c r="AV6" s="37"/>
      <c r="AW6" s="37">
        <v>3.6169770256427234</v>
      </c>
      <c r="AX6" s="27"/>
      <c r="AY6" s="27"/>
      <c r="AZ6" s="27"/>
      <c r="BA6" s="27"/>
      <c r="BB6" s="27"/>
      <c r="BC6" s="27"/>
      <c r="BD6" t="s">
        <v>84</v>
      </c>
    </row>
    <row r="7" spans="1:59" x14ac:dyDescent="0.35">
      <c r="A7" s="7">
        <v>43332</v>
      </c>
      <c r="B7">
        <v>7093231</v>
      </c>
      <c r="C7">
        <v>10510</v>
      </c>
      <c r="D7" t="s">
        <v>89</v>
      </c>
      <c r="E7">
        <v>1</v>
      </c>
      <c r="F7" t="s">
        <v>86</v>
      </c>
      <c r="G7">
        <v>137.16</v>
      </c>
      <c r="H7" s="5">
        <f t="shared" si="5"/>
        <v>54.000029160000004</v>
      </c>
      <c r="I7">
        <v>190.5</v>
      </c>
      <c r="J7" s="5">
        <f t="shared" si="6"/>
        <v>75.000040500000011</v>
      </c>
      <c r="K7" s="5">
        <v>49.441568329999456</v>
      </c>
      <c r="L7">
        <v>13.43</v>
      </c>
      <c r="M7">
        <v>13.14</v>
      </c>
      <c r="N7">
        <v>18.38</v>
      </c>
      <c r="O7">
        <f t="shared" si="0"/>
        <v>4.9499999999999993</v>
      </c>
      <c r="P7" s="22">
        <v>1.9444444444444431E-2</v>
      </c>
      <c r="Q7" s="22">
        <v>1.4583333333333332E-2</v>
      </c>
      <c r="R7" s="22">
        <v>3.6805555555555557E-2</v>
      </c>
      <c r="S7" s="22">
        <v>2.6388888888888889E-2</v>
      </c>
      <c r="T7" s="5">
        <v>38</v>
      </c>
      <c r="U7" s="22">
        <v>3.3333333333333333E-2</v>
      </c>
      <c r="V7" s="5">
        <v>48</v>
      </c>
      <c r="W7" s="5">
        <f t="shared" si="1"/>
        <v>10</v>
      </c>
      <c r="Z7" s="6">
        <v>6.9249999999999998</v>
      </c>
      <c r="AA7" s="5">
        <f t="shared" si="2"/>
        <v>7.2785500000000001</v>
      </c>
      <c r="AD7" s="5">
        <v>9.5</v>
      </c>
      <c r="AE7" s="5">
        <f t="shared" si="3"/>
        <v>3.387611552906673</v>
      </c>
      <c r="AH7" s="5">
        <v>250</v>
      </c>
      <c r="AI7" s="5">
        <f t="shared" si="4"/>
        <v>182.48787275177602</v>
      </c>
      <c r="AK7" s="5">
        <v>-31</v>
      </c>
      <c r="AM7" s="5">
        <v>2</v>
      </c>
      <c r="AO7" s="5" t="s">
        <v>87</v>
      </c>
      <c r="AQ7" s="5">
        <v>99</v>
      </c>
      <c r="AS7" s="5">
        <v>3.31</v>
      </c>
      <c r="AU7" s="5">
        <v>1.6</v>
      </c>
      <c r="AV7" s="37"/>
      <c r="AW7" s="37">
        <v>2.5822386825032697</v>
      </c>
      <c r="AX7" s="27"/>
      <c r="AY7" s="27"/>
      <c r="AZ7" s="27"/>
      <c r="BA7" s="27"/>
      <c r="BB7" s="27"/>
      <c r="BC7" s="27"/>
      <c r="BD7" t="s">
        <v>88</v>
      </c>
    </row>
    <row r="8" spans="1:59" x14ac:dyDescent="0.35">
      <c r="A8" s="7">
        <v>43333</v>
      </c>
      <c r="B8">
        <v>7093338</v>
      </c>
      <c r="C8">
        <v>10513</v>
      </c>
      <c r="D8" t="s">
        <v>85</v>
      </c>
      <c r="E8">
        <v>2</v>
      </c>
      <c r="F8" t="s">
        <v>86</v>
      </c>
      <c r="G8">
        <v>165.1</v>
      </c>
      <c r="H8" s="5">
        <f t="shared" si="5"/>
        <v>65.000035100000005</v>
      </c>
      <c r="I8">
        <v>226</v>
      </c>
      <c r="J8" s="5">
        <f t="shared" si="6"/>
        <v>88.976426000000004</v>
      </c>
      <c r="K8" s="5">
        <v>89.811289259999015</v>
      </c>
      <c r="L8">
        <v>13.43</v>
      </c>
      <c r="M8">
        <v>12.57</v>
      </c>
      <c r="N8">
        <v>16.78</v>
      </c>
      <c r="O8">
        <f t="shared" si="0"/>
        <v>3.3500000000000014</v>
      </c>
      <c r="P8" s="22">
        <v>1.7361111111111112E-2</v>
      </c>
      <c r="Q8" s="22">
        <v>1.7361111111111112E-2</v>
      </c>
      <c r="R8" s="22">
        <v>3.5416666666666666E-2</v>
      </c>
      <c r="S8" s="22">
        <v>2.1527777777777781E-2</v>
      </c>
      <c r="T8" s="5">
        <v>31</v>
      </c>
      <c r="U8" s="22">
        <v>3.1944444444444449E-2</v>
      </c>
      <c r="V8" s="5">
        <v>46</v>
      </c>
      <c r="W8" s="5">
        <f t="shared" si="1"/>
        <v>15</v>
      </c>
      <c r="X8" s="6">
        <v>7.1130000000000004</v>
      </c>
      <c r="Y8" s="6">
        <f t="shared" ref="Y8:Y42" si="7">0.015*(37-L8)+X8</f>
        <v>7.4665500000000007</v>
      </c>
      <c r="Z8" s="6">
        <v>7.0129999999999999</v>
      </c>
      <c r="AA8" s="5">
        <f t="shared" si="2"/>
        <v>7.3665500000000002</v>
      </c>
      <c r="AB8" s="5">
        <v>9.6</v>
      </c>
      <c r="AC8" s="5">
        <f t="shared" ref="AC8:AC42" si="8">AB8*10^(0.019*(L8-37))</f>
        <v>3.423270621884638</v>
      </c>
      <c r="AD8" s="5">
        <v>9.8000000000000007</v>
      </c>
      <c r="AE8" s="5">
        <f t="shared" si="3"/>
        <v>3.4945887598405685</v>
      </c>
      <c r="AF8" s="5">
        <v>223</v>
      </c>
      <c r="AG8" s="5">
        <f t="shared" ref="AG8:AG16" si="9">AF8*10^(0.0058*(L8-37))</f>
        <v>162.77918249458421</v>
      </c>
      <c r="AH8" s="5">
        <v>228</v>
      </c>
      <c r="AI8" s="5">
        <f t="shared" si="4"/>
        <v>166.42893994961975</v>
      </c>
      <c r="AJ8" s="5">
        <v>-26</v>
      </c>
      <c r="AK8" s="5">
        <v>-29</v>
      </c>
      <c r="AL8" s="5">
        <v>3.1</v>
      </c>
      <c r="AM8" s="5">
        <v>2.5</v>
      </c>
      <c r="AN8" s="5" t="s">
        <v>87</v>
      </c>
      <c r="AO8" s="5" t="s">
        <v>87</v>
      </c>
      <c r="AP8" s="5">
        <v>100</v>
      </c>
      <c r="AQ8" s="5">
        <v>99</v>
      </c>
      <c r="AR8" s="5">
        <v>1.98</v>
      </c>
      <c r="AS8" s="5">
        <v>2.94</v>
      </c>
      <c r="AT8" s="5">
        <v>1.6</v>
      </c>
      <c r="AU8" s="5">
        <v>1.6</v>
      </c>
      <c r="AV8" s="37">
        <v>4.1901511492994548</v>
      </c>
      <c r="AW8" s="37">
        <v>3.3248898025289844</v>
      </c>
      <c r="AX8" s="27">
        <v>5.57</v>
      </c>
      <c r="AY8" s="27"/>
      <c r="AZ8" s="27">
        <v>3.31</v>
      </c>
      <c r="BA8" s="27"/>
      <c r="BB8" s="27">
        <v>1</v>
      </c>
      <c r="BC8" s="27"/>
      <c r="BD8" t="s">
        <v>88</v>
      </c>
      <c r="BF8" s="49" t="s">
        <v>88</v>
      </c>
    </row>
    <row r="9" spans="1:59" x14ac:dyDescent="0.35">
      <c r="A9" s="7">
        <v>43333</v>
      </c>
      <c r="B9">
        <v>3194</v>
      </c>
      <c r="C9">
        <v>10511</v>
      </c>
      <c r="D9" t="s">
        <v>89</v>
      </c>
      <c r="E9">
        <v>1</v>
      </c>
      <c r="F9" t="s">
        <v>86</v>
      </c>
      <c r="G9">
        <v>144.78</v>
      </c>
      <c r="H9" s="5">
        <f t="shared" si="5"/>
        <v>57.000030780000003</v>
      </c>
      <c r="I9">
        <v>201.93</v>
      </c>
      <c r="J9" s="5">
        <f t="shared" si="6"/>
        <v>79.500042930000006</v>
      </c>
      <c r="K9" s="5">
        <v>57.606230989999368</v>
      </c>
      <c r="L9">
        <v>13.46</v>
      </c>
      <c r="M9">
        <v>12.9</v>
      </c>
      <c r="N9">
        <v>17.82</v>
      </c>
      <c r="O9">
        <f t="shared" si="0"/>
        <v>4.3599999999999994</v>
      </c>
      <c r="P9" s="22">
        <v>1.1111111111111127E-2</v>
      </c>
      <c r="Q9" s="22">
        <v>1.3888888888888895E-2</v>
      </c>
      <c r="R9" s="22">
        <v>2.5694444444444464E-2</v>
      </c>
      <c r="S9" s="22">
        <v>1.7361111111111112E-2</v>
      </c>
      <c r="T9" s="5">
        <v>25</v>
      </c>
      <c r="U9" s="22">
        <v>2.2916666666666669E-2</v>
      </c>
      <c r="V9" s="5">
        <v>33</v>
      </c>
      <c r="W9" s="5">
        <f t="shared" si="1"/>
        <v>8</v>
      </c>
      <c r="X9" s="6">
        <v>7.1890000000000001</v>
      </c>
      <c r="Y9" s="6">
        <f t="shared" si="7"/>
        <v>7.5420999999999996</v>
      </c>
      <c r="Z9" s="8">
        <v>7.1619999999999999</v>
      </c>
      <c r="AA9" s="5">
        <f t="shared" si="2"/>
        <v>7.5151000000000003</v>
      </c>
      <c r="AB9" s="9">
        <v>14.3</v>
      </c>
      <c r="AC9" s="5">
        <f t="shared" si="8"/>
        <v>5.1059438841125582</v>
      </c>
      <c r="AD9" s="8">
        <v>12</v>
      </c>
      <c r="AE9" s="5">
        <f t="shared" si="3"/>
        <v>4.2847081545000485</v>
      </c>
      <c r="AF9" s="9">
        <v>67</v>
      </c>
      <c r="AG9" s="5">
        <f t="shared" si="9"/>
        <v>48.926348303129899</v>
      </c>
      <c r="AH9" s="5">
        <v>151</v>
      </c>
      <c r="AI9" s="5">
        <f t="shared" si="4"/>
        <v>110.26684468317335</v>
      </c>
      <c r="AJ9" s="9">
        <v>-23</v>
      </c>
      <c r="AK9" s="5">
        <v>-24</v>
      </c>
      <c r="AL9" s="8">
        <v>5.5</v>
      </c>
      <c r="AM9" s="5">
        <v>4.3</v>
      </c>
      <c r="AN9" s="5">
        <v>6</v>
      </c>
      <c r="AO9" s="5" t="s">
        <v>87</v>
      </c>
      <c r="AP9" s="5">
        <v>89</v>
      </c>
      <c r="AQ9" s="5">
        <v>99</v>
      </c>
      <c r="AR9" s="5">
        <v>1.41</v>
      </c>
      <c r="AS9" s="5">
        <v>1.6</v>
      </c>
      <c r="AT9" s="5">
        <v>1.4</v>
      </c>
      <c r="AU9" s="5">
        <v>1.8</v>
      </c>
      <c r="AV9" s="37">
        <v>7.5583381317688749</v>
      </c>
      <c r="AW9" s="37">
        <v>5.9255708830673912</v>
      </c>
      <c r="BD9" t="s">
        <v>88</v>
      </c>
      <c r="BF9" s="49" t="s">
        <v>88</v>
      </c>
    </row>
    <row r="10" spans="1:59" x14ac:dyDescent="0.35">
      <c r="A10" s="7">
        <v>43334</v>
      </c>
      <c r="B10">
        <v>7092902</v>
      </c>
      <c r="C10">
        <v>10514</v>
      </c>
      <c r="D10" t="s">
        <v>85</v>
      </c>
      <c r="E10">
        <v>2</v>
      </c>
      <c r="F10" t="s">
        <v>103</v>
      </c>
      <c r="G10">
        <v>165.1</v>
      </c>
      <c r="H10" s="5">
        <f t="shared" si="5"/>
        <v>65.000035100000005</v>
      </c>
      <c r="I10">
        <v>218.44</v>
      </c>
      <c r="J10" s="5">
        <f t="shared" si="6"/>
        <v>86.000046440000006</v>
      </c>
      <c r="K10" s="5">
        <v>89.357696889999019</v>
      </c>
      <c r="L10">
        <v>13.46</v>
      </c>
      <c r="M10">
        <v>12.83</v>
      </c>
      <c r="N10">
        <v>19.47</v>
      </c>
      <c r="O10">
        <f t="shared" si="0"/>
        <v>6.009999999999998</v>
      </c>
      <c r="P10" s="22">
        <v>1.8055555555555602E-2</v>
      </c>
      <c r="Q10" s="22">
        <v>1.8749999999999989E-2</v>
      </c>
      <c r="R10" s="22">
        <v>3.8194444444444475E-2</v>
      </c>
      <c r="S10" s="22">
        <v>2.7083333333333334E-2</v>
      </c>
      <c r="T10" s="5">
        <v>39</v>
      </c>
      <c r="U10" s="22">
        <v>3.6805555555555557E-2</v>
      </c>
      <c r="V10" s="5">
        <v>53</v>
      </c>
      <c r="W10" s="5">
        <f t="shared" si="1"/>
        <v>14</v>
      </c>
      <c r="X10">
        <v>7.1859999999999999</v>
      </c>
      <c r="Y10" s="6">
        <f t="shared" si="7"/>
        <v>7.5390999999999995</v>
      </c>
      <c r="Z10" s="8">
        <v>7.117</v>
      </c>
      <c r="AA10" s="5">
        <f t="shared" si="2"/>
        <v>7.4701000000000004</v>
      </c>
      <c r="AB10" s="9">
        <v>10.3</v>
      </c>
      <c r="AC10" s="5">
        <f t="shared" si="8"/>
        <v>3.6777078326125419</v>
      </c>
      <c r="AD10" s="8">
        <v>12.04</v>
      </c>
      <c r="AE10" s="5">
        <f t="shared" si="3"/>
        <v>4.2989905150150483</v>
      </c>
      <c r="AF10" s="9">
        <v>171</v>
      </c>
      <c r="AG10" s="5">
        <f t="shared" si="9"/>
        <v>124.87172477365988</v>
      </c>
      <c r="AH10" s="8">
        <v>239</v>
      </c>
      <c r="AI10" s="5">
        <f t="shared" si="4"/>
        <v>174.5283170813141</v>
      </c>
      <c r="AJ10" s="9">
        <v>-24</v>
      </c>
      <c r="AK10" s="8">
        <v>-25</v>
      </c>
      <c r="AL10" s="9">
        <v>3.9</v>
      </c>
      <c r="AM10" s="8">
        <v>4</v>
      </c>
      <c r="AN10" s="9" t="s">
        <v>87</v>
      </c>
      <c r="AO10" s="9" t="s">
        <v>87</v>
      </c>
      <c r="AP10" s="9">
        <v>99</v>
      </c>
      <c r="AQ10" s="5">
        <v>100</v>
      </c>
      <c r="AR10" s="9">
        <v>1.32</v>
      </c>
      <c r="AS10" s="8">
        <v>1.74</v>
      </c>
      <c r="AT10" s="9">
        <v>1.5</v>
      </c>
      <c r="AU10" s="8">
        <v>1.7</v>
      </c>
      <c r="AV10" s="38">
        <v>5.4031264838450159</v>
      </c>
      <c r="AW10" s="38">
        <v>5.308109733316714</v>
      </c>
      <c r="BD10" t="s">
        <v>88</v>
      </c>
      <c r="BF10" s="49" t="s">
        <v>88</v>
      </c>
    </row>
    <row r="11" spans="1:59" x14ac:dyDescent="0.35">
      <c r="A11" s="7">
        <v>43334</v>
      </c>
      <c r="B11">
        <v>7093359</v>
      </c>
      <c r="C11">
        <v>10512</v>
      </c>
      <c r="D11" t="s">
        <v>89</v>
      </c>
      <c r="E11">
        <v>1</v>
      </c>
      <c r="F11" t="s">
        <v>90</v>
      </c>
      <c r="G11">
        <v>116.84</v>
      </c>
      <c r="H11" s="5">
        <f t="shared" si="5"/>
        <v>46.000024840000002</v>
      </c>
      <c r="I11">
        <v>162.56</v>
      </c>
      <c r="J11" s="5">
        <f t="shared" si="6"/>
        <v>64.000034560000003</v>
      </c>
      <c r="K11" s="5">
        <v>29.483504049999674</v>
      </c>
      <c r="L11">
        <v>13.43</v>
      </c>
      <c r="M11">
        <v>12.76</v>
      </c>
      <c r="N11" t="s">
        <v>94</v>
      </c>
      <c r="P11" s="22">
        <v>7.6388888888888618E-3</v>
      </c>
      <c r="Q11" s="22">
        <v>1.3194444444444398E-2</v>
      </c>
      <c r="R11" s="22">
        <v>2.1527777777777701E-2</v>
      </c>
      <c r="S11" s="22">
        <v>1.3888888888888888E-2</v>
      </c>
      <c r="T11" s="5">
        <v>20</v>
      </c>
      <c r="U11" s="22">
        <v>1.9444444444444445E-2</v>
      </c>
      <c r="V11" s="5">
        <v>28</v>
      </c>
      <c r="W11" s="5">
        <f t="shared" si="1"/>
        <v>8</v>
      </c>
      <c r="X11" s="6">
        <v>7.1230000000000002</v>
      </c>
      <c r="Y11" s="6">
        <f t="shared" si="7"/>
        <v>7.4765500000000005</v>
      </c>
      <c r="Z11" s="8">
        <v>7.1</v>
      </c>
      <c r="AA11" s="5">
        <f t="shared" si="2"/>
        <v>7.4535499999999999</v>
      </c>
      <c r="AB11" s="9">
        <v>13.5</v>
      </c>
      <c r="AC11" s="5">
        <f t="shared" si="8"/>
        <v>4.8139743120252723</v>
      </c>
      <c r="AD11" s="8">
        <v>12.1</v>
      </c>
      <c r="AE11" s="5">
        <f t="shared" si="3"/>
        <v>4.3147473463337622</v>
      </c>
      <c r="AF11" s="9">
        <v>294</v>
      </c>
      <c r="AG11" s="5">
        <f t="shared" si="9"/>
        <v>214.60573835608861</v>
      </c>
      <c r="AH11" s="8">
        <v>167</v>
      </c>
      <c r="AI11" s="5">
        <f t="shared" si="4"/>
        <v>121.90189899818638</v>
      </c>
      <c r="AJ11" s="9">
        <v>-25</v>
      </c>
      <c r="AK11" s="8">
        <v>-26</v>
      </c>
      <c r="AL11" s="9">
        <v>4.4000000000000004</v>
      </c>
      <c r="AM11" s="8">
        <v>3.8</v>
      </c>
      <c r="AN11" s="9" t="s">
        <v>87</v>
      </c>
      <c r="AO11" s="8" t="s">
        <v>87</v>
      </c>
      <c r="AP11" s="9">
        <v>100</v>
      </c>
      <c r="AQ11" s="8">
        <v>99</v>
      </c>
      <c r="AR11" s="9">
        <v>1.68</v>
      </c>
      <c r="AS11" s="8">
        <v>2.0299999999999998</v>
      </c>
      <c r="AT11" s="9">
        <v>1.3</v>
      </c>
      <c r="AU11" s="8">
        <v>1.1000000000000001</v>
      </c>
      <c r="AV11" s="38">
        <v>6.0427266992822508</v>
      </c>
      <c r="AW11" s="38">
        <v>5.1111765281725834</v>
      </c>
      <c r="AX11" s="5">
        <v>4.32</v>
      </c>
      <c r="AY11" s="5">
        <v>8.51</v>
      </c>
      <c r="AZ11" s="5">
        <v>3.46</v>
      </c>
      <c r="BA11" s="5">
        <v>3.5</v>
      </c>
      <c r="BB11" s="5">
        <v>1.04</v>
      </c>
      <c r="BC11" s="5">
        <v>1.1000000000000001</v>
      </c>
      <c r="BF11" s="49" t="s">
        <v>88</v>
      </c>
    </row>
    <row r="12" spans="1:59" x14ac:dyDescent="0.35">
      <c r="A12" s="7">
        <v>43334</v>
      </c>
      <c r="B12">
        <v>10991061</v>
      </c>
      <c r="C12">
        <v>10521</v>
      </c>
      <c r="D12" t="s">
        <v>89</v>
      </c>
      <c r="E12">
        <v>1</v>
      </c>
      <c r="G12" s="32">
        <v>152.4</v>
      </c>
      <c r="H12" s="31">
        <f t="shared" si="5"/>
        <v>60.000032400000009</v>
      </c>
      <c r="I12" s="32">
        <v>199.39</v>
      </c>
      <c r="J12" s="31">
        <f t="shared" si="6"/>
        <v>78.500042390000004</v>
      </c>
      <c r="K12" s="5">
        <v>59.420600469999343</v>
      </c>
      <c r="L12">
        <v>13.43</v>
      </c>
      <c r="M12">
        <v>12.76</v>
      </c>
      <c r="N12">
        <v>16.39</v>
      </c>
      <c r="O12">
        <f t="shared" ref="O12:O41" si="10">N12-L12</f>
        <v>2.9600000000000009</v>
      </c>
      <c r="P12" s="22">
        <v>2.2916666666666696E-2</v>
      </c>
      <c r="Q12" s="22">
        <v>1.7361111111111049E-2</v>
      </c>
      <c r="R12" s="22">
        <v>4.166666666666663E-2</v>
      </c>
      <c r="S12" s="22">
        <v>3.2638888888888891E-2</v>
      </c>
      <c r="T12" s="5">
        <v>47</v>
      </c>
      <c r="U12" s="22">
        <v>4.0972222222222222E-2</v>
      </c>
      <c r="V12" s="5">
        <v>59</v>
      </c>
      <c r="W12" s="5">
        <f t="shared" si="1"/>
        <v>12</v>
      </c>
      <c r="X12">
        <v>7.1</v>
      </c>
      <c r="Y12" s="6">
        <f t="shared" si="7"/>
        <v>7.4535499999999999</v>
      </c>
      <c r="Z12" s="8">
        <v>7.2629999999999999</v>
      </c>
      <c r="AA12" s="5">
        <f t="shared" si="2"/>
        <v>7.6165500000000002</v>
      </c>
      <c r="AB12" s="9">
        <v>13.1</v>
      </c>
      <c r="AC12" s="5">
        <f t="shared" si="8"/>
        <v>4.6713380361134123</v>
      </c>
      <c r="AD12" s="8" t="s">
        <v>87</v>
      </c>
      <c r="AF12" s="9">
        <v>182</v>
      </c>
      <c r="AG12" s="5">
        <f t="shared" si="9"/>
        <v>132.85117136329293</v>
      </c>
      <c r="AH12" s="8">
        <v>209</v>
      </c>
      <c r="AI12" s="5">
        <f t="shared" si="4"/>
        <v>152.55986162048475</v>
      </c>
      <c r="AJ12" s="9">
        <v>-26</v>
      </c>
      <c r="AL12" s="9">
        <v>4.0999999999999996</v>
      </c>
      <c r="AN12" s="9" t="s">
        <v>87</v>
      </c>
      <c r="AP12" s="9">
        <v>99</v>
      </c>
      <c r="AR12" s="9">
        <v>2.0099999999999998</v>
      </c>
      <c r="AS12" s="8">
        <v>1.99</v>
      </c>
      <c r="AT12" s="9">
        <v>1.9</v>
      </c>
      <c r="AU12" s="8">
        <v>1.6</v>
      </c>
      <c r="AV12" s="38">
        <v>5.5335878114926311</v>
      </c>
      <c r="AW12" s="38"/>
      <c r="BD12" t="s">
        <v>88</v>
      </c>
      <c r="BF12" s="49" t="s">
        <v>88</v>
      </c>
    </row>
    <row r="13" spans="1:59" x14ac:dyDescent="0.35">
      <c r="A13" s="7">
        <v>43334</v>
      </c>
      <c r="B13">
        <v>7092921</v>
      </c>
      <c r="C13">
        <v>10520</v>
      </c>
      <c r="D13" t="s">
        <v>89</v>
      </c>
      <c r="E13">
        <v>1</v>
      </c>
      <c r="F13" t="s">
        <v>86</v>
      </c>
      <c r="G13">
        <v>142.24</v>
      </c>
      <c r="H13" s="5">
        <f t="shared" si="5"/>
        <v>56.000030240000008</v>
      </c>
      <c r="I13">
        <v>187.96</v>
      </c>
      <c r="J13" s="5">
        <f t="shared" si="6"/>
        <v>74.000039960000009</v>
      </c>
      <c r="K13" s="5">
        <v>49.895160699999451</v>
      </c>
      <c r="L13">
        <v>13.46</v>
      </c>
      <c r="M13">
        <v>12.71</v>
      </c>
      <c r="N13">
        <v>18</v>
      </c>
      <c r="O13">
        <f t="shared" si="10"/>
        <v>4.5399999999999991</v>
      </c>
      <c r="P13" s="22">
        <v>1.3194444444444398E-2</v>
      </c>
      <c r="Q13" s="22">
        <v>1.388888888888884E-2</v>
      </c>
      <c r="R13" s="22">
        <v>3.472222222222221E-2</v>
      </c>
      <c r="S13" s="22">
        <v>2.7777777777777776E-2</v>
      </c>
      <c r="T13" s="5">
        <v>40</v>
      </c>
      <c r="U13" s="22">
        <v>3.2638888888888891E-2</v>
      </c>
      <c r="V13" s="5">
        <v>47</v>
      </c>
      <c r="W13" s="5">
        <f t="shared" si="1"/>
        <v>7</v>
      </c>
      <c r="X13">
        <v>7.1079999999999997</v>
      </c>
      <c r="Y13" s="6">
        <f t="shared" si="7"/>
        <v>7.4611000000000001</v>
      </c>
      <c r="Z13" s="8">
        <v>6.8710000000000004</v>
      </c>
      <c r="AA13" s="5">
        <f t="shared" si="2"/>
        <v>7.2241</v>
      </c>
      <c r="AB13" s="9">
        <v>10.050000000000001</v>
      </c>
      <c r="AC13" s="5">
        <f t="shared" si="8"/>
        <v>3.5884430793937905</v>
      </c>
      <c r="AD13" s="8">
        <v>17.2</v>
      </c>
      <c r="AE13" s="5">
        <f t="shared" ref="AE13:AE31" si="11">AD13*10^(0.019*(L13-37))</f>
        <v>6.1414150214500687</v>
      </c>
      <c r="AF13" s="9">
        <v>233</v>
      </c>
      <c r="AG13" s="5">
        <f t="shared" si="9"/>
        <v>170.14685305416813</v>
      </c>
      <c r="AH13" s="8">
        <v>136</v>
      </c>
      <c r="AI13" s="5">
        <f t="shared" si="4"/>
        <v>99.313184615308444</v>
      </c>
      <c r="AJ13" s="9">
        <v>-26</v>
      </c>
      <c r="AK13" s="8">
        <v>-30</v>
      </c>
      <c r="AL13" s="9">
        <v>3.3</v>
      </c>
      <c r="AM13" s="8">
        <v>3.1</v>
      </c>
      <c r="AN13" s="9" t="s">
        <v>87</v>
      </c>
      <c r="AO13" s="8" t="s">
        <v>87</v>
      </c>
      <c r="AP13" s="9">
        <v>100</v>
      </c>
      <c r="AQ13" s="8">
        <v>96</v>
      </c>
      <c r="AR13" s="9">
        <v>2.25</v>
      </c>
      <c r="AS13" s="8">
        <v>3.36</v>
      </c>
      <c r="AT13" s="9">
        <v>1.6</v>
      </c>
      <c r="AU13" s="8">
        <v>1.9</v>
      </c>
      <c r="AV13" s="38">
        <v>4.3314405497404271</v>
      </c>
      <c r="AW13" s="38">
        <v>4.0802571400082304</v>
      </c>
      <c r="BD13" t="s">
        <v>88</v>
      </c>
      <c r="BF13" s="49" t="s">
        <v>88</v>
      </c>
    </row>
    <row r="14" spans="1:59" x14ac:dyDescent="0.35">
      <c r="A14" s="7">
        <v>43334</v>
      </c>
      <c r="B14">
        <v>7092885</v>
      </c>
      <c r="C14" t="s">
        <v>84</v>
      </c>
      <c r="D14" t="s">
        <v>89</v>
      </c>
      <c r="E14">
        <v>1</v>
      </c>
      <c r="F14" t="s">
        <v>90</v>
      </c>
      <c r="G14">
        <v>91.44</v>
      </c>
      <c r="H14" s="5">
        <f t="shared" si="5"/>
        <v>36.000019440000003</v>
      </c>
      <c r="I14">
        <v>124.46</v>
      </c>
      <c r="J14" s="5">
        <f t="shared" si="6"/>
        <v>49.000026460000001</v>
      </c>
      <c r="K14" s="5">
        <v>13.154178729999854</v>
      </c>
      <c r="L14">
        <v>13.46</v>
      </c>
      <c r="M14">
        <v>12.69</v>
      </c>
      <c r="N14">
        <v>14.36</v>
      </c>
      <c r="O14">
        <f t="shared" si="10"/>
        <v>0.89999999999999858</v>
      </c>
      <c r="P14" s="22">
        <v>6.2499999999999778E-3</v>
      </c>
      <c r="Q14" s="22">
        <v>6.9444444444444198E-3</v>
      </c>
      <c r="R14" s="22">
        <v>1.388888888888884E-2</v>
      </c>
      <c r="S14" s="22">
        <v>1.0416666666666666E-2</v>
      </c>
      <c r="T14" s="5">
        <v>15</v>
      </c>
      <c r="U14" s="22">
        <v>1.2499999999999999E-2</v>
      </c>
      <c r="V14" s="5">
        <v>18</v>
      </c>
      <c r="W14" s="5">
        <f t="shared" si="1"/>
        <v>3</v>
      </c>
      <c r="X14">
        <v>7.1710000000000003</v>
      </c>
      <c r="Y14" s="6">
        <f t="shared" si="7"/>
        <v>7.5241000000000007</v>
      </c>
      <c r="Z14" s="8">
        <v>7.1420000000000003</v>
      </c>
      <c r="AA14" s="5">
        <f t="shared" si="2"/>
        <v>7.4951000000000008</v>
      </c>
      <c r="AB14" s="9">
        <v>9.8000000000000007</v>
      </c>
      <c r="AC14" s="5">
        <f t="shared" si="8"/>
        <v>3.4991783261750395</v>
      </c>
      <c r="AD14" s="8">
        <v>9.3000000000000007</v>
      </c>
      <c r="AE14" s="5">
        <f t="shared" si="11"/>
        <v>3.3206488197375377</v>
      </c>
      <c r="AF14" s="9">
        <v>211</v>
      </c>
      <c r="AG14" s="5">
        <f t="shared" si="9"/>
        <v>154.08148495463297</v>
      </c>
      <c r="AH14" s="8">
        <v>219</v>
      </c>
      <c r="AI14" s="5">
        <f t="shared" si="4"/>
        <v>159.92343699082758</v>
      </c>
      <c r="AJ14" s="9">
        <v>-25</v>
      </c>
      <c r="AK14" s="8">
        <v>-26</v>
      </c>
      <c r="AL14" s="9">
        <v>3.6</v>
      </c>
      <c r="AM14" s="8">
        <v>3.2</v>
      </c>
      <c r="AN14" s="9" t="s">
        <v>87</v>
      </c>
      <c r="AO14" s="9" t="s">
        <v>87</v>
      </c>
      <c r="AP14" s="9">
        <v>100</v>
      </c>
      <c r="AQ14" s="8">
        <v>100</v>
      </c>
      <c r="AR14" s="9">
        <v>0.99</v>
      </c>
      <c r="AS14" s="8">
        <v>1.23</v>
      </c>
      <c r="AT14" s="9">
        <v>1.6</v>
      </c>
      <c r="AU14" s="8">
        <v>1.8</v>
      </c>
      <c r="AV14" s="38">
        <v>4.9501930546505113</v>
      </c>
      <c r="AW14" s="38">
        <v>4.366660575987841</v>
      </c>
      <c r="AX14" s="5">
        <v>4.3499999999999996</v>
      </c>
      <c r="AY14" s="5">
        <v>5.43</v>
      </c>
      <c r="AZ14" s="5">
        <v>3.44</v>
      </c>
      <c r="BA14" s="5">
        <v>3.7</v>
      </c>
      <c r="BB14" s="5">
        <v>1.01</v>
      </c>
      <c r="BC14" s="5">
        <v>1.1100000000000001</v>
      </c>
      <c r="BD14" t="s">
        <v>84</v>
      </c>
      <c r="BF14" s="49" t="s">
        <v>88</v>
      </c>
    </row>
    <row r="15" spans="1:59" x14ac:dyDescent="0.35">
      <c r="A15" s="7">
        <v>43557</v>
      </c>
      <c r="B15" s="10" t="s">
        <v>95</v>
      </c>
      <c r="C15">
        <v>10519</v>
      </c>
      <c r="D15" t="s">
        <v>85</v>
      </c>
      <c r="E15">
        <v>2</v>
      </c>
      <c r="F15" t="s">
        <v>90</v>
      </c>
      <c r="G15">
        <v>101.6</v>
      </c>
      <c r="H15" s="5">
        <f t="shared" si="5"/>
        <v>40.000021599999997</v>
      </c>
      <c r="I15">
        <v>137.16</v>
      </c>
      <c r="J15" s="5">
        <f t="shared" si="6"/>
        <v>54.000029160000004</v>
      </c>
      <c r="K15" s="5">
        <v>17.236510059999809</v>
      </c>
      <c r="L15">
        <v>8</v>
      </c>
      <c r="M15">
        <v>7.51</v>
      </c>
      <c r="N15">
        <v>10.26</v>
      </c>
      <c r="O15">
        <f t="shared" si="10"/>
        <v>2.2599999999999998</v>
      </c>
      <c r="P15" s="22">
        <v>9.7222222222221877E-3</v>
      </c>
      <c r="Q15" s="22">
        <v>1.1111111111111112E-2</v>
      </c>
      <c r="R15" s="22">
        <v>2.2222222222222223E-2</v>
      </c>
      <c r="S15" s="22">
        <v>1.2499999999999999E-2</v>
      </c>
      <c r="T15" s="5">
        <v>18</v>
      </c>
      <c r="U15" s="22">
        <v>1.8749999999999999E-2</v>
      </c>
      <c r="V15" s="5">
        <v>27</v>
      </c>
      <c r="W15" s="5">
        <f t="shared" si="1"/>
        <v>9</v>
      </c>
      <c r="X15">
        <v>7.2569999999999997</v>
      </c>
      <c r="Y15" s="6">
        <f t="shared" si="7"/>
        <v>7.6919999999999993</v>
      </c>
      <c r="Z15" s="8">
        <v>7.3449999999999998</v>
      </c>
      <c r="AA15" s="5">
        <f t="shared" si="2"/>
        <v>7.7799999999999994</v>
      </c>
      <c r="AB15" s="9">
        <v>14.9</v>
      </c>
      <c r="AC15" s="5">
        <f t="shared" si="8"/>
        <v>4.1897322372944217</v>
      </c>
      <c r="AD15" s="8">
        <v>8.4</v>
      </c>
      <c r="AE15" s="5">
        <f t="shared" si="11"/>
        <v>2.3619966975351101</v>
      </c>
      <c r="AF15" s="9">
        <v>280</v>
      </c>
      <c r="AG15" s="5">
        <f t="shared" si="9"/>
        <v>190.08945754276377</v>
      </c>
      <c r="AH15" s="8">
        <v>266</v>
      </c>
      <c r="AI15" s="5">
        <f t="shared" si="4"/>
        <v>180.5849846656256</v>
      </c>
      <c r="AJ15" s="9">
        <v>-20</v>
      </c>
      <c r="AK15" s="8">
        <v>-21</v>
      </c>
      <c r="AL15" s="9">
        <v>6.6</v>
      </c>
      <c r="AM15" s="8">
        <v>4.5999999999999996</v>
      </c>
      <c r="AN15" s="9">
        <v>7</v>
      </c>
      <c r="AO15" s="8" t="s">
        <v>87</v>
      </c>
      <c r="AP15" s="9">
        <v>100</v>
      </c>
      <c r="AQ15" s="8">
        <v>100</v>
      </c>
      <c r="AR15" s="9">
        <v>0.41</v>
      </c>
      <c r="AS15" s="8">
        <v>0.48</v>
      </c>
      <c r="AT15" s="9">
        <v>0.7</v>
      </c>
      <c r="AU15" s="8">
        <v>1.4</v>
      </c>
      <c r="AV15" s="38">
        <v>9.4227690700250495</v>
      </c>
      <c r="AW15" s="38">
        <v>6.6148264200294538</v>
      </c>
      <c r="AX15" s="5">
        <v>8.08</v>
      </c>
      <c r="AZ15" s="5">
        <v>3.3</v>
      </c>
      <c r="BB15" s="5">
        <v>0.84</v>
      </c>
      <c r="BD15" t="s">
        <v>84</v>
      </c>
      <c r="BF15" s="49" t="s">
        <v>88</v>
      </c>
    </row>
    <row r="16" spans="1:59" x14ac:dyDescent="0.35">
      <c r="A16" s="7">
        <v>43557</v>
      </c>
      <c r="B16" s="10" t="s">
        <v>96</v>
      </c>
      <c r="C16">
        <v>10518</v>
      </c>
      <c r="D16" t="s">
        <v>89</v>
      </c>
      <c r="E16">
        <v>1</v>
      </c>
      <c r="F16" t="s">
        <v>97</v>
      </c>
      <c r="G16">
        <v>127</v>
      </c>
      <c r="H16" s="5">
        <f t="shared" si="5"/>
        <v>50.000027000000003</v>
      </c>
      <c r="I16">
        <v>172.72</v>
      </c>
      <c r="J16" s="5">
        <f t="shared" si="6"/>
        <v>68.000036719999997</v>
      </c>
      <c r="K16" s="5">
        <v>37.194574339999591</v>
      </c>
      <c r="L16">
        <v>8</v>
      </c>
      <c r="M16">
        <v>7.33</v>
      </c>
      <c r="N16">
        <v>9.0399999999999991</v>
      </c>
      <c r="O16">
        <f t="shared" si="10"/>
        <v>1.0399999999999991</v>
      </c>
      <c r="P16" s="24">
        <v>6.2499999999999995E-3</v>
      </c>
      <c r="Q16" s="24">
        <v>1.4583333333333337E-2</v>
      </c>
      <c r="R16" s="24">
        <v>2.2222222222222223E-2</v>
      </c>
      <c r="S16" s="24">
        <v>1.1805555555555555E-2</v>
      </c>
      <c r="T16" s="25">
        <v>17</v>
      </c>
      <c r="U16" s="24">
        <v>2.0833333333333332E-2</v>
      </c>
      <c r="V16" s="25">
        <v>30</v>
      </c>
      <c r="W16" s="5">
        <f t="shared" si="1"/>
        <v>13</v>
      </c>
      <c r="X16">
        <v>7.1820000000000004</v>
      </c>
      <c r="Y16" s="6">
        <f t="shared" si="7"/>
        <v>7.617</v>
      </c>
      <c r="Z16" s="8">
        <v>7.2380000000000004</v>
      </c>
      <c r="AA16" s="5">
        <f t="shared" si="2"/>
        <v>7.673</v>
      </c>
      <c r="AB16" s="9">
        <v>13.7</v>
      </c>
      <c r="AC16" s="5">
        <f t="shared" si="8"/>
        <v>3.8523041376465486</v>
      </c>
      <c r="AD16" s="8">
        <v>10.3</v>
      </c>
      <c r="AE16" s="5">
        <f t="shared" si="11"/>
        <v>2.8962578553109091</v>
      </c>
      <c r="AF16" s="9">
        <v>309</v>
      </c>
      <c r="AG16" s="5">
        <f t="shared" si="9"/>
        <v>209.77729421683574</v>
      </c>
      <c r="AH16" s="8">
        <v>309</v>
      </c>
      <c r="AI16" s="5">
        <f t="shared" si="4"/>
        <v>209.77729421683574</v>
      </c>
      <c r="AJ16" s="9">
        <v>-23</v>
      </c>
      <c r="AK16" s="8">
        <v>-23</v>
      </c>
      <c r="AL16" s="9">
        <v>5.0999999999999996</v>
      </c>
      <c r="AM16" s="8">
        <v>4.4000000000000004</v>
      </c>
      <c r="AN16" s="9">
        <v>6</v>
      </c>
      <c r="AO16" s="8" t="s">
        <v>87</v>
      </c>
      <c r="AP16" s="9">
        <v>100</v>
      </c>
      <c r="AQ16" s="8">
        <v>100</v>
      </c>
      <c r="AR16" s="9">
        <v>0.59</v>
      </c>
      <c r="AS16" s="8">
        <v>0.68</v>
      </c>
      <c r="AT16" s="9">
        <v>1.3</v>
      </c>
      <c r="AU16" s="8">
        <v>1.6</v>
      </c>
      <c r="AV16" s="38">
        <v>7.1868159392174444</v>
      </c>
      <c r="AW16" s="38">
        <v>6.2124775913065262</v>
      </c>
      <c r="BD16" t="s">
        <v>84</v>
      </c>
      <c r="BE16" s="26" t="s">
        <v>192</v>
      </c>
      <c r="BF16" s="49" t="s">
        <v>88</v>
      </c>
    </row>
    <row r="17" spans="1:59" x14ac:dyDescent="0.35">
      <c r="A17" s="7">
        <v>43557</v>
      </c>
      <c r="B17">
        <v>29241467</v>
      </c>
      <c r="C17">
        <v>10517</v>
      </c>
      <c r="D17" t="s">
        <v>85</v>
      </c>
      <c r="E17">
        <v>2</v>
      </c>
      <c r="F17" t="s">
        <v>86</v>
      </c>
      <c r="G17" s="30">
        <v>200.66</v>
      </c>
      <c r="H17" s="29">
        <f t="shared" si="5"/>
        <v>79.000042660000005</v>
      </c>
      <c r="I17" s="30">
        <v>228.6</v>
      </c>
      <c r="J17" s="29">
        <f t="shared" si="6"/>
        <v>90.0000486</v>
      </c>
      <c r="K17" s="5">
        <v>113.85168486999875</v>
      </c>
      <c r="L17">
        <v>8</v>
      </c>
      <c r="M17">
        <v>7.51</v>
      </c>
      <c r="N17">
        <v>8.06</v>
      </c>
      <c r="O17">
        <f t="shared" si="10"/>
        <v>6.0000000000000497E-2</v>
      </c>
      <c r="P17" s="22">
        <v>2.430555555555558E-2</v>
      </c>
      <c r="Q17" s="22">
        <v>1.5972222222222165E-2</v>
      </c>
      <c r="R17" s="22">
        <v>4.3749999999999956E-2</v>
      </c>
      <c r="S17" s="22">
        <v>2.9166666666666664E-2</v>
      </c>
      <c r="T17" s="5">
        <v>42</v>
      </c>
      <c r="U17" s="22">
        <v>3.6111111111111115E-2</v>
      </c>
      <c r="V17" s="5">
        <v>52</v>
      </c>
      <c r="W17" s="5">
        <f t="shared" si="1"/>
        <v>10</v>
      </c>
      <c r="X17">
        <v>7.0609999999999999</v>
      </c>
      <c r="Y17" s="6">
        <f t="shared" si="7"/>
        <v>7.4959999999999996</v>
      </c>
      <c r="Z17" s="8">
        <v>7.1760000000000002</v>
      </c>
      <c r="AA17" s="5">
        <f t="shared" si="2"/>
        <v>7.6109999999999998</v>
      </c>
      <c r="AB17" s="9">
        <v>19.7</v>
      </c>
      <c r="AC17" s="5">
        <f t="shared" si="8"/>
        <v>5.5394446358859133</v>
      </c>
      <c r="AD17" s="8">
        <v>11.8</v>
      </c>
      <c r="AE17" s="5">
        <f t="shared" si="11"/>
        <v>3.31804297987075</v>
      </c>
      <c r="AH17" s="8">
        <v>255</v>
      </c>
      <c r="AI17" s="5">
        <f t="shared" si="4"/>
        <v>173.11718454787416</v>
      </c>
      <c r="AJ17" s="9">
        <v>-25</v>
      </c>
      <c r="AK17" s="8">
        <v>-24</v>
      </c>
      <c r="AL17" s="9">
        <v>5.6</v>
      </c>
      <c r="AM17" s="8">
        <v>4.4000000000000004</v>
      </c>
      <c r="AN17" s="9">
        <v>6</v>
      </c>
      <c r="AO17" s="8" t="s">
        <v>87</v>
      </c>
      <c r="AQ17" s="8">
        <v>100</v>
      </c>
      <c r="AS17" s="8">
        <v>1.1000000000000001</v>
      </c>
      <c r="AT17" s="9">
        <v>1.1000000000000001</v>
      </c>
      <c r="AU17" s="8">
        <v>1.5</v>
      </c>
      <c r="AV17" s="38">
        <v>7.6439477845419423</v>
      </c>
      <c r="AW17" s="38">
        <v>6.0982307922326031</v>
      </c>
      <c r="BD17" t="s">
        <v>84</v>
      </c>
      <c r="BF17" s="49" t="s">
        <v>88</v>
      </c>
    </row>
    <row r="18" spans="1:59" x14ac:dyDescent="0.35">
      <c r="A18" s="7">
        <v>43559</v>
      </c>
      <c r="B18">
        <v>29241486</v>
      </c>
      <c r="C18">
        <v>10515</v>
      </c>
      <c r="D18" t="s">
        <v>85</v>
      </c>
      <c r="E18">
        <v>2</v>
      </c>
      <c r="F18" t="s">
        <v>86</v>
      </c>
      <c r="G18">
        <v>165.1</v>
      </c>
      <c r="H18" s="5">
        <f t="shared" si="5"/>
        <v>65.000035100000005</v>
      </c>
      <c r="I18">
        <v>210.82</v>
      </c>
      <c r="J18" s="5">
        <f t="shared" si="6"/>
        <v>83.000044819999999</v>
      </c>
      <c r="K18" s="5">
        <v>85.275365559999059</v>
      </c>
      <c r="L18">
        <v>8.17</v>
      </c>
      <c r="M18">
        <v>7.88</v>
      </c>
      <c r="N18">
        <v>7.82</v>
      </c>
      <c r="O18">
        <f t="shared" si="10"/>
        <v>-0.34999999999999964</v>
      </c>
      <c r="P18" s="22">
        <v>1.8749999999999989E-2</v>
      </c>
      <c r="Q18" s="22">
        <v>1.5972222222222276E-2</v>
      </c>
      <c r="R18" s="22">
        <v>3.5416666666666707E-2</v>
      </c>
      <c r="S18" s="22">
        <v>2.7083333333333334E-2</v>
      </c>
      <c r="T18" s="5">
        <v>39</v>
      </c>
      <c r="U18" s="22">
        <v>3.2638888888888891E-2</v>
      </c>
      <c r="V18" s="5">
        <v>47</v>
      </c>
      <c r="W18" s="5">
        <f t="shared" si="1"/>
        <v>8</v>
      </c>
      <c r="X18">
        <v>7.17</v>
      </c>
      <c r="Y18" s="6">
        <f t="shared" si="7"/>
        <v>7.6024500000000002</v>
      </c>
      <c r="Z18" s="8">
        <v>7.3230000000000004</v>
      </c>
      <c r="AA18" s="5">
        <f t="shared" si="2"/>
        <v>7.7554500000000006</v>
      </c>
      <c r="AB18" s="9">
        <v>14.3</v>
      </c>
      <c r="AC18" s="5">
        <f t="shared" si="8"/>
        <v>4.0510353923478979</v>
      </c>
      <c r="AD18" s="8">
        <v>7.8</v>
      </c>
      <c r="AE18" s="5">
        <f t="shared" si="11"/>
        <v>2.2096556685533986</v>
      </c>
      <c r="AF18" s="9">
        <v>250</v>
      </c>
      <c r="AG18" s="5">
        <f t="shared" ref="AG18:AG42" si="12">AF18*10^(0.0058*(L18-37))</f>
        <v>170.10849751020473</v>
      </c>
      <c r="AH18" s="8">
        <v>314</v>
      </c>
      <c r="AI18" s="5">
        <f t="shared" si="4"/>
        <v>213.65627287281714</v>
      </c>
      <c r="AJ18" s="9">
        <v>-23</v>
      </c>
      <c r="AK18" s="8">
        <v>-22</v>
      </c>
      <c r="AL18" s="9">
        <v>5.2</v>
      </c>
      <c r="AM18" s="8">
        <v>4</v>
      </c>
      <c r="AN18" s="9">
        <v>6</v>
      </c>
      <c r="AO18" s="8" t="s">
        <v>87</v>
      </c>
      <c r="AP18" s="9">
        <v>100</v>
      </c>
      <c r="AQ18" s="8">
        <v>100</v>
      </c>
      <c r="AR18" s="9">
        <v>1.51</v>
      </c>
      <c r="AS18" s="8">
        <v>1.26</v>
      </c>
      <c r="AT18" s="9">
        <v>1.3</v>
      </c>
      <c r="AU18" s="8">
        <v>1.4</v>
      </c>
      <c r="AV18" s="38">
        <v>7.2714774843497176</v>
      </c>
      <c r="AW18" s="38">
        <v>5.8083626569393019</v>
      </c>
      <c r="AX18" s="5">
        <v>5.13</v>
      </c>
      <c r="AZ18" s="5">
        <v>3.44</v>
      </c>
      <c r="BB18" s="5">
        <v>0.84</v>
      </c>
      <c r="BD18" t="s">
        <v>88</v>
      </c>
      <c r="BF18" s="49" t="s">
        <v>88</v>
      </c>
    </row>
    <row r="19" spans="1:59" x14ac:dyDescent="0.35">
      <c r="A19" s="7">
        <v>43559</v>
      </c>
      <c r="B19">
        <v>7093330</v>
      </c>
      <c r="C19">
        <v>10516</v>
      </c>
      <c r="D19" t="s">
        <v>85</v>
      </c>
      <c r="E19">
        <v>2</v>
      </c>
      <c r="F19" t="s">
        <v>86</v>
      </c>
      <c r="G19">
        <v>137.16</v>
      </c>
      <c r="H19" s="5">
        <f t="shared" si="5"/>
        <v>54.000029160000004</v>
      </c>
      <c r="I19">
        <v>182.88</v>
      </c>
      <c r="J19" s="5">
        <f t="shared" si="6"/>
        <v>72.000038880000005</v>
      </c>
      <c r="K19" s="5">
        <v>57.606230989999368</v>
      </c>
      <c r="L19">
        <v>8.27</v>
      </c>
      <c r="M19">
        <v>7.51</v>
      </c>
      <c r="N19">
        <v>8.6</v>
      </c>
      <c r="O19">
        <f t="shared" si="10"/>
        <v>0.33000000000000007</v>
      </c>
      <c r="P19" s="22">
        <v>1.1805555555555514E-2</v>
      </c>
      <c r="Q19" s="22">
        <v>1.5972222222222165E-2</v>
      </c>
      <c r="R19" s="22">
        <v>2.8472222222222232E-2</v>
      </c>
      <c r="S19" s="22">
        <v>1.5277777777777777E-2</v>
      </c>
      <c r="T19" s="5">
        <v>22</v>
      </c>
      <c r="U19" s="22">
        <v>2.361111111111111E-2</v>
      </c>
      <c r="V19" s="5">
        <v>34</v>
      </c>
      <c r="W19" s="5">
        <f t="shared" si="1"/>
        <v>12</v>
      </c>
      <c r="X19" s="8">
        <v>7.2169999999999996</v>
      </c>
      <c r="Y19" s="6">
        <f t="shared" si="7"/>
        <v>7.6479499999999998</v>
      </c>
      <c r="Z19" s="9">
        <v>7.133</v>
      </c>
      <c r="AA19" s="5">
        <f t="shared" si="2"/>
        <v>7.5639500000000002</v>
      </c>
      <c r="AB19" s="8">
        <v>12.1</v>
      </c>
      <c r="AC19" s="5">
        <f t="shared" si="8"/>
        <v>3.4428283484653579</v>
      </c>
      <c r="AD19" s="9">
        <v>14.8</v>
      </c>
      <c r="AE19" s="5">
        <f t="shared" si="11"/>
        <v>4.2110627733295294</v>
      </c>
      <c r="AF19" s="8">
        <v>254</v>
      </c>
      <c r="AG19" s="5">
        <f t="shared" si="12"/>
        <v>173.06120233056129</v>
      </c>
      <c r="AH19" s="9">
        <v>156</v>
      </c>
      <c r="AI19" s="5">
        <f t="shared" si="4"/>
        <v>106.28955733688016</v>
      </c>
      <c r="AJ19" s="8">
        <v>-23</v>
      </c>
      <c r="AK19" s="9">
        <v>-24</v>
      </c>
      <c r="AL19" s="8">
        <v>4.9000000000000004</v>
      </c>
      <c r="AM19" s="9">
        <v>5</v>
      </c>
      <c r="AN19" s="8">
        <v>5</v>
      </c>
      <c r="AO19" s="9">
        <v>5</v>
      </c>
      <c r="AP19" s="8">
        <v>100</v>
      </c>
      <c r="AQ19" s="9">
        <v>99</v>
      </c>
      <c r="AR19" s="8">
        <v>0.68</v>
      </c>
      <c r="AS19" s="9">
        <v>1.03</v>
      </c>
      <c r="AT19" s="5">
        <v>1.2</v>
      </c>
      <c r="AU19" s="5">
        <v>0.6</v>
      </c>
      <c r="AV19" s="37">
        <v>6.9133036605249254</v>
      </c>
      <c r="AW19" s="37">
        <v>6.8577461856115116</v>
      </c>
      <c r="AX19" s="5">
        <v>4.72</v>
      </c>
      <c r="AY19" s="5">
        <v>5.67</v>
      </c>
      <c r="AZ19" s="5">
        <v>3.46</v>
      </c>
      <c r="BA19" s="5">
        <v>3.56</v>
      </c>
      <c r="BB19" s="5">
        <v>1.01</v>
      </c>
      <c r="BC19" s="5">
        <v>1.06</v>
      </c>
      <c r="BD19" t="s">
        <v>88</v>
      </c>
      <c r="BF19" s="49" t="s">
        <v>88</v>
      </c>
    </row>
    <row r="20" spans="1:59" x14ac:dyDescent="0.35">
      <c r="A20" s="7">
        <v>43683</v>
      </c>
      <c r="B20" s="10" t="s">
        <v>99</v>
      </c>
      <c r="C20">
        <v>10504</v>
      </c>
      <c r="D20" t="s">
        <v>89</v>
      </c>
      <c r="E20">
        <v>1</v>
      </c>
      <c r="F20" t="s">
        <v>97</v>
      </c>
      <c r="G20">
        <v>144.78</v>
      </c>
      <c r="H20" s="5">
        <f t="shared" si="5"/>
        <v>57.000030780000003</v>
      </c>
      <c r="I20">
        <v>180.34</v>
      </c>
      <c r="J20" s="5">
        <f t="shared" si="6"/>
        <v>71.000038340000003</v>
      </c>
      <c r="K20" s="5">
        <v>46.720014109999482</v>
      </c>
      <c r="L20">
        <v>13.24</v>
      </c>
      <c r="M20">
        <v>13.87</v>
      </c>
      <c r="N20">
        <v>29.88</v>
      </c>
      <c r="O20">
        <f t="shared" si="10"/>
        <v>16.64</v>
      </c>
      <c r="P20" s="22">
        <v>1.3888888888888951E-2</v>
      </c>
      <c r="Q20" s="22">
        <v>1.3194444444444398E-2</v>
      </c>
      <c r="R20" s="22">
        <v>3.2638888888888884E-2</v>
      </c>
      <c r="S20" s="22">
        <v>2.2916666666666669E-2</v>
      </c>
      <c r="T20" s="5">
        <v>33</v>
      </c>
      <c r="U20" s="22">
        <v>2.9166666666666664E-2</v>
      </c>
      <c r="V20" s="5">
        <v>42</v>
      </c>
      <c r="W20" s="5">
        <f t="shared" si="1"/>
        <v>9</v>
      </c>
      <c r="X20">
        <v>7.0380000000000003</v>
      </c>
      <c r="Y20" s="6">
        <f t="shared" si="7"/>
        <v>7.3944000000000001</v>
      </c>
      <c r="Z20" s="8">
        <v>7.08</v>
      </c>
      <c r="AA20" s="5">
        <f t="shared" si="2"/>
        <v>7.4363999999999999</v>
      </c>
      <c r="AB20" s="9">
        <v>15</v>
      </c>
      <c r="AC20" s="5">
        <f t="shared" si="8"/>
        <v>5.3045831211254422</v>
      </c>
      <c r="AD20" s="8">
        <v>13.3</v>
      </c>
      <c r="AE20" s="5">
        <f t="shared" si="11"/>
        <v>4.703397034064559</v>
      </c>
      <c r="AF20" s="9">
        <v>143</v>
      </c>
      <c r="AG20" s="5">
        <f t="shared" si="12"/>
        <v>104.11853229715605</v>
      </c>
      <c r="AH20" s="8">
        <v>135</v>
      </c>
      <c r="AI20" s="5">
        <f t="shared" si="4"/>
        <v>98.293719301510961</v>
      </c>
      <c r="AJ20" s="9">
        <v>-27</v>
      </c>
      <c r="AK20" s="8">
        <v>-26</v>
      </c>
      <c r="AL20" s="9">
        <v>4</v>
      </c>
      <c r="AM20" s="8">
        <v>3.9</v>
      </c>
      <c r="AN20" s="9" t="s">
        <v>87</v>
      </c>
      <c r="AO20" s="8" t="s">
        <v>87</v>
      </c>
      <c r="AP20" s="9">
        <v>98</v>
      </c>
      <c r="AQ20" s="8">
        <v>98</v>
      </c>
      <c r="AR20" s="9">
        <v>2.2200000000000002</v>
      </c>
      <c r="AS20" s="8">
        <v>2.16</v>
      </c>
      <c r="AT20" s="9">
        <v>1.7</v>
      </c>
      <c r="AU20" s="8">
        <v>2.2999999999999998</v>
      </c>
      <c r="AV20" s="38">
        <v>5.4218197770733063</v>
      </c>
      <c r="AW20" s="38">
        <v>5.3437111492786613</v>
      </c>
      <c r="AX20" s="5">
        <v>5.01</v>
      </c>
      <c r="AY20" s="5">
        <v>4.18</v>
      </c>
      <c r="AZ20" s="5">
        <v>3.52</v>
      </c>
      <c r="BA20" s="5">
        <v>3.33</v>
      </c>
      <c r="BB20" s="5">
        <v>1.0900000000000001</v>
      </c>
      <c r="BC20" s="5">
        <v>0.96</v>
      </c>
      <c r="BD20" t="s">
        <v>84</v>
      </c>
      <c r="BF20" s="49" t="s">
        <v>88</v>
      </c>
      <c r="BG20" t="s">
        <v>88</v>
      </c>
    </row>
    <row r="21" spans="1:59" x14ac:dyDescent="0.35">
      <c r="A21" s="7">
        <v>43683</v>
      </c>
      <c r="B21" s="10" t="s">
        <v>100</v>
      </c>
      <c r="C21" t="s">
        <v>84</v>
      </c>
      <c r="D21" t="s">
        <v>85</v>
      </c>
      <c r="E21">
        <v>2</v>
      </c>
      <c r="F21" t="s">
        <v>90</v>
      </c>
      <c r="G21">
        <v>88.9</v>
      </c>
      <c r="H21" s="5">
        <f t="shared" si="5"/>
        <v>35.000018900000008</v>
      </c>
      <c r="I21">
        <v>124.46</v>
      </c>
      <c r="J21" s="5">
        <f t="shared" si="6"/>
        <v>49.000026460000001</v>
      </c>
      <c r="K21" s="5">
        <v>13.154178729999854</v>
      </c>
      <c r="L21">
        <v>13.24</v>
      </c>
      <c r="M21">
        <v>13.87</v>
      </c>
      <c r="N21">
        <v>29.71</v>
      </c>
      <c r="O21">
        <f t="shared" si="10"/>
        <v>16.47</v>
      </c>
      <c r="P21" s="22">
        <v>1.4583333333333393E-2</v>
      </c>
      <c r="Q21" s="22">
        <v>7.6388888888889728E-3</v>
      </c>
      <c r="R21" s="22">
        <v>2.430555555555558E-2</v>
      </c>
      <c r="S21" s="22">
        <v>1.8749999999999999E-2</v>
      </c>
      <c r="T21" s="5">
        <v>27</v>
      </c>
      <c r="U21" s="22">
        <v>2.2916666666666669E-2</v>
      </c>
      <c r="V21" s="5">
        <v>33</v>
      </c>
      <c r="W21" s="5">
        <f t="shared" si="1"/>
        <v>6</v>
      </c>
      <c r="X21">
        <v>7.1289999999999996</v>
      </c>
      <c r="Y21" s="6">
        <f t="shared" si="7"/>
        <v>7.4853999999999994</v>
      </c>
      <c r="Z21" s="8">
        <v>7.125</v>
      </c>
      <c r="AA21" s="5">
        <f t="shared" si="2"/>
        <v>7.4813999999999998</v>
      </c>
      <c r="AB21" s="9">
        <v>12.1</v>
      </c>
      <c r="AC21" s="5">
        <f t="shared" si="8"/>
        <v>4.279030384374523</v>
      </c>
      <c r="AD21" s="8">
        <v>11.5</v>
      </c>
      <c r="AE21" s="5">
        <f t="shared" si="11"/>
        <v>4.0668470595295059</v>
      </c>
      <c r="AF21" s="9">
        <v>222</v>
      </c>
      <c r="AG21" s="5">
        <f t="shared" si="12"/>
        <v>161.63856062915136</v>
      </c>
      <c r="AH21" s="8">
        <v>263</v>
      </c>
      <c r="AI21" s="5">
        <f t="shared" si="4"/>
        <v>191.49072723183247</v>
      </c>
      <c r="AJ21" s="9">
        <v>-25</v>
      </c>
      <c r="AK21" s="8">
        <v>-25</v>
      </c>
      <c r="AL21" s="9">
        <v>4</v>
      </c>
      <c r="AM21" s="8">
        <v>3.8</v>
      </c>
      <c r="AN21" s="9" t="s">
        <v>87</v>
      </c>
      <c r="AO21" s="8" t="s">
        <v>87</v>
      </c>
      <c r="AP21" s="9">
        <v>100</v>
      </c>
      <c r="AQ21" s="8">
        <v>100</v>
      </c>
      <c r="AR21" s="9">
        <v>1.6</v>
      </c>
      <c r="AS21" s="8">
        <v>1.78</v>
      </c>
      <c r="AT21" s="9">
        <v>1.3</v>
      </c>
      <c r="AU21" s="8">
        <v>1.4</v>
      </c>
      <c r="AV21" s="38">
        <v>5.5000985575934598</v>
      </c>
      <c r="AW21" s="38">
        <v>5.1749712380548765</v>
      </c>
      <c r="AX21" s="5">
        <v>5.15</v>
      </c>
      <c r="AY21" s="5">
        <v>4.6399999999999997</v>
      </c>
      <c r="AZ21" s="5">
        <v>3.68</v>
      </c>
      <c r="BA21" s="5">
        <v>3.76</v>
      </c>
      <c r="BB21" s="5">
        <v>1.25</v>
      </c>
      <c r="BC21" s="5">
        <v>1.29</v>
      </c>
      <c r="BD21" t="s">
        <v>84</v>
      </c>
      <c r="BF21" s="49" t="s">
        <v>88</v>
      </c>
      <c r="BG21" t="s">
        <v>88</v>
      </c>
    </row>
    <row r="22" spans="1:59" x14ac:dyDescent="0.35">
      <c r="A22" s="7">
        <v>43683</v>
      </c>
      <c r="B22" s="10" t="s">
        <v>101</v>
      </c>
      <c r="C22">
        <v>10505</v>
      </c>
      <c r="D22" t="s">
        <v>85</v>
      </c>
      <c r="E22">
        <v>2</v>
      </c>
      <c r="F22" t="s">
        <v>90</v>
      </c>
      <c r="G22">
        <v>109.22</v>
      </c>
      <c r="H22" s="5">
        <f t="shared" si="5"/>
        <v>43.000023220000003</v>
      </c>
      <c r="I22">
        <v>154.94</v>
      </c>
      <c r="J22" s="5">
        <f t="shared" si="6"/>
        <v>61.000032940000004</v>
      </c>
      <c r="K22" s="5">
        <v>25.401172719999721</v>
      </c>
      <c r="L22">
        <v>13.24</v>
      </c>
      <c r="M22">
        <v>13.87</v>
      </c>
      <c r="N22">
        <v>34.35</v>
      </c>
      <c r="O22">
        <f t="shared" si="10"/>
        <v>21.11</v>
      </c>
      <c r="P22" s="22">
        <v>9.7222222222221877E-3</v>
      </c>
      <c r="Q22" s="22">
        <v>1.1805555555555625E-2</v>
      </c>
      <c r="R22" s="22">
        <v>2.2916666666666696E-2</v>
      </c>
      <c r="S22" s="22">
        <v>1.3194444444444444E-2</v>
      </c>
      <c r="T22" s="5">
        <v>19</v>
      </c>
      <c r="U22" s="22">
        <v>1.8749999999999999E-2</v>
      </c>
      <c r="V22" s="5">
        <v>27</v>
      </c>
      <c r="W22" s="5">
        <f t="shared" si="1"/>
        <v>8</v>
      </c>
      <c r="X22">
        <v>7.2190000000000003</v>
      </c>
      <c r="Y22" s="6">
        <f t="shared" si="7"/>
        <v>7.5754000000000001</v>
      </c>
      <c r="Z22" s="8">
        <v>7.0190000000000001</v>
      </c>
      <c r="AA22" s="5">
        <f t="shared" si="2"/>
        <v>7.3754</v>
      </c>
      <c r="AB22" s="9">
        <v>13</v>
      </c>
      <c r="AC22" s="5">
        <f t="shared" si="8"/>
        <v>4.59730537164205</v>
      </c>
      <c r="AD22" s="8">
        <v>19.7</v>
      </c>
      <c r="AE22" s="5">
        <f t="shared" si="11"/>
        <v>6.9666858324114136</v>
      </c>
      <c r="AF22" s="9">
        <v>82</v>
      </c>
      <c r="AG22" s="5">
        <f t="shared" si="12"/>
        <v>59.704333205362211</v>
      </c>
      <c r="AH22" s="8">
        <v>89</v>
      </c>
      <c r="AI22" s="5">
        <f t="shared" si="4"/>
        <v>64.801044576551675</v>
      </c>
      <c r="AJ22" s="9">
        <v>-22</v>
      </c>
      <c r="AK22" s="8">
        <v>-26</v>
      </c>
      <c r="AL22" s="9">
        <v>5.3</v>
      </c>
      <c r="AM22" s="8">
        <v>5.0999999999999996</v>
      </c>
      <c r="AN22" s="9">
        <v>6</v>
      </c>
      <c r="AO22" s="8">
        <v>6</v>
      </c>
      <c r="AP22" s="9">
        <v>94</v>
      </c>
      <c r="AQ22" s="8">
        <v>91</v>
      </c>
      <c r="AR22" s="9">
        <v>0.95</v>
      </c>
      <c r="AS22" s="8">
        <v>1.51</v>
      </c>
      <c r="AT22" s="9">
        <v>1.7</v>
      </c>
      <c r="AU22" s="8">
        <v>1.9</v>
      </c>
      <c r="AV22" s="38">
        <v>7.4125218498922667</v>
      </c>
      <c r="AW22" s="38">
        <v>6.7879523905413022</v>
      </c>
      <c r="AX22" s="5">
        <v>5.98</v>
      </c>
      <c r="AY22" s="5">
        <v>3.97</v>
      </c>
      <c r="AZ22" s="5">
        <v>2.99</v>
      </c>
      <c r="BA22" s="5">
        <v>3.43</v>
      </c>
      <c r="BB22" s="5">
        <v>1</v>
      </c>
      <c r="BC22" s="5">
        <v>0.96</v>
      </c>
      <c r="BD22" t="s">
        <v>84</v>
      </c>
      <c r="BF22" s="49" t="s">
        <v>88</v>
      </c>
      <c r="BG22" t="s">
        <v>88</v>
      </c>
    </row>
    <row r="23" spans="1:59" x14ac:dyDescent="0.35">
      <c r="A23" s="7">
        <v>43683</v>
      </c>
      <c r="B23">
        <v>10988867</v>
      </c>
      <c r="C23">
        <v>10503</v>
      </c>
      <c r="D23" t="s">
        <v>89</v>
      </c>
      <c r="E23">
        <v>1</v>
      </c>
      <c r="G23">
        <v>139.69999999999999</v>
      </c>
      <c r="H23" s="5">
        <f t="shared" si="5"/>
        <v>55.000029699999999</v>
      </c>
      <c r="I23">
        <v>187.96</v>
      </c>
      <c r="J23" s="5">
        <f t="shared" si="6"/>
        <v>74.000039960000009</v>
      </c>
      <c r="K23" s="5">
        <v>48.98797595999946</v>
      </c>
      <c r="L23">
        <v>13.28</v>
      </c>
      <c r="M23">
        <v>13.84</v>
      </c>
      <c r="N23">
        <v>35.22</v>
      </c>
      <c r="O23">
        <f t="shared" si="10"/>
        <v>21.939999999999998</v>
      </c>
      <c r="P23" s="22">
        <v>1.6666666666666607E-2</v>
      </c>
      <c r="Q23" s="22">
        <v>1.3194444444444509E-2</v>
      </c>
      <c r="R23" s="22">
        <v>3.0555555555555669E-2</v>
      </c>
      <c r="S23" s="22">
        <v>2.4999999999999998E-2</v>
      </c>
      <c r="T23" s="5">
        <v>36</v>
      </c>
      <c r="U23" s="22">
        <v>2.9166666666666664E-2</v>
      </c>
      <c r="V23" s="5">
        <v>42</v>
      </c>
      <c r="W23" s="5">
        <f t="shared" si="1"/>
        <v>6</v>
      </c>
      <c r="X23">
        <v>6.93</v>
      </c>
      <c r="Y23" s="6">
        <f t="shared" si="7"/>
        <v>7.2858000000000001</v>
      </c>
      <c r="Z23" s="8">
        <v>6.8109999999999999</v>
      </c>
      <c r="AA23" s="5">
        <f t="shared" si="2"/>
        <v>7.1668000000000003</v>
      </c>
      <c r="AB23" s="9">
        <v>16.2</v>
      </c>
      <c r="AC23" s="5">
        <f t="shared" si="8"/>
        <v>5.7389840077338148</v>
      </c>
      <c r="AD23" s="8">
        <v>22.6</v>
      </c>
      <c r="AE23" s="5">
        <f t="shared" si="11"/>
        <v>8.0062369490607548</v>
      </c>
      <c r="AF23" s="9">
        <v>110</v>
      </c>
      <c r="AG23" s="5">
        <f t="shared" si="12"/>
        <v>80.133974806898252</v>
      </c>
      <c r="AH23" s="8">
        <v>92</v>
      </c>
      <c r="AI23" s="5">
        <f t="shared" si="4"/>
        <v>67.021142565769438</v>
      </c>
      <c r="AJ23" s="9">
        <v>-29</v>
      </c>
      <c r="AK23" s="8">
        <v>-31</v>
      </c>
      <c r="AL23" s="9">
        <v>3.4</v>
      </c>
      <c r="AM23" s="8">
        <v>3.6</v>
      </c>
      <c r="AN23" s="9" t="s">
        <v>87</v>
      </c>
      <c r="AO23" s="8" t="s">
        <v>87</v>
      </c>
      <c r="AP23" s="9">
        <v>94</v>
      </c>
      <c r="AQ23" s="8">
        <v>86</v>
      </c>
      <c r="AR23" s="9">
        <v>2.56</v>
      </c>
      <c r="AS23" s="8">
        <v>3.76</v>
      </c>
      <c r="AT23" s="9">
        <v>1.7</v>
      </c>
      <c r="AU23" s="8">
        <v>2</v>
      </c>
      <c r="AV23" s="38">
        <v>4.4607308493607416</v>
      </c>
      <c r="AW23" s="38">
        <v>4.6114237134602467</v>
      </c>
      <c r="BD23" t="s">
        <v>88</v>
      </c>
      <c r="BF23" s="49" t="s">
        <v>88</v>
      </c>
    </row>
    <row r="24" spans="1:59" x14ac:dyDescent="0.35">
      <c r="A24" s="7">
        <v>43683</v>
      </c>
      <c r="B24">
        <v>29241524</v>
      </c>
      <c r="C24">
        <v>10502</v>
      </c>
      <c r="D24" t="s">
        <v>85</v>
      </c>
      <c r="E24">
        <v>2</v>
      </c>
      <c r="F24" t="s">
        <v>90</v>
      </c>
      <c r="G24">
        <v>114.3</v>
      </c>
      <c r="H24" s="5">
        <f t="shared" si="5"/>
        <v>45.0000243</v>
      </c>
      <c r="I24">
        <v>152.4</v>
      </c>
      <c r="J24" s="5">
        <f t="shared" si="6"/>
        <v>60.000032400000009</v>
      </c>
      <c r="K24" s="5">
        <v>26.308357459999709</v>
      </c>
      <c r="L24">
        <v>13.28</v>
      </c>
      <c r="M24">
        <v>14.48</v>
      </c>
      <c r="N24">
        <v>24.9</v>
      </c>
      <c r="O24">
        <f t="shared" si="10"/>
        <v>11.62</v>
      </c>
      <c r="P24" s="22">
        <v>1.5277777777777835E-2</v>
      </c>
      <c r="Q24" s="22">
        <v>1.4583333333333393E-2</v>
      </c>
      <c r="R24" s="22">
        <v>3.0555555555555558E-2</v>
      </c>
      <c r="S24" s="12">
        <v>1.7361111111111112E-2</v>
      </c>
      <c r="T24" s="13">
        <v>25</v>
      </c>
      <c r="U24" s="12">
        <v>2.7083333333333334E-2</v>
      </c>
      <c r="V24" s="13">
        <v>39</v>
      </c>
      <c r="W24" s="5">
        <f t="shared" si="1"/>
        <v>14</v>
      </c>
      <c r="X24">
        <v>7.1479999999999997</v>
      </c>
      <c r="Y24" s="6">
        <f t="shared" si="7"/>
        <v>7.5038</v>
      </c>
      <c r="Z24" s="8">
        <v>6.9630000000000001</v>
      </c>
      <c r="AA24" s="5">
        <f t="shared" si="2"/>
        <v>7.3188000000000004</v>
      </c>
      <c r="AB24" s="9">
        <v>13</v>
      </c>
      <c r="AC24" s="5">
        <f t="shared" si="8"/>
        <v>4.6053575370703452</v>
      </c>
      <c r="AD24" s="8">
        <v>18.600000000000001</v>
      </c>
      <c r="AE24" s="5">
        <f t="shared" si="11"/>
        <v>6.5892038607314172</v>
      </c>
      <c r="AF24" s="9">
        <v>202</v>
      </c>
      <c r="AG24" s="5">
        <f t="shared" si="12"/>
        <v>147.15511737266769</v>
      </c>
      <c r="AH24" s="8">
        <v>128</v>
      </c>
      <c r="AI24" s="5">
        <f t="shared" si="4"/>
        <v>93.246807048027051</v>
      </c>
      <c r="AJ24" s="9">
        <v>-24</v>
      </c>
      <c r="AK24" s="8">
        <v>-28</v>
      </c>
      <c r="AL24" s="9">
        <v>4.5</v>
      </c>
      <c r="AM24" s="8">
        <v>4.2</v>
      </c>
      <c r="AN24" s="9" t="s">
        <v>87</v>
      </c>
      <c r="AO24" s="8" t="s">
        <v>87</v>
      </c>
      <c r="AP24" s="9">
        <v>99</v>
      </c>
      <c r="AQ24" s="8">
        <v>96</v>
      </c>
      <c r="AR24" s="9">
        <v>1.3</v>
      </c>
      <c r="AS24" s="8">
        <v>2.1800000000000002</v>
      </c>
      <c r="AT24" s="9">
        <v>1.8</v>
      </c>
      <c r="AU24" s="8">
        <v>1.8</v>
      </c>
      <c r="AV24" s="38">
        <v>6.1985030112788699</v>
      </c>
      <c r="AW24" s="38">
        <v>5.5654458785388785</v>
      </c>
      <c r="AX24" s="5">
        <v>4.71</v>
      </c>
      <c r="AY24" s="5">
        <v>6.03</v>
      </c>
      <c r="AZ24" s="5">
        <v>3.43</v>
      </c>
      <c r="BA24" s="5">
        <v>3.29</v>
      </c>
      <c r="BB24" s="5">
        <v>1.01</v>
      </c>
      <c r="BC24" s="5">
        <v>1.05</v>
      </c>
      <c r="BD24" t="s">
        <v>88</v>
      </c>
      <c r="BE24" t="s">
        <v>104</v>
      </c>
      <c r="BF24" s="49" t="s">
        <v>88</v>
      </c>
    </row>
    <row r="25" spans="1:59" x14ac:dyDescent="0.35">
      <c r="A25" s="7">
        <v>43683</v>
      </c>
      <c r="B25" s="10" t="s">
        <v>105</v>
      </c>
      <c r="C25">
        <v>10508</v>
      </c>
      <c r="D25" t="s">
        <v>85</v>
      </c>
      <c r="E25">
        <v>2</v>
      </c>
      <c r="F25" t="s">
        <v>86</v>
      </c>
      <c r="G25">
        <v>154.94</v>
      </c>
      <c r="H25" s="5">
        <f t="shared" si="5"/>
        <v>61.000032940000004</v>
      </c>
      <c r="I25">
        <v>208.28</v>
      </c>
      <c r="J25" s="5">
        <f t="shared" si="6"/>
        <v>82.000044280000012</v>
      </c>
      <c r="K25" s="5">
        <v>78.925072379999136</v>
      </c>
      <c r="L25">
        <v>13.24</v>
      </c>
      <c r="M25">
        <v>13.71</v>
      </c>
      <c r="N25">
        <v>26.66</v>
      </c>
      <c r="O25">
        <f t="shared" si="10"/>
        <v>13.42</v>
      </c>
      <c r="P25" s="22">
        <v>2.0138888888888817E-2</v>
      </c>
      <c r="Q25" s="22">
        <v>1.5277777777777724E-2</v>
      </c>
      <c r="R25" s="22">
        <v>3.8888888888888862E-2</v>
      </c>
      <c r="S25" s="22">
        <v>2.6388888888888889E-2</v>
      </c>
      <c r="T25" s="5">
        <v>38</v>
      </c>
      <c r="U25" s="22">
        <v>3.6111111111111115E-2</v>
      </c>
      <c r="V25" s="5">
        <v>52</v>
      </c>
      <c r="W25" s="5">
        <f t="shared" si="1"/>
        <v>14</v>
      </c>
      <c r="X25">
        <v>7.0529999999999999</v>
      </c>
      <c r="Y25" s="6">
        <f t="shared" si="7"/>
        <v>7.4093999999999998</v>
      </c>
      <c r="Z25" s="9">
        <v>6.8470000000000004</v>
      </c>
      <c r="AA25" s="5">
        <f t="shared" si="2"/>
        <v>7.2034000000000002</v>
      </c>
      <c r="AB25" s="9">
        <v>13.3</v>
      </c>
      <c r="AC25" s="5">
        <f t="shared" si="8"/>
        <v>4.703397034064559</v>
      </c>
      <c r="AD25" s="9">
        <v>16.600000000000001</v>
      </c>
      <c r="AE25" s="5">
        <f t="shared" si="11"/>
        <v>5.8704053207121563</v>
      </c>
      <c r="AF25" s="9">
        <v>97</v>
      </c>
      <c r="AG25" s="5">
        <f t="shared" si="12"/>
        <v>70.625857572196765</v>
      </c>
      <c r="AH25" s="9">
        <v>113</v>
      </c>
      <c r="AI25" s="5">
        <f t="shared" si="4"/>
        <v>82.275483563486958</v>
      </c>
      <c r="AJ25" s="9">
        <v>-27</v>
      </c>
      <c r="AK25" s="8">
        <v>-31</v>
      </c>
      <c r="AL25" s="9">
        <v>3.7</v>
      </c>
      <c r="AM25" s="9">
        <v>2.9</v>
      </c>
      <c r="AN25" s="9" t="s">
        <v>87</v>
      </c>
      <c r="AO25" s="8" t="s">
        <v>87</v>
      </c>
      <c r="AP25" s="9">
        <v>94</v>
      </c>
      <c r="AQ25" s="9">
        <v>92</v>
      </c>
      <c r="AR25" s="9">
        <v>2.34</v>
      </c>
      <c r="AS25" s="9">
        <v>3.81</v>
      </c>
      <c r="AT25" s="9">
        <v>2.1</v>
      </c>
      <c r="AU25" s="9">
        <v>2</v>
      </c>
      <c r="AV25" s="39">
        <v>4.9924269023445023</v>
      </c>
      <c r="AW25" s="39">
        <v>3.7089893548182502</v>
      </c>
      <c r="BD25" t="s">
        <v>88</v>
      </c>
      <c r="BF25" s="49" t="s">
        <v>88</v>
      </c>
    </row>
    <row r="26" spans="1:59" x14ac:dyDescent="0.35">
      <c r="A26" s="7">
        <v>43683</v>
      </c>
      <c r="B26">
        <v>29241556</v>
      </c>
      <c r="C26" t="s">
        <v>84</v>
      </c>
      <c r="D26" t="s">
        <v>89</v>
      </c>
      <c r="E26">
        <v>1</v>
      </c>
      <c r="F26" t="s">
        <v>90</v>
      </c>
      <c r="G26">
        <v>86.36</v>
      </c>
      <c r="H26" s="5">
        <f t="shared" si="5"/>
        <v>34.000018359999999</v>
      </c>
      <c r="I26">
        <v>119.38</v>
      </c>
      <c r="J26" s="5">
        <f t="shared" si="6"/>
        <v>47.000025380000004</v>
      </c>
      <c r="K26" s="5">
        <v>12.246993989999865</v>
      </c>
      <c r="L26">
        <v>13.24</v>
      </c>
      <c r="M26">
        <v>13.71</v>
      </c>
      <c r="N26">
        <v>18.059999999999999</v>
      </c>
      <c r="O26">
        <f t="shared" si="10"/>
        <v>4.8199999999999985</v>
      </c>
      <c r="P26" s="22">
        <v>8.3333333333333592E-3</v>
      </c>
      <c r="Q26" s="22">
        <v>8.3333333333333037E-3</v>
      </c>
      <c r="R26" s="22">
        <v>1.6666666666666663E-2</v>
      </c>
      <c r="S26" s="22">
        <v>1.0416666666666666E-2</v>
      </c>
      <c r="T26" s="5">
        <v>15</v>
      </c>
      <c r="U26" s="22">
        <v>1.4583333333333332E-2</v>
      </c>
      <c r="V26" s="5">
        <v>21</v>
      </c>
      <c r="W26" s="5">
        <f t="shared" si="1"/>
        <v>6</v>
      </c>
      <c r="X26">
        <v>7.125</v>
      </c>
      <c r="Y26" s="6">
        <f t="shared" si="7"/>
        <v>7.4813999999999998</v>
      </c>
      <c r="Z26" s="8">
        <v>6.9720000000000004</v>
      </c>
      <c r="AA26" s="5">
        <f t="shared" si="2"/>
        <v>7.3284000000000002</v>
      </c>
      <c r="AB26" s="9">
        <v>11.7</v>
      </c>
      <c r="AC26" s="5">
        <f t="shared" si="8"/>
        <v>4.1375748344778449</v>
      </c>
      <c r="AD26" s="8">
        <v>15.2</v>
      </c>
      <c r="AE26" s="5">
        <f t="shared" si="11"/>
        <v>5.3753108960737812</v>
      </c>
      <c r="AF26" s="9">
        <v>82</v>
      </c>
      <c r="AG26" s="5">
        <f t="shared" si="12"/>
        <v>59.704333205362211</v>
      </c>
      <c r="AH26" s="8">
        <v>138</v>
      </c>
      <c r="AI26" s="5">
        <f t="shared" si="4"/>
        <v>100.47802417487787</v>
      </c>
      <c r="AJ26" s="9">
        <v>-25</v>
      </c>
      <c r="AK26" s="8">
        <v>-28</v>
      </c>
      <c r="AL26" s="9">
        <v>3.9</v>
      </c>
      <c r="AM26" s="8">
        <v>3.5</v>
      </c>
      <c r="AN26" s="9" t="s">
        <v>87</v>
      </c>
      <c r="AO26" s="8" t="s">
        <v>87</v>
      </c>
      <c r="AP26" s="9">
        <v>92</v>
      </c>
      <c r="AQ26" s="8">
        <v>97</v>
      </c>
      <c r="AR26" s="9">
        <v>2.2999999999999998</v>
      </c>
      <c r="AS26" s="8">
        <v>3.1</v>
      </c>
      <c r="AT26" s="9">
        <v>0.9</v>
      </c>
      <c r="AU26" s="8">
        <v>0.8</v>
      </c>
      <c r="AV26" s="38">
        <v>5.2649707378471353</v>
      </c>
      <c r="AW26" s="38">
        <v>4.6527517620599292</v>
      </c>
      <c r="AX26" s="5">
        <v>6.31</v>
      </c>
      <c r="AY26" s="5">
        <v>6.11</v>
      </c>
      <c r="AZ26" s="5">
        <v>4.05</v>
      </c>
      <c r="BA26" s="5">
        <v>3.51</v>
      </c>
      <c r="BB26" s="5">
        <v>1.1200000000000001</v>
      </c>
      <c r="BC26" s="5">
        <v>1.61</v>
      </c>
      <c r="BD26" t="s">
        <v>84</v>
      </c>
      <c r="BF26" s="49" t="s">
        <v>88</v>
      </c>
    </row>
    <row r="27" spans="1:59" x14ac:dyDescent="0.35">
      <c r="A27" s="7">
        <v>43684</v>
      </c>
      <c r="B27" s="10" t="s">
        <v>107</v>
      </c>
      <c r="C27">
        <v>10501</v>
      </c>
      <c r="D27" t="s">
        <v>89</v>
      </c>
      <c r="E27">
        <v>1</v>
      </c>
      <c r="F27" t="s">
        <v>90</v>
      </c>
      <c r="G27">
        <v>111.76</v>
      </c>
      <c r="H27" s="5">
        <f t="shared" si="5"/>
        <v>44.000023760000005</v>
      </c>
      <c r="I27">
        <v>142.24</v>
      </c>
      <c r="J27" s="5">
        <f t="shared" si="6"/>
        <v>56.000030240000008</v>
      </c>
      <c r="K27" s="5">
        <v>20.411656649999774</v>
      </c>
      <c r="L27">
        <v>13.31</v>
      </c>
      <c r="M27">
        <v>13.56</v>
      </c>
      <c r="N27">
        <v>24.04</v>
      </c>
      <c r="O27">
        <f t="shared" si="10"/>
        <v>10.729999999999999</v>
      </c>
      <c r="P27" s="22">
        <v>6.2499999999998668E-3</v>
      </c>
      <c r="Q27" s="22">
        <v>1.1805555555555514E-2</v>
      </c>
      <c r="R27" s="22">
        <v>1.8749999999999933E-2</v>
      </c>
      <c r="S27" s="22">
        <v>8.3333333333333332E-3</v>
      </c>
      <c r="T27" s="5">
        <v>12</v>
      </c>
      <c r="U27" s="22">
        <v>1.5972222222222224E-2</v>
      </c>
      <c r="V27" s="5">
        <v>23</v>
      </c>
      <c r="W27" s="5">
        <f t="shared" si="1"/>
        <v>11</v>
      </c>
      <c r="X27">
        <v>7.2309999999999999</v>
      </c>
      <c r="Y27" s="6">
        <f t="shared" si="7"/>
        <v>7.5863499999999995</v>
      </c>
      <c r="Z27" s="8">
        <v>7.1970000000000001</v>
      </c>
      <c r="AA27" s="5">
        <f t="shared" si="2"/>
        <v>7.5523499999999997</v>
      </c>
      <c r="AB27" s="9">
        <v>10.8</v>
      </c>
      <c r="AC27" s="5">
        <f t="shared" si="8"/>
        <v>3.8310141448600668</v>
      </c>
      <c r="AD27" s="8">
        <v>11.7</v>
      </c>
      <c r="AE27" s="5">
        <f t="shared" si="11"/>
        <v>4.1502653235984051</v>
      </c>
      <c r="AF27" s="9">
        <v>78</v>
      </c>
      <c r="AG27" s="5">
        <f t="shared" si="12"/>
        <v>56.845043438746025</v>
      </c>
      <c r="AH27" s="8">
        <v>168</v>
      </c>
      <c r="AI27" s="5">
        <f t="shared" si="4"/>
        <v>122.43547817576066</v>
      </c>
      <c r="AJ27" s="9">
        <v>-23</v>
      </c>
      <c r="AK27" s="8">
        <v>-24</v>
      </c>
      <c r="AL27" s="9">
        <v>4.5</v>
      </c>
      <c r="AM27" s="8">
        <v>4.5999999999999996</v>
      </c>
      <c r="AN27" s="9" t="s">
        <v>87</v>
      </c>
      <c r="AO27" s="8" t="s">
        <v>87</v>
      </c>
      <c r="AP27" s="9">
        <v>93</v>
      </c>
      <c r="AQ27" s="8">
        <v>99</v>
      </c>
      <c r="AR27" s="9">
        <v>0.63</v>
      </c>
      <c r="AS27" s="8">
        <v>1.07</v>
      </c>
      <c r="AT27" s="9">
        <v>1.4</v>
      </c>
      <c r="AU27" s="8">
        <v>2.1</v>
      </c>
      <c r="AV27" s="38">
        <v>6.3465945198100302</v>
      </c>
      <c r="AW27" s="38">
        <v>6.3111905044700061</v>
      </c>
      <c r="AX27" s="5">
        <v>7.76</v>
      </c>
      <c r="AZ27" s="5">
        <v>3.48</v>
      </c>
      <c r="BB27" s="5">
        <v>1.07</v>
      </c>
      <c r="BD27" t="s">
        <v>84</v>
      </c>
      <c r="BF27" s="49" t="s">
        <v>88</v>
      </c>
    </row>
    <row r="28" spans="1:59" x14ac:dyDescent="0.35">
      <c r="A28" s="7">
        <v>43684</v>
      </c>
      <c r="B28" s="10" t="s">
        <v>108</v>
      </c>
      <c r="C28" t="s">
        <v>84</v>
      </c>
      <c r="D28" t="s">
        <v>85</v>
      </c>
      <c r="E28">
        <v>2</v>
      </c>
      <c r="F28" t="s">
        <v>90</v>
      </c>
      <c r="G28">
        <v>81.28</v>
      </c>
      <c r="H28" s="5">
        <f t="shared" si="5"/>
        <v>32.000017280000002</v>
      </c>
      <c r="I28">
        <v>116.84</v>
      </c>
      <c r="J28" s="5">
        <f t="shared" si="6"/>
        <v>46.000024840000002</v>
      </c>
      <c r="K28" s="5">
        <v>11.339809249999876</v>
      </c>
      <c r="L28">
        <v>13.31</v>
      </c>
      <c r="M28">
        <v>13.56</v>
      </c>
      <c r="N28">
        <v>23.26</v>
      </c>
      <c r="O28">
        <f t="shared" si="10"/>
        <v>9.9500000000000011</v>
      </c>
      <c r="P28" s="22">
        <v>1.2500000000000067E-2</v>
      </c>
      <c r="Q28" s="22">
        <v>9.0277777777777457E-3</v>
      </c>
      <c r="R28" s="22">
        <v>2.2916666666666696E-2</v>
      </c>
      <c r="S28" s="22">
        <v>1.6666666666666666E-2</v>
      </c>
      <c r="T28" s="5">
        <v>24</v>
      </c>
      <c r="U28" s="22">
        <v>2.1527777777777781E-2</v>
      </c>
      <c r="V28" s="5">
        <v>31</v>
      </c>
      <c r="W28" s="5">
        <f t="shared" si="1"/>
        <v>7</v>
      </c>
      <c r="X28">
        <v>7.07</v>
      </c>
      <c r="Y28" s="6">
        <f t="shared" si="7"/>
        <v>7.4253499999999999</v>
      </c>
      <c r="Z28" s="8">
        <v>6.9779999999999998</v>
      </c>
      <c r="AA28" s="5">
        <f t="shared" si="2"/>
        <v>7.3333499999999994</v>
      </c>
      <c r="AB28" s="9">
        <v>14.7</v>
      </c>
      <c r="AC28" s="5">
        <f t="shared" si="8"/>
        <v>5.2144359193928684</v>
      </c>
      <c r="AD28" s="8">
        <v>11</v>
      </c>
      <c r="AE28" s="5">
        <f t="shared" si="11"/>
        <v>3.9019588512463641</v>
      </c>
      <c r="AF28" s="9">
        <v>170</v>
      </c>
      <c r="AG28" s="5">
        <f t="shared" si="12"/>
        <v>123.89304339213878</v>
      </c>
      <c r="AH28" s="8">
        <v>235</v>
      </c>
      <c r="AI28" s="5">
        <f t="shared" si="4"/>
        <v>171.26391292442713</v>
      </c>
      <c r="AJ28" s="9">
        <v>-26</v>
      </c>
      <c r="AK28" s="8">
        <v>-29</v>
      </c>
      <c r="AL28" s="9">
        <v>4.3</v>
      </c>
      <c r="AM28" s="8">
        <v>2.6</v>
      </c>
      <c r="AN28" s="9" t="s">
        <v>87</v>
      </c>
      <c r="AO28" s="8" t="s">
        <v>87</v>
      </c>
      <c r="AP28" s="9">
        <v>99</v>
      </c>
      <c r="AQ28" s="8">
        <v>99</v>
      </c>
      <c r="AR28" s="9">
        <v>1.0900000000000001</v>
      </c>
      <c r="AS28" s="8">
        <v>2.66</v>
      </c>
      <c r="AT28" s="9">
        <v>1.8</v>
      </c>
      <c r="AU28" s="8">
        <v>1.9</v>
      </c>
      <c r="AV28" s="38">
        <v>5.7586583532911888</v>
      </c>
      <c r="AW28" s="38">
        <v>3.4179102448004404</v>
      </c>
      <c r="AX28" s="5">
        <v>4.67</v>
      </c>
      <c r="AZ28" s="5">
        <v>3.7</v>
      </c>
      <c r="BB28" s="5">
        <v>1.2</v>
      </c>
      <c r="BD28" t="s">
        <v>84</v>
      </c>
      <c r="BE28" t="s">
        <v>109</v>
      </c>
      <c r="BF28" s="49" t="s">
        <v>88</v>
      </c>
    </row>
    <row r="29" spans="1:59" x14ac:dyDescent="0.35">
      <c r="A29" s="7">
        <v>43684</v>
      </c>
      <c r="B29" s="10" t="s">
        <v>110</v>
      </c>
      <c r="C29" t="s">
        <v>84</v>
      </c>
      <c r="D29" t="s">
        <v>85</v>
      </c>
      <c r="E29">
        <v>2</v>
      </c>
      <c r="F29" t="s">
        <v>90</v>
      </c>
      <c r="G29">
        <v>99.06</v>
      </c>
      <c r="H29" s="5">
        <f t="shared" si="5"/>
        <v>39.000021060000002</v>
      </c>
      <c r="I29">
        <v>139.69999999999999</v>
      </c>
      <c r="J29" s="5">
        <f t="shared" si="6"/>
        <v>55.000029699999999</v>
      </c>
      <c r="K29" s="5">
        <v>17.690102429999804</v>
      </c>
      <c r="L29">
        <v>13.31</v>
      </c>
      <c r="M29">
        <v>13.56</v>
      </c>
      <c r="N29">
        <v>22.45</v>
      </c>
      <c r="O29">
        <f t="shared" si="10"/>
        <v>9.1399999999999988</v>
      </c>
      <c r="P29" s="22">
        <v>9.7222222222222987E-3</v>
      </c>
      <c r="Q29" s="22">
        <v>9.7222222222221877E-3</v>
      </c>
      <c r="R29" s="22">
        <v>2.083333333333337E-2</v>
      </c>
      <c r="S29" s="22">
        <v>1.4583333333333332E-2</v>
      </c>
      <c r="T29" s="5">
        <v>21</v>
      </c>
      <c r="U29" s="22">
        <v>2.013888888888889E-2</v>
      </c>
      <c r="V29" s="5">
        <v>29</v>
      </c>
      <c r="W29" s="5">
        <f t="shared" si="1"/>
        <v>8</v>
      </c>
      <c r="X29">
        <v>7.1829999999999998</v>
      </c>
      <c r="Y29" s="6">
        <f t="shared" si="7"/>
        <v>7.5383499999999994</v>
      </c>
      <c r="Z29" s="8">
        <v>7.14</v>
      </c>
      <c r="AA29" s="5">
        <f t="shared" si="2"/>
        <v>7.4953499999999993</v>
      </c>
      <c r="AB29" s="9">
        <v>11.5</v>
      </c>
      <c r="AC29" s="5">
        <f t="shared" si="8"/>
        <v>4.0793206172121081</v>
      </c>
      <c r="AD29" s="8">
        <v>10</v>
      </c>
      <c r="AE29" s="5">
        <f t="shared" si="11"/>
        <v>3.5472353193148765</v>
      </c>
      <c r="AF29" s="9">
        <v>261</v>
      </c>
      <c r="AG29" s="5">
        <f t="shared" si="12"/>
        <v>190.21226073734246</v>
      </c>
      <c r="AH29" s="8">
        <v>297</v>
      </c>
      <c r="AI29" s="5">
        <f t="shared" si="4"/>
        <v>216.44843463214832</v>
      </c>
      <c r="AJ29" s="9">
        <v>-24</v>
      </c>
      <c r="AK29" s="8">
        <v>-26</v>
      </c>
      <c r="AL29" s="9">
        <v>4.3</v>
      </c>
      <c r="AM29" s="8">
        <v>3.4</v>
      </c>
      <c r="AN29" s="9" t="s">
        <v>87</v>
      </c>
      <c r="AO29" s="8" t="s">
        <v>87</v>
      </c>
      <c r="AP29" s="9">
        <v>100</v>
      </c>
      <c r="AQ29" s="8">
        <v>100</v>
      </c>
      <c r="AR29" s="9">
        <v>1.6</v>
      </c>
      <c r="AS29" s="8">
        <v>2.19</v>
      </c>
      <c r="AT29" s="9">
        <v>1.4</v>
      </c>
      <c r="AU29" s="8">
        <v>1.6</v>
      </c>
      <c r="AV29" s="38">
        <v>5.9883764360527607</v>
      </c>
      <c r="AW29" s="38">
        <v>4.6727748559734916</v>
      </c>
      <c r="AX29" s="5">
        <v>4.22</v>
      </c>
      <c r="AY29" s="5">
        <v>4.22</v>
      </c>
      <c r="AZ29" s="5">
        <v>3.6</v>
      </c>
      <c r="BA29" s="5">
        <v>3.47</v>
      </c>
      <c r="BB29" s="5">
        <v>1</v>
      </c>
      <c r="BC29" s="5">
        <v>1.02</v>
      </c>
      <c r="BD29" t="s">
        <v>84</v>
      </c>
      <c r="BF29" s="49" t="s">
        <v>88</v>
      </c>
    </row>
    <row r="30" spans="1:59" x14ac:dyDescent="0.35">
      <c r="A30" s="7">
        <v>43684</v>
      </c>
      <c r="B30" s="10" t="s">
        <v>111</v>
      </c>
      <c r="C30">
        <v>10499</v>
      </c>
      <c r="D30" t="s">
        <v>85</v>
      </c>
      <c r="E30">
        <v>2</v>
      </c>
      <c r="F30" t="s">
        <v>90</v>
      </c>
      <c r="G30">
        <v>114.3</v>
      </c>
      <c r="H30" s="5">
        <f t="shared" si="5"/>
        <v>45.0000243</v>
      </c>
      <c r="I30">
        <v>154.94</v>
      </c>
      <c r="J30" s="5">
        <f t="shared" si="6"/>
        <v>61.000032940000004</v>
      </c>
      <c r="K30" s="5">
        <v>27.669134569999695</v>
      </c>
      <c r="L30">
        <v>13.31</v>
      </c>
      <c r="M30">
        <v>13.56</v>
      </c>
      <c r="N30">
        <v>19.45</v>
      </c>
      <c r="O30">
        <f t="shared" si="10"/>
        <v>6.1399999999999988</v>
      </c>
      <c r="P30" s="22">
        <v>2.7083333333333348E-2</v>
      </c>
      <c r="Q30" s="22">
        <v>1.3194444444444398E-2</v>
      </c>
      <c r="R30" s="22">
        <v>4.166666666666663E-2</v>
      </c>
      <c r="S30" s="22">
        <v>3.125E-2</v>
      </c>
      <c r="T30" s="5">
        <v>45</v>
      </c>
      <c r="U30" s="22">
        <v>3.888888888888889E-2</v>
      </c>
      <c r="V30" s="5">
        <v>56</v>
      </c>
      <c r="W30" s="5">
        <f t="shared" si="1"/>
        <v>11</v>
      </c>
      <c r="X30">
        <v>7.0609999999999999</v>
      </c>
      <c r="Y30" s="6">
        <f t="shared" si="7"/>
        <v>7.4163499999999996</v>
      </c>
      <c r="Z30" s="8">
        <v>6.9409999999999998</v>
      </c>
      <c r="AA30" s="5">
        <f t="shared" si="2"/>
        <v>7.2963499999999994</v>
      </c>
      <c r="AB30" s="9">
        <v>15.7</v>
      </c>
      <c r="AC30" s="5">
        <f t="shared" si="8"/>
        <v>5.5691594513243556</v>
      </c>
      <c r="AD30" s="8">
        <v>17.3</v>
      </c>
      <c r="AE30" s="5">
        <f t="shared" si="11"/>
        <v>6.1367171024147362</v>
      </c>
      <c r="AF30" s="9">
        <v>114</v>
      </c>
      <c r="AG30" s="5">
        <f t="shared" si="12"/>
        <v>83.081217333551876</v>
      </c>
      <c r="AH30" s="8">
        <v>71</v>
      </c>
      <c r="AI30" s="5">
        <f t="shared" si="4"/>
        <v>51.743565181422667</v>
      </c>
      <c r="AJ30" s="9">
        <v>-26</v>
      </c>
      <c r="AK30" s="8">
        <v>-29</v>
      </c>
      <c r="AL30" s="9">
        <v>4.5</v>
      </c>
      <c r="AM30" s="8">
        <v>3.7</v>
      </c>
      <c r="AN30" s="9" t="s">
        <v>87</v>
      </c>
      <c r="AO30" s="8" t="s">
        <v>87</v>
      </c>
      <c r="AP30" s="9">
        <v>96</v>
      </c>
      <c r="AQ30" s="8">
        <v>81</v>
      </c>
      <c r="AR30" s="9">
        <v>1.72</v>
      </c>
      <c r="AS30" s="8">
        <v>1.87</v>
      </c>
      <c r="AT30" s="9">
        <v>1.7</v>
      </c>
      <c r="AU30" s="8">
        <v>1.6</v>
      </c>
      <c r="AV30" s="38">
        <v>6.012551430167564</v>
      </c>
      <c r="AW30" s="38">
        <v>4.8971216643010882</v>
      </c>
      <c r="AX30" s="5">
        <v>4.12</v>
      </c>
      <c r="AY30" s="5">
        <v>4.5</v>
      </c>
      <c r="AZ30" s="5">
        <v>3.47</v>
      </c>
      <c r="BA30" s="5">
        <v>3.54</v>
      </c>
      <c r="BB30" s="5">
        <v>1.1299999999999999</v>
      </c>
      <c r="BC30" s="5">
        <v>1.06</v>
      </c>
      <c r="BD30" t="s">
        <v>84</v>
      </c>
      <c r="BF30" s="49" t="s">
        <v>88</v>
      </c>
    </row>
    <row r="31" spans="1:59" x14ac:dyDescent="0.35">
      <c r="A31" s="7">
        <v>43685</v>
      </c>
      <c r="B31" s="10" t="s">
        <v>112</v>
      </c>
      <c r="C31">
        <v>10500</v>
      </c>
      <c r="D31" t="s">
        <v>85</v>
      </c>
      <c r="E31">
        <v>2</v>
      </c>
      <c r="F31" t="s">
        <v>86</v>
      </c>
      <c r="G31">
        <v>166.37</v>
      </c>
      <c r="H31" s="5">
        <f t="shared" si="5"/>
        <v>65.500035370000006</v>
      </c>
      <c r="I31">
        <v>215.9</v>
      </c>
      <c r="J31" s="5">
        <f t="shared" si="6"/>
        <v>85.000045900000003</v>
      </c>
      <c r="K31" s="5">
        <v>88.904104519999024</v>
      </c>
      <c r="L31">
        <v>13.96</v>
      </c>
      <c r="M31">
        <v>13.87</v>
      </c>
      <c r="N31">
        <v>28.52</v>
      </c>
      <c r="O31">
        <f t="shared" si="10"/>
        <v>14.559999999999999</v>
      </c>
      <c r="P31" s="22">
        <v>1.1805555555555514E-2</v>
      </c>
      <c r="Q31" s="22">
        <v>1.8750000000000044E-2</v>
      </c>
      <c r="R31" s="22">
        <v>3.125E-2</v>
      </c>
      <c r="S31" s="22">
        <v>1.7361111111111112E-2</v>
      </c>
      <c r="T31" s="5">
        <v>25</v>
      </c>
      <c r="U31" s="22">
        <v>2.4305555555555556E-2</v>
      </c>
      <c r="V31" s="5">
        <v>35</v>
      </c>
      <c r="W31" s="5">
        <f t="shared" si="1"/>
        <v>10</v>
      </c>
      <c r="X31">
        <v>7.3040000000000003</v>
      </c>
      <c r="Y31" s="6">
        <f t="shared" si="7"/>
        <v>7.6496000000000004</v>
      </c>
      <c r="Z31" s="8">
        <v>7.0709999999999997</v>
      </c>
      <c r="AA31" s="5">
        <f t="shared" si="2"/>
        <v>7.4165999999999999</v>
      </c>
      <c r="AB31" s="9">
        <v>9.5</v>
      </c>
      <c r="AC31" s="5">
        <f t="shared" si="8"/>
        <v>3.4670779445644095</v>
      </c>
      <c r="AD31" s="8">
        <v>13.6</v>
      </c>
      <c r="AE31" s="5">
        <f t="shared" si="11"/>
        <v>4.9633957943237865</v>
      </c>
      <c r="AF31" s="9">
        <v>105</v>
      </c>
      <c r="AG31" s="5">
        <f t="shared" si="12"/>
        <v>77.189334937590445</v>
      </c>
      <c r="AH31" s="8">
        <v>75</v>
      </c>
      <c r="AI31" s="5">
        <f t="shared" si="4"/>
        <v>55.135239241136034</v>
      </c>
      <c r="AJ31" s="9">
        <v>-22</v>
      </c>
      <c r="AK31" s="8">
        <v>-26</v>
      </c>
      <c r="AL31" s="9">
        <v>4.7</v>
      </c>
      <c r="AM31" s="8">
        <v>3.9</v>
      </c>
      <c r="AN31" s="9" t="s">
        <v>87</v>
      </c>
      <c r="AO31" s="8" t="s">
        <v>87</v>
      </c>
      <c r="AP31" s="9">
        <v>98</v>
      </c>
      <c r="AQ31" s="8">
        <v>89</v>
      </c>
      <c r="AR31" s="9">
        <v>0.76</v>
      </c>
      <c r="AS31" s="8">
        <v>2.02</v>
      </c>
      <c r="AT31" s="9">
        <v>1.7</v>
      </c>
      <c r="AU31" s="8">
        <v>1.7</v>
      </c>
      <c r="AV31" s="38">
        <v>6.7045526134323428</v>
      </c>
      <c r="AW31" s="38">
        <v>5.3341116123413999</v>
      </c>
      <c r="BD31" t="s">
        <v>88</v>
      </c>
      <c r="BE31" t="s">
        <v>113</v>
      </c>
      <c r="BF31" s="49" t="s">
        <v>88</v>
      </c>
    </row>
    <row r="32" spans="1:59" x14ac:dyDescent="0.35">
      <c r="A32" s="7">
        <v>43689</v>
      </c>
      <c r="B32" s="10" t="s">
        <v>114</v>
      </c>
      <c r="C32" t="s">
        <v>84</v>
      </c>
      <c r="D32" t="s">
        <v>89</v>
      </c>
      <c r="E32">
        <v>1</v>
      </c>
      <c r="F32" t="s">
        <v>97</v>
      </c>
      <c r="G32">
        <v>121.92</v>
      </c>
      <c r="H32" s="5">
        <f t="shared" si="5"/>
        <v>48.000025920000006</v>
      </c>
      <c r="I32">
        <v>162.56</v>
      </c>
      <c r="J32" s="5">
        <f t="shared" si="6"/>
        <v>64.000034560000003</v>
      </c>
      <c r="K32" s="5">
        <v>30.84428115999966</v>
      </c>
      <c r="L32">
        <v>13.96</v>
      </c>
      <c r="M32">
        <v>13.1</v>
      </c>
      <c r="N32">
        <v>15.88</v>
      </c>
      <c r="O32">
        <f t="shared" si="10"/>
        <v>1.92</v>
      </c>
      <c r="P32" s="22">
        <v>1.3194444444444398E-2</v>
      </c>
      <c r="Q32" s="22">
        <v>1.1111111111111072E-2</v>
      </c>
      <c r="R32" s="22">
        <v>2.4999999999999967E-2</v>
      </c>
      <c r="S32" s="22">
        <v>2.2222222222222223E-2</v>
      </c>
      <c r="T32" s="5">
        <v>32</v>
      </c>
      <c r="V32" s="5"/>
      <c r="W32" s="5"/>
      <c r="X32">
        <v>7.0970000000000004</v>
      </c>
      <c r="Y32" s="6">
        <f t="shared" si="7"/>
        <v>7.4426000000000005</v>
      </c>
      <c r="AB32" s="19">
        <v>12.3</v>
      </c>
      <c r="AC32" s="5">
        <f t="shared" si="8"/>
        <v>4.488953549278131</v>
      </c>
      <c r="AF32" s="19">
        <v>197</v>
      </c>
      <c r="AG32" s="5">
        <f t="shared" si="12"/>
        <v>144.82189507338398</v>
      </c>
      <c r="AJ32" s="19">
        <v>-26</v>
      </c>
      <c r="AL32" s="19">
        <v>3.8</v>
      </c>
      <c r="AN32" s="19" t="s">
        <v>87</v>
      </c>
      <c r="AP32" s="19">
        <v>99</v>
      </c>
      <c r="AR32" s="19">
        <v>1.74</v>
      </c>
      <c r="AT32" s="19"/>
      <c r="AU32" s="20">
        <v>2</v>
      </c>
      <c r="AV32" s="40">
        <v>5.1510642104064948</v>
      </c>
      <c r="AW32" s="40"/>
      <c r="AX32" s="5">
        <v>2.85</v>
      </c>
      <c r="AZ32" s="5">
        <v>3.88</v>
      </c>
      <c r="BB32" s="5">
        <v>1.19</v>
      </c>
      <c r="BD32" t="s">
        <v>84</v>
      </c>
      <c r="BF32" s="49" t="s">
        <v>88</v>
      </c>
    </row>
    <row r="33" spans="1:58" x14ac:dyDescent="0.35">
      <c r="A33" s="7">
        <v>43689</v>
      </c>
      <c r="B33" s="10" t="s">
        <v>117</v>
      </c>
      <c r="C33">
        <v>10498</v>
      </c>
      <c r="D33" t="s">
        <v>89</v>
      </c>
      <c r="E33">
        <v>1</v>
      </c>
      <c r="F33" t="s">
        <v>86</v>
      </c>
      <c r="G33">
        <v>152.4</v>
      </c>
      <c r="H33" s="5">
        <f t="shared" si="5"/>
        <v>60.000032400000009</v>
      </c>
      <c r="I33">
        <v>196.85</v>
      </c>
      <c r="J33" s="5">
        <f t="shared" si="6"/>
        <v>77.500041850000002</v>
      </c>
      <c r="K33" s="5">
        <v>58.059823359999363</v>
      </c>
      <c r="L33">
        <v>13.96</v>
      </c>
      <c r="M33">
        <v>13.06</v>
      </c>
      <c r="N33">
        <v>14.88</v>
      </c>
      <c r="O33">
        <f t="shared" si="10"/>
        <v>0.91999999999999993</v>
      </c>
      <c r="P33" s="22">
        <v>3.819444444444442E-2</v>
      </c>
      <c r="Q33" s="22">
        <v>1.3194444444444509E-2</v>
      </c>
      <c r="R33" s="22">
        <v>5.2777777777777812E-2</v>
      </c>
      <c r="S33" s="22">
        <v>4.3055555555555562E-2</v>
      </c>
      <c r="T33" s="5">
        <v>62</v>
      </c>
      <c r="U33" s="22">
        <v>4.9999999999999996E-2</v>
      </c>
      <c r="V33" s="5">
        <v>72</v>
      </c>
      <c r="W33" s="5">
        <f t="shared" ref="W33:W43" si="13">V33-T33</f>
        <v>10</v>
      </c>
      <c r="X33">
        <v>6.9930000000000003</v>
      </c>
      <c r="Y33" s="6">
        <f t="shared" si="7"/>
        <v>7.3386000000000005</v>
      </c>
      <c r="Z33" s="8">
        <v>6.8970000000000002</v>
      </c>
      <c r="AA33" s="5">
        <f t="shared" ref="AA33:AA42" si="14">0.015*(37-L33)+Z33</f>
        <v>7.2426000000000004</v>
      </c>
      <c r="AB33" s="19">
        <v>14.2</v>
      </c>
      <c r="AC33" s="5">
        <f t="shared" si="8"/>
        <v>5.182369138191012</v>
      </c>
      <c r="AD33" s="8">
        <v>18.2</v>
      </c>
      <c r="AE33" s="5">
        <f t="shared" ref="AE33:AE42" si="15">AD33*10^(0.019*(L33-37))</f>
        <v>6.6421914306391843</v>
      </c>
      <c r="AF33" s="19">
        <v>244</v>
      </c>
      <c r="AG33" s="5">
        <f t="shared" si="12"/>
        <v>179.3733116644959</v>
      </c>
      <c r="AH33" s="8">
        <v>59</v>
      </c>
      <c r="AI33" s="5">
        <f t="shared" ref="AI33:AI42" si="16">AH33*10^(0.0058*(L33-37))</f>
        <v>43.373054869693682</v>
      </c>
      <c r="AJ33" s="19">
        <v>-28</v>
      </c>
      <c r="AK33" s="8">
        <v>-29</v>
      </c>
      <c r="AL33" s="19">
        <v>3.4</v>
      </c>
      <c r="AM33" s="8">
        <v>3.5</v>
      </c>
      <c r="AN33" s="19" t="s">
        <v>87</v>
      </c>
      <c r="AO33" s="8" t="s">
        <v>87</v>
      </c>
      <c r="AP33" s="19">
        <v>99</v>
      </c>
      <c r="AQ33" s="8">
        <v>69</v>
      </c>
      <c r="AR33" s="19">
        <v>3.13</v>
      </c>
      <c r="AS33" s="8">
        <v>2.87</v>
      </c>
      <c r="AT33" s="19">
        <v>2.4</v>
      </c>
      <c r="AU33" s="8">
        <v>2.4</v>
      </c>
      <c r="AV33" s="38">
        <v>4.5751522339564099</v>
      </c>
      <c r="AW33" s="38">
        <v>4.603345101250131</v>
      </c>
      <c r="AX33" s="5">
        <v>8.4600000000000009</v>
      </c>
      <c r="AY33" s="5">
        <v>5.35</v>
      </c>
      <c r="AZ33" s="5">
        <v>3.16</v>
      </c>
      <c r="BA33" s="5">
        <v>3.55</v>
      </c>
      <c r="BB33" s="5">
        <v>0.93</v>
      </c>
      <c r="BC33" s="5">
        <v>1</v>
      </c>
      <c r="BD33" t="s">
        <v>88</v>
      </c>
      <c r="BF33" s="49" t="s">
        <v>88</v>
      </c>
    </row>
    <row r="34" spans="1:58" x14ac:dyDescent="0.35">
      <c r="A34" s="7">
        <v>43689</v>
      </c>
      <c r="B34" s="10" t="s">
        <v>118</v>
      </c>
      <c r="C34">
        <v>10497</v>
      </c>
      <c r="D34" t="s">
        <v>89</v>
      </c>
      <c r="E34">
        <v>1</v>
      </c>
      <c r="G34">
        <v>116.84</v>
      </c>
      <c r="H34" s="5">
        <f t="shared" si="5"/>
        <v>46.000024840000002</v>
      </c>
      <c r="I34">
        <v>157.47999999999999</v>
      </c>
      <c r="J34" s="5">
        <f t="shared" si="6"/>
        <v>62.000033479999999</v>
      </c>
      <c r="K34" s="5">
        <v>27.2155421999997</v>
      </c>
      <c r="L34">
        <v>13.96</v>
      </c>
      <c r="M34">
        <v>13.06</v>
      </c>
      <c r="N34">
        <v>15.12</v>
      </c>
      <c r="O34">
        <f t="shared" si="10"/>
        <v>1.1599999999999984</v>
      </c>
      <c r="P34" s="22">
        <v>1.3194444444444509E-2</v>
      </c>
      <c r="Q34" s="22">
        <v>1.1805555555555514E-2</v>
      </c>
      <c r="R34" s="22">
        <v>2.5694444444444464E-2</v>
      </c>
      <c r="S34" s="22">
        <v>1.5972222222222224E-2</v>
      </c>
      <c r="T34" s="5">
        <v>23</v>
      </c>
      <c r="U34" s="22">
        <v>2.0833333333333332E-2</v>
      </c>
      <c r="V34" s="5">
        <v>30</v>
      </c>
      <c r="W34" s="5">
        <f t="shared" si="13"/>
        <v>7</v>
      </c>
      <c r="X34">
        <v>7.0670000000000002</v>
      </c>
      <c r="Y34" s="6">
        <f t="shared" si="7"/>
        <v>7.4126000000000003</v>
      </c>
      <c r="Z34" s="8">
        <v>6.71</v>
      </c>
      <c r="AA34" s="5">
        <f t="shared" si="14"/>
        <v>7.0556000000000001</v>
      </c>
      <c r="AB34" s="19">
        <v>15.2</v>
      </c>
      <c r="AC34" s="5">
        <f t="shared" si="8"/>
        <v>5.5473247113030553</v>
      </c>
      <c r="AD34" s="8">
        <v>25.7</v>
      </c>
      <c r="AE34" s="5">
        <f t="shared" si="15"/>
        <v>9.379358228979509</v>
      </c>
      <c r="AF34" s="19">
        <v>165</v>
      </c>
      <c r="AG34" s="5">
        <f t="shared" si="12"/>
        <v>121.29752633049927</v>
      </c>
      <c r="AH34" s="8">
        <v>159</v>
      </c>
      <c r="AI34" s="5">
        <f t="shared" si="16"/>
        <v>116.88670719120839</v>
      </c>
      <c r="AJ34" s="19">
        <v>-26</v>
      </c>
      <c r="AK34" s="8">
        <v>-31</v>
      </c>
      <c r="AL34" s="19">
        <v>4.4000000000000004</v>
      </c>
      <c r="AM34" s="8">
        <v>3.3</v>
      </c>
      <c r="AN34" s="19" t="s">
        <v>87</v>
      </c>
      <c r="AO34" s="8" t="s">
        <v>87</v>
      </c>
      <c r="AP34" s="19">
        <v>99</v>
      </c>
      <c r="AQ34" s="8">
        <v>96</v>
      </c>
      <c r="AR34" s="19">
        <v>2.14</v>
      </c>
      <c r="AS34" s="8">
        <v>4.59</v>
      </c>
      <c r="AT34" s="19">
        <v>1.7</v>
      </c>
      <c r="AU34" s="8">
        <v>1.9</v>
      </c>
      <c r="AV34" s="38">
        <v>5.9018339210896764</v>
      </c>
      <c r="AW34" s="38">
        <v>4.0567654073885393</v>
      </c>
      <c r="AX34" s="5">
        <v>6.92</v>
      </c>
      <c r="AY34" s="5">
        <v>4.7300000000000004</v>
      </c>
      <c r="AZ34" s="5">
        <v>3.94</v>
      </c>
      <c r="BA34" s="5">
        <v>4.3899999999999997</v>
      </c>
      <c r="BB34" s="5">
        <v>1.08</v>
      </c>
      <c r="BC34" s="5">
        <v>1.19</v>
      </c>
      <c r="BD34" t="s">
        <v>119</v>
      </c>
      <c r="BF34" s="49" t="s">
        <v>88</v>
      </c>
    </row>
    <row r="35" spans="1:58" x14ac:dyDescent="0.35">
      <c r="A35" s="7">
        <v>43689</v>
      </c>
      <c r="B35" s="10" t="s">
        <v>120</v>
      </c>
      <c r="C35" t="s">
        <v>84</v>
      </c>
      <c r="D35" t="s">
        <v>89</v>
      </c>
      <c r="E35">
        <v>1</v>
      </c>
      <c r="F35" t="s">
        <v>90</v>
      </c>
      <c r="G35">
        <v>91.44</v>
      </c>
      <c r="H35" s="5">
        <f t="shared" si="5"/>
        <v>36.000019440000003</v>
      </c>
      <c r="I35">
        <v>133.35</v>
      </c>
      <c r="J35" s="5">
        <f t="shared" si="6"/>
        <v>52.500028350000001</v>
      </c>
      <c r="K35" s="5">
        <v>14.061363469999845</v>
      </c>
      <c r="L35">
        <v>13.96</v>
      </c>
      <c r="M35">
        <v>12.92</v>
      </c>
      <c r="N35">
        <v>13.84</v>
      </c>
      <c r="O35">
        <f t="shared" si="10"/>
        <v>-0.12000000000000099</v>
      </c>
      <c r="P35" s="22">
        <v>9.0277777777777457E-3</v>
      </c>
      <c r="Q35" s="22">
        <v>6.2499999999999778E-3</v>
      </c>
      <c r="R35" s="22">
        <v>1.6666666666666607E-2</v>
      </c>
      <c r="S35" s="22">
        <v>1.2499999999999999E-2</v>
      </c>
      <c r="T35" s="5">
        <v>18</v>
      </c>
      <c r="U35" s="22">
        <v>1.5277777777777777E-2</v>
      </c>
      <c r="V35" s="5">
        <v>22</v>
      </c>
      <c r="W35" s="5">
        <f t="shared" si="13"/>
        <v>4</v>
      </c>
      <c r="X35">
        <v>7.1349999999999998</v>
      </c>
      <c r="Y35" s="6">
        <f t="shared" si="7"/>
        <v>7.4805999999999999</v>
      </c>
      <c r="Z35" s="8">
        <v>6.992</v>
      </c>
      <c r="AA35" s="5">
        <f t="shared" si="14"/>
        <v>7.3376000000000001</v>
      </c>
      <c r="AB35" s="19">
        <v>17.2</v>
      </c>
      <c r="AC35" s="5">
        <f t="shared" si="8"/>
        <v>6.2772358575271419</v>
      </c>
      <c r="AD35" s="8">
        <v>22.3</v>
      </c>
      <c r="AE35" s="5">
        <f t="shared" si="15"/>
        <v>8.1385092803985621</v>
      </c>
      <c r="AF35" s="19">
        <v>149</v>
      </c>
      <c r="AG35" s="5">
        <f t="shared" si="12"/>
        <v>109.53534195905692</v>
      </c>
      <c r="AH35" s="8">
        <v>159</v>
      </c>
      <c r="AI35" s="5">
        <f t="shared" si="16"/>
        <v>116.88670719120839</v>
      </c>
      <c r="AJ35" s="19">
        <v>-23</v>
      </c>
      <c r="AK35" s="8">
        <v>-26</v>
      </c>
      <c r="AL35" s="19">
        <v>5.8</v>
      </c>
      <c r="AM35" s="8">
        <v>5.4</v>
      </c>
      <c r="AN35" s="19">
        <v>6</v>
      </c>
      <c r="AO35" s="8">
        <v>6</v>
      </c>
      <c r="AP35" s="19">
        <v>99</v>
      </c>
      <c r="AQ35" s="8">
        <v>98</v>
      </c>
      <c r="AR35" s="19">
        <v>1.63</v>
      </c>
      <c r="AS35" s="8">
        <v>2.25</v>
      </c>
      <c r="AT35" s="19">
        <v>1.9</v>
      </c>
      <c r="AU35" s="8">
        <v>1.8</v>
      </c>
      <c r="AV35" s="38">
        <v>7.9273556601451132</v>
      </c>
      <c r="AW35" s="38">
        <v>7.1668302733969389</v>
      </c>
      <c r="BD35" t="s">
        <v>84</v>
      </c>
      <c r="BF35" s="49" t="s">
        <v>88</v>
      </c>
    </row>
    <row r="36" spans="1:58" x14ac:dyDescent="0.35">
      <c r="A36" s="7">
        <v>43690</v>
      </c>
      <c r="B36" s="10" t="s">
        <v>121</v>
      </c>
      <c r="C36">
        <v>7209</v>
      </c>
      <c r="D36" t="s">
        <v>85</v>
      </c>
      <c r="E36">
        <v>2</v>
      </c>
      <c r="G36">
        <v>165.1</v>
      </c>
      <c r="H36" s="5">
        <f t="shared" si="5"/>
        <v>65.000035100000005</v>
      </c>
      <c r="I36">
        <v>219.71</v>
      </c>
      <c r="J36" s="5">
        <f t="shared" si="6"/>
        <v>86.500046710000007</v>
      </c>
      <c r="K36" s="5">
        <v>89.811289259999015</v>
      </c>
      <c r="L36">
        <v>13.96</v>
      </c>
      <c r="M36">
        <v>13.19</v>
      </c>
      <c r="N36">
        <v>14.54</v>
      </c>
      <c r="O36">
        <f t="shared" si="10"/>
        <v>0.57999999999999829</v>
      </c>
      <c r="P36" s="22">
        <v>3.333333333333327E-2</v>
      </c>
      <c r="Q36" s="22">
        <v>1.5972222222222165E-2</v>
      </c>
      <c r="R36" s="22">
        <v>5.1388888888888817E-2</v>
      </c>
      <c r="S36" s="22">
        <v>3.888888888888889E-2</v>
      </c>
      <c r="T36" s="5">
        <v>56</v>
      </c>
      <c r="U36" s="22">
        <v>4.6527777777777779E-2</v>
      </c>
      <c r="V36" s="5">
        <v>67</v>
      </c>
      <c r="W36" s="5">
        <f t="shared" si="13"/>
        <v>11</v>
      </c>
      <c r="X36">
        <v>7.0469999999999997</v>
      </c>
      <c r="Y36" s="6">
        <f t="shared" si="7"/>
        <v>7.3925999999999998</v>
      </c>
      <c r="Z36" s="8">
        <v>6.9909999999999997</v>
      </c>
      <c r="AA36" s="5">
        <f t="shared" si="14"/>
        <v>7.3365999999999998</v>
      </c>
      <c r="AB36" s="19">
        <v>14.2</v>
      </c>
      <c r="AC36" s="5">
        <f t="shared" si="8"/>
        <v>5.182369138191012</v>
      </c>
      <c r="AD36" s="8">
        <v>16.899999999999999</v>
      </c>
      <c r="AE36" s="5">
        <f t="shared" si="15"/>
        <v>6.1677491855935287</v>
      </c>
      <c r="AF36" s="19">
        <v>268</v>
      </c>
      <c r="AG36" s="5">
        <f t="shared" si="12"/>
        <v>197.01658822165942</v>
      </c>
      <c r="AH36" s="8">
        <v>78</v>
      </c>
      <c r="AI36" s="5">
        <f t="shared" si="16"/>
        <v>57.340648810781474</v>
      </c>
      <c r="AJ36" s="19">
        <v>-27</v>
      </c>
      <c r="AK36" s="8">
        <v>-27</v>
      </c>
      <c r="AL36" s="19">
        <v>3.9</v>
      </c>
      <c r="AM36" s="8">
        <v>4.0999999999999996</v>
      </c>
      <c r="AN36" s="19" t="s">
        <v>87</v>
      </c>
      <c r="AO36" s="8" t="s">
        <v>87</v>
      </c>
      <c r="AP36" s="19">
        <v>100</v>
      </c>
      <c r="AQ36" s="8">
        <v>87</v>
      </c>
      <c r="AR36" s="19">
        <v>2.89</v>
      </c>
      <c r="AS36" s="8">
        <v>2.84</v>
      </c>
      <c r="AT36" s="19">
        <v>2</v>
      </c>
      <c r="AU36" s="8">
        <v>1.9</v>
      </c>
      <c r="AV36" s="38">
        <v>5.2424315668849637</v>
      </c>
      <c r="AW36" s="38">
        <v>5.4176882718096087</v>
      </c>
      <c r="BD36" t="s">
        <v>88</v>
      </c>
      <c r="BF36" s="49" t="s">
        <v>88</v>
      </c>
    </row>
    <row r="37" spans="1:58" x14ac:dyDescent="0.35">
      <c r="A37" s="7">
        <v>43690</v>
      </c>
      <c r="B37" s="10" t="s">
        <v>122</v>
      </c>
      <c r="C37">
        <v>7206</v>
      </c>
      <c r="D37" t="s">
        <v>89</v>
      </c>
      <c r="E37">
        <v>1</v>
      </c>
      <c r="F37" t="s">
        <v>97</v>
      </c>
      <c r="G37">
        <v>128.27000000000001</v>
      </c>
      <c r="H37" s="5">
        <f t="shared" si="5"/>
        <v>50.500027270000004</v>
      </c>
      <c r="I37">
        <v>179.07</v>
      </c>
      <c r="J37" s="5">
        <f t="shared" si="6"/>
        <v>70.500038070000002</v>
      </c>
      <c r="K37" s="5">
        <v>41.730498039999539</v>
      </c>
      <c r="L37">
        <v>13.96</v>
      </c>
      <c r="M37">
        <v>13.14</v>
      </c>
      <c r="N37">
        <v>16.239999999999998</v>
      </c>
      <c r="O37">
        <f t="shared" si="10"/>
        <v>2.2799999999999976</v>
      </c>
      <c r="P37" s="22">
        <v>1.1805555555555625E-2</v>
      </c>
      <c r="Q37" s="22">
        <v>1.4583333333333282E-2</v>
      </c>
      <c r="R37" s="22">
        <v>2.777777777777779E-2</v>
      </c>
      <c r="S37" s="22">
        <v>1.6666666666666666E-2</v>
      </c>
      <c r="T37" s="5">
        <v>24</v>
      </c>
      <c r="U37" s="22">
        <v>2.5694444444444447E-2</v>
      </c>
      <c r="V37" s="5">
        <v>37</v>
      </c>
      <c r="W37" s="5">
        <f t="shared" si="13"/>
        <v>13</v>
      </c>
      <c r="X37">
        <v>7.0970000000000004</v>
      </c>
      <c r="Y37" s="6">
        <f t="shared" si="7"/>
        <v>7.4426000000000005</v>
      </c>
      <c r="Z37" s="8">
        <v>7.048</v>
      </c>
      <c r="AA37" s="5">
        <f t="shared" si="14"/>
        <v>7.3936000000000002</v>
      </c>
      <c r="AB37" s="19">
        <v>13.8</v>
      </c>
      <c r="AC37" s="5">
        <f t="shared" si="8"/>
        <v>5.0363869089461959</v>
      </c>
      <c r="AD37" s="8">
        <v>12.5</v>
      </c>
      <c r="AE37" s="5">
        <f t="shared" si="15"/>
        <v>4.5619446639005394</v>
      </c>
      <c r="AF37" s="19">
        <v>156</v>
      </c>
      <c r="AG37" s="5">
        <f t="shared" si="12"/>
        <v>114.68129762156295</v>
      </c>
      <c r="AH37" s="8">
        <v>136</v>
      </c>
      <c r="AI37" s="5">
        <f t="shared" si="16"/>
        <v>99.978567157260002</v>
      </c>
      <c r="AJ37" s="19">
        <v>-25</v>
      </c>
      <c r="AK37" s="8">
        <v>-27</v>
      </c>
      <c r="AL37" s="19">
        <v>4.2</v>
      </c>
      <c r="AM37" s="8">
        <v>3.5</v>
      </c>
      <c r="AN37" s="19" t="s">
        <v>87</v>
      </c>
      <c r="AO37" s="8" t="s">
        <v>87</v>
      </c>
      <c r="AP37" s="19">
        <v>99</v>
      </c>
      <c r="AQ37" s="8">
        <v>100</v>
      </c>
      <c r="AR37" s="19">
        <v>1.92</v>
      </c>
      <c r="AS37" s="8">
        <v>2.8</v>
      </c>
      <c r="AT37" s="19">
        <v>1.4</v>
      </c>
      <c r="AU37" s="8">
        <v>2.4</v>
      </c>
      <c r="AV37" s="38">
        <v>5.7792427726511892</v>
      </c>
      <c r="AW37" s="38">
        <v>4.6264661310873816</v>
      </c>
      <c r="BD37" t="s">
        <v>84</v>
      </c>
      <c r="BF37" s="49" t="s">
        <v>88</v>
      </c>
    </row>
    <row r="38" spans="1:58" x14ac:dyDescent="0.35">
      <c r="A38" s="7">
        <v>43690</v>
      </c>
      <c r="B38" s="10" t="s">
        <v>123</v>
      </c>
      <c r="C38">
        <v>7223</v>
      </c>
      <c r="D38" t="s">
        <v>85</v>
      </c>
      <c r="E38">
        <v>2</v>
      </c>
      <c r="F38" t="s">
        <v>193</v>
      </c>
      <c r="G38">
        <v>111.76</v>
      </c>
      <c r="H38" s="5">
        <f t="shared" si="5"/>
        <v>44.000023760000005</v>
      </c>
      <c r="I38">
        <v>152.4</v>
      </c>
      <c r="J38" s="5">
        <f t="shared" si="6"/>
        <v>60.000032400000009</v>
      </c>
      <c r="K38" s="5">
        <v>25.854765089999717</v>
      </c>
      <c r="L38">
        <v>13.96</v>
      </c>
      <c r="M38">
        <v>13.08</v>
      </c>
      <c r="N38">
        <v>15.73</v>
      </c>
      <c r="O38">
        <f t="shared" si="10"/>
        <v>1.7699999999999996</v>
      </c>
      <c r="P38" s="22">
        <v>9.7222222222222987E-3</v>
      </c>
      <c r="Q38" s="22">
        <v>1.388888888888884E-2</v>
      </c>
      <c r="R38" s="22">
        <v>2.430555555555558E-2</v>
      </c>
      <c r="S38" s="22">
        <v>1.1805555555555555E-2</v>
      </c>
      <c r="T38" s="5">
        <v>17</v>
      </c>
      <c r="U38" s="22">
        <v>1.4583333333333332E-2</v>
      </c>
      <c r="V38" s="5">
        <v>21</v>
      </c>
      <c r="W38" s="5">
        <f t="shared" si="13"/>
        <v>4</v>
      </c>
      <c r="X38">
        <v>7.1840000000000002</v>
      </c>
      <c r="Y38" s="6">
        <f t="shared" si="7"/>
        <v>7.5296000000000003</v>
      </c>
      <c r="Z38" s="8">
        <v>7.1050000000000004</v>
      </c>
      <c r="AA38" s="5">
        <f t="shared" si="14"/>
        <v>7.4506000000000006</v>
      </c>
      <c r="AB38" s="19">
        <v>11.7</v>
      </c>
      <c r="AC38" s="5">
        <f t="shared" si="8"/>
        <v>4.2699802054109046</v>
      </c>
      <c r="AD38" s="8">
        <v>13</v>
      </c>
      <c r="AE38" s="5">
        <f t="shared" si="15"/>
        <v>4.7444224504565611</v>
      </c>
      <c r="AF38" s="19">
        <v>276</v>
      </c>
      <c r="AG38" s="5">
        <f t="shared" si="12"/>
        <v>202.89768040738059</v>
      </c>
      <c r="AH38" s="8">
        <v>322</v>
      </c>
      <c r="AI38" s="5">
        <f t="shared" si="16"/>
        <v>236.71396047527736</v>
      </c>
      <c r="AJ38" s="19">
        <v>-24</v>
      </c>
      <c r="AK38" s="8">
        <v>-25</v>
      </c>
      <c r="AL38" s="19">
        <v>4.4000000000000004</v>
      </c>
      <c r="AM38" s="8">
        <v>4.0999999999999996</v>
      </c>
      <c r="AN38" s="19" t="s">
        <v>87</v>
      </c>
      <c r="AO38" s="8" t="s">
        <v>87</v>
      </c>
      <c r="AP38" s="19">
        <v>100</v>
      </c>
      <c r="AQ38" s="8">
        <v>100</v>
      </c>
      <c r="AR38" s="19">
        <v>1.02</v>
      </c>
      <c r="AS38" s="8">
        <v>1.6</v>
      </c>
      <c r="AT38" s="19">
        <v>1.4</v>
      </c>
      <c r="AU38" s="8">
        <v>1.3</v>
      </c>
      <c r="AV38" s="38">
        <v>6.1015227658426303</v>
      </c>
      <c r="AW38" s="38">
        <v>5.5551372403283539</v>
      </c>
      <c r="AX38" s="5">
        <v>3.92</v>
      </c>
      <c r="AY38" s="5">
        <v>3.77</v>
      </c>
      <c r="AZ38" s="5">
        <v>3.45</v>
      </c>
      <c r="BA38" s="5">
        <v>3.41</v>
      </c>
      <c r="BB38" s="5">
        <v>1.17</v>
      </c>
      <c r="BC38" s="5">
        <v>1.19</v>
      </c>
      <c r="BD38" t="s">
        <v>84</v>
      </c>
      <c r="BF38" s="49" t="s">
        <v>88</v>
      </c>
    </row>
    <row r="39" spans="1:58" x14ac:dyDescent="0.35">
      <c r="A39" s="7">
        <v>43690</v>
      </c>
      <c r="B39" s="10" t="s">
        <v>124</v>
      </c>
      <c r="C39">
        <v>7220</v>
      </c>
      <c r="D39" t="s">
        <v>85</v>
      </c>
      <c r="E39">
        <v>2</v>
      </c>
      <c r="F39" t="s">
        <v>86</v>
      </c>
      <c r="G39">
        <v>157.47999999999999</v>
      </c>
      <c r="H39" s="5">
        <f t="shared" si="5"/>
        <v>62.000033479999999</v>
      </c>
      <c r="I39">
        <v>212.09</v>
      </c>
      <c r="J39" s="5">
        <f t="shared" si="6"/>
        <v>83.50004509</v>
      </c>
      <c r="K39" s="5">
        <v>82.553811339999086</v>
      </c>
      <c r="L39">
        <v>13.96</v>
      </c>
      <c r="M39">
        <v>12.98</v>
      </c>
      <c r="N39">
        <v>16.87</v>
      </c>
      <c r="O39">
        <f t="shared" si="10"/>
        <v>2.91</v>
      </c>
      <c r="P39" s="22">
        <v>1.3194444444444398E-2</v>
      </c>
      <c r="Q39" s="22">
        <v>1.5972222222222165E-2</v>
      </c>
      <c r="R39" s="22">
        <v>3.1944444444444442E-2</v>
      </c>
      <c r="S39" s="22">
        <v>2.013888888888889E-2</v>
      </c>
      <c r="T39" s="5">
        <v>29</v>
      </c>
      <c r="U39" s="22">
        <v>3.0555555555555555E-2</v>
      </c>
      <c r="V39" s="5">
        <v>44</v>
      </c>
      <c r="W39" s="5">
        <f t="shared" si="13"/>
        <v>15</v>
      </c>
      <c r="X39">
        <v>7.2069999999999999</v>
      </c>
      <c r="Y39" s="6">
        <f t="shared" si="7"/>
        <v>7.5526</v>
      </c>
      <c r="Z39" s="8">
        <v>7.0289999999999999</v>
      </c>
      <c r="AA39" s="5">
        <f t="shared" si="14"/>
        <v>7.3746</v>
      </c>
      <c r="AB39" s="19">
        <v>11</v>
      </c>
      <c r="AC39" s="5">
        <f t="shared" si="8"/>
        <v>4.0145113042324745</v>
      </c>
      <c r="AD39" s="8">
        <v>13.8</v>
      </c>
      <c r="AE39" s="5">
        <f t="shared" si="15"/>
        <v>5.0363869089461959</v>
      </c>
      <c r="AF39" s="19">
        <v>204</v>
      </c>
      <c r="AG39" s="5">
        <f t="shared" si="12"/>
        <v>149.96785073589001</v>
      </c>
      <c r="AH39" s="8">
        <v>107</v>
      </c>
      <c r="AI39" s="5">
        <f t="shared" si="16"/>
        <v>78.659607984020738</v>
      </c>
      <c r="AJ39" s="19">
        <v>-24</v>
      </c>
      <c r="AK39" s="8">
        <v>-27</v>
      </c>
      <c r="AL39" s="19">
        <v>4.4000000000000004</v>
      </c>
      <c r="AM39" s="8">
        <v>3.6</v>
      </c>
      <c r="AN39" s="19" t="s">
        <v>87</v>
      </c>
      <c r="AO39" s="8" t="s">
        <v>87</v>
      </c>
      <c r="AP39" s="19">
        <v>100</v>
      </c>
      <c r="AQ39" s="8">
        <v>95</v>
      </c>
      <c r="AR39" s="19">
        <v>1.41</v>
      </c>
      <c r="AS39" s="8">
        <v>2.13</v>
      </c>
      <c r="AT39" s="19">
        <v>1.9</v>
      </c>
      <c r="AU39" s="8">
        <v>2.2000000000000002</v>
      </c>
      <c r="AV39" s="38">
        <v>6.078954260305057</v>
      </c>
      <c r="AW39" s="38">
        <v>4.868715958591932</v>
      </c>
      <c r="BD39" t="s">
        <v>88</v>
      </c>
      <c r="BF39" s="49" t="s">
        <v>88</v>
      </c>
    </row>
    <row r="40" spans="1:58" x14ac:dyDescent="0.35">
      <c r="A40" s="7">
        <v>43691</v>
      </c>
      <c r="B40" s="10" t="s">
        <v>127</v>
      </c>
      <c r="C40">
        <v>7226</v>
      </c>
      <c r="D40" t="s">
        <v>89</v>
      </c>
      <c r="E40">
        <v>1</v>
      </c>
      <c r="F40" t="s">
        <v>86</v>
      </c>
      <c r="G40">
        <v>137.16</v>
      </c>
      <c r="H40" s="5">
        <f t="shared" si="5"/>
        <v>54.000029160000004</v>
      </c>
      <c r="I40">
        <v>185.42</v>
      </c>
      <c r="J40" s="5">
        <f t="shared" si="6"/>
        <v>73.000039419999993</v>
      </c>
      <c r="K40" s="5">
        <v>46.720014109999482</v>
      </c>
      <c r="L40">
        <v>13.96</v>
      </c>
      <c r="M40">
        <v>13.1</v>
      </c>
      <c r="N40">
        <v>16.760000000000002</v>
      </c>
      <c r="O40">
        <f t="shared" si="10"/>
        <v>2.8000000000000007</v>
      </c>
      <c r="P40" s="22">
        <v>9.7222222222221877E-3</v>
      </c>
      <c r="Q40" s="22">
        <v>1.3888888888888951E-2</v>
      </c>
      <c r="R40" s="22">
        <v>2.430555555555558E-2</v>
      </c>
      <c r="S40" s="22">
        <v>1.1805555555555555E-2</v>
      </c>
      <c r="T40" s="5">
        <v>17</v>
      </c>
      <c r="U40" s="22">
        <v>2.013888888888889E-2</v>
      </c>
      <c r="V40" s="5">
        <v>29</v>
      </c>
      <c r="W40" s="5">
        <f t="shared" si="13"/>
        <v>12</v>
      </c>
      <c r="X40">
        <v>7.2089999999999996</v>
      </c>
      <c r="Y40" s="6">
        <f t="shared" si="7"/>
        <v>7.5545999999999998</v>
      </c>
      <c r="Z40" s="8">
        <v>7.1529999999999996</v>
      </c>
      <c r="AA40" s="5">
        <f t="shared" si="14"/>
        <v>7.4985999999999997</v>
      </c>
      <c r="AB40" s="19">
        <v>13.9</v>
      </c>
      <c r="AC40" s="5">
        <f t="shared" si="8"/>
        <v>5.0728824662573997</v>
      </c>
      <c r="AD40" s="8">
        <v>14.5</v>
      </c>
      <c r="AE40" s="5">
        <f t="shared" si="15"/>
        <v>5.2918558101246251</v>
      </c>
      <c r="AF40" s="19">
        <v>161</v>
      </c>
      <c r="AG40" s="5">
        <f t="shared" si="12"/>
        <v>118.35698023763868</v>
      </c>
      <c r="AH40" s="8">
        <v>123</v>
      </c>
      <c r="AI40" s="5">
        <f t="shared" si="16"/>
        <v>90.421792355463097</v>
      </c>
      <c r="AJ40" s="19">
        <v>-22</v>
      </c>
      <c r="AK40" s="8">
        <v>-24</v>
      </c>
      <c r="AL40" s="19">
        <v>5.5</v>
      </c>
      <c r="AM40" s="8">
        <v>4.8</v>
      </c>
      <c r="AN40" s="19">
        <v>6</v>
      </c>
      <c r="AO40" s="8">
        <v>5</v>
      </c>
      <c r="AP40" s="19">
        <v>99</v>
      </c>
      <c r="AQ40" s="8">
        <v>98</v>
      </c>
      <c r="AR40" s="19">
        <v>0.89</v>
      </c>
      <c r="AS40" s="8">
        <v>1.5</v>
      </c>
      <c r="AT40" s="19">
        <v>1.2</v>
      </c>
      <c r="AU40" s="8">
        <v>1.4</v>
      </c>
      <c r="AV40" s="38">
        <v>7.7204193012083078</v>
      </c>
      <c r="AW40" s="38">
        <v>6.9932164758952489</v>
      </c>
      <c r="AX40" s="5">
        <v>3.91</v>
      </c>
      <c r="AY40" s="5">
        <v>4.6100000000000003</v>
      </c>
      <c r="AZ40" s="5">
        <v>3.65</v>
      </c>
      <c r="BA40" s="5">
        <v>3.57</v>
      </c>
      <c r="BB40" s="5">
        <v>1.0900000000000001</v>
      </c>
      <c r="BC40" s="5">
        <v>1.07</v>
      </c>
      <c r="BD40" t="s">
        <v>84</v>
      </c>
      <c r="BF40" s="49" t="s">
        <v>88</v>
      </c>
    </row>
    <row r="41" spans="1:58" x14ac:dyDescent="0.35">
      <c r="A41" s="7">
        <v>43691</v>
      </c>
      <c r="B41" s="10" t="s">
        <v>128</v>
      </c>
      <c r="C41">
        <v>7225</v>
      </c>
      <c r="D41" t="s">
        <v>89</v>
      </c>
      <c r="E41">
        <v>1</v>
      </c>
      <c r="F41" t="s">
        <v>86</v>
      </c>
      <c r="G41">
        <v>137.16</v>
      </c>
      <c r="H41" s="5">
        <f t="shared" si="5"/>
        <v>54.000029160000004</v>
      </c>
      <c r="I41">
        <v>180.34</v>
      </c>
      <c r="J41" s="5">
        <f t="shared" si="6"/>
        <v>71.000038340000003</v>
      </c>
      <c r="K41" s="5">
        <v>44.452052259999512</v>
      </c>
      <c r="L41">
        <v>13.96</v>
      </c>
      <c r="M41">
        <v>13.06</v>
      </c>
      <c r="N41">
        <v>17.350000000000001</v>
      </c>
      <c r="O41">
        <f t="shared" si="10"/>
        <v>3.3900000000000006</v>
      </c>
      <c r="P41" s="22">
        <v>9.7222222222222987E-3</v>
      </c>
      <c r="Q41" s="22">
        <v>1.1805555555555514E-2</v>
      </c>
      <c r="R41" s="22">
        <v>2.2222222222222254E-2</v>
      </c>
      <c r="S41" s="22">
        <v>1.1805555555555555E-2</v>
      </c>
      <c r="T41" s="5">
        <v>17</v>
      </c>
      <c r="U41" s="22">
        <v>1.8749999999999999E-2</v>
      </c>
      <c r="V41" s="5">
        <v>27</v>
      </c>
      <c r="W41" s="5">
        <f t="shared" si="13"/>
        <v>10</v>
      </c>
      <c r="X41">
        <v>7.2110000000000003</v>
      </c>
      <c r="Y41" s="6">
        <f t="shared" si="7"/>
        <v>7.5566000000000004</v>
      </c>
      <c r="Z41" s="8">
        <v>7.2270000000000003</v>
      </c>
      <c r="AA41" s="5">
        <f t="shared" si="14"/>
        <v>7.5726000000000004</v>
      </c>
      <c r="AB41" s="19">
        <v>11.4</v>
      </c>
      <c r="AC41" s="5">
        <f t="shared" si="8"/>
        <v>4.1604935334772915</v>
      </c>
      <c r="AD41" s="8">
        <v>9.9</v>
      </c>
      <c r="AE41" s="5">
        <f t="shared" si="15"/>
        <v>3.6130601738092269</v>
      </c>
      <c r="AF41" s="19">
        <v>81</v>
      </c>
      <c r="AG41" s="5">
        <f t="shared" si="12"/>
        <v>59.546058380426913</v>
      </c>
      <c r="AH41" s="8">
        <v>242</v>
      </c>
      <c r="AI41" s="5">
        <f t="shared" si="16"/>
        <v>177.90303861806561</v>
      </c>
      <c r="AJ41" s="19">
        <v>-23</v>
      </c>
      <c r="AK41" s="8">
        <v>-24</v>
      </c>
      <c r="AL41" s="19">
        <v>4.5999999999999996</v>
      </c>
      <c r="AM41" s="8">
        <v>4.0999999999999996</v>
      </c>
      <c r="AN41" s="19" t="s">
        <v>87</v>
      </c>
      <c r="AO41" s="8" t="s">
        <v>87</v>
      </c>
      <c r="AP41" s="19">
        <v>94</v>
      </c>
      <c r="AQ41" s="8">
        <v>100</v>
      </c>
      <c r="AR41" s="19">
        <v>0.57999999999999996</v>
      </c>
      <c r="AS41" s="8">
        <v>0.98</v>
      </c>
      <c r="AT41" s="19">
        <v>1.4</v>
      </c>
      <c r="AU41" s="8">
        <v>1.5</v>
      </c>
      <c r="AV41" s="38">
        <v>6.3638632092307335</v>
      </c>
      <c r="AW41" s="38">
        <v>5.7540065998784868</v>
      </c>
      <c r="AX41" s="5">
        <v>3.99</v>
      </c>
      <c r="AY41" s="5">
        <v>3.57</v>
      </c>
      <c r="AZ41" s="5">
        <v>3.37</v>
      </c>
      <c r="BA41" s="5">
        <v>3.36</v>
      </c>
      <c r="BB41" s="5">
        <v>1.02</v>
      </c>
      <c r="BC41" s="5">
        <v>1.03</v>
      </c>
      <c r="BD41" t="s">
        <v>84</v>
      </c>
      <c r="BF41" s="49" t="s">
        <v>88</v>
      </c>
    </row>
    <row r="42" spans="1:58" x14ac:dyDescent="0.35">
      <c r="A42" s="7">
        <v>43787</v>
      </c>
      <c r="B42" s="21">
        <v>29241334</v>
      </c>
      <c r="C42">
        <v>7221</v>
      </c>
      <c r="D42" t="s">
        <v>85</v>
      </c>
      <c r="F42" t="s">
        <v>86</v>
      </c>
      <c r="G42">
        <v>165.1</v>
      </c>
      <c r="H42" s="5"/>
      <c r="I42">
        <v>217.17</v>
      </c>
      <c r="K42" s="28">
        <v>87.543327409999037</v>
      </c>
      <c r="L42">
        <v>11</v>
      </c>
      <c r="M42">
        <v>10</v>
      </c>
      <c r="P42" s="22">
        <v>2.0833333333333259E-2</v>
      </c>
      <c r="Q42" s="22">
        <v>1.5277777777777835E-2</v>
      </c>
      <c r="R42" s="22">
        <v>3.6111111111111094E-2</v>
      </c>
      <c r="S42" s="22">
        <v>2.4999999999999998E-2</v>
      </c>
      <c r="T42" s="5">
        <v>36</v>
      </c>
      <c r="U42" s="22">
        <v>3.4027777777777775E-2</v>
      </c>
      <c r="V42" s="5">
        <v>49</v>
      </c>
      <c r="W42" s="5">
        <f t="shared" si="13"/>
        <v>13</v>
      </c>
      <c r="X42">
        <v>7.0709999999999997</v>
      </c>
      <c r="Y42" s="6">
        <f t="shared" si="7"/>
        <v>7.4609999999999994</v>
      </c>
      <c r="Z42" s="8">
        <v>7.0949999999999998</v>
      </c>
      <c r="AA42" s="5">
        <f t="shared" si="14"/>
        <v>7.4849999999999994</v>
      </c>
      <c r="AB42" s="9">
        <v>20.5</v>
      </c>
      <c r="AC42" s="5">
        <f t="shared" si="8"/>
        <v>6.5728521152362038</v>
      </c>
      <c r="AD42" s="8">
        <v>16</v>
      </c>
      <c r="AE42" s="5">
        <f t="shared" si="15"/>
        <v>5.1300309192087443</v>
      </c>
      <c r="AF42" s="9">
        <v>64</v>
      </c>
      <c r="AG42" s="5">
        <f t="shared" si="12"/>
        <v>45.225145627213287</v>
      </c>
      <c r="AH42" s="8">
        <v>255</v>
      </c>
      <c r="AI42" s="5">
        <f t="shared" si="16"/>
        <v>180.19393960842794</v>
      </c>
      <c r="AJ42" s="9">
        <v>-24</v>
      </c>
      <c r="AK42" s="8">
        <v>-25</v>
      </c>
      <c r="AL42" s="9">
        <v>6</v>
      </c>
      <c r="AM42" s="8">
        <v>4.9000000000000004</v>
      </c>
      <c r="AN42" s="9">
        <v>7</v>
      </c>
      <c r="AO42" s="8">
        <v>5</v>
      </c>
      <c r="AP42" s="9">
        <v>82</v>
      </c>
      <c r="AQ42" s="8">
        <v>100</v>
      </c>
      <c r="AR42" s="9">
        <v>1.1299999999999999</v>
      </c>
      <c r="AS42" s="8">
        <v>1.6</v>
      </c>
      <c r="AT42" s="9">
        <v>1.8</v>
      </c>
      <c r="AU42" s="8">
        <v>1.9</v>
      </c>
      <c r="AV42" s="38">
        <v>8.0687282098744237</v>
      </c>
      <c r="AW42" s="38">
        <v>6.6883742437715066</v>
      </c>
      <c r="AX42" s="5">
        <v>5.45</v>
      </c>
      <c r="AZ42" s="5">
        <v>3.53</v>
      </c>
      <c r="BB42" s="5">
        <v>0.86</v>
      </c>
      <c r="BD42" t="s">
        <v>88</v>
      </c>
      <c r="BF42" s="49" t="s">
        <v>88</v>
      </c>
    </row>
    <row r="43" spans="1:58" x14ac:dyDescent="0.35">
      <c r="A43" s="7">
        <v>43894</v>
      </c>
      <c r="B43">
        <v>407092918</v>
      </c>
      <c r="C43">
        <v>7229</v>
      </c>
      <c r="D43" t="s">
        <v>89</v>
      </c>
      <c r="F43" t="s">
        <v>86</v>
      </c>
      <c r="G43">
        <v>143.51</v>
      </c>
      <c r="I43">
        <v>187.96</v>
      </c>
      <c r="K43" s="5">
        <v>52.163122549999429</v>
      </c>
      <c r="L43">
        <v>7.37</v>
      </c>
      <c r="M43">
        <v>6</v>
      </c>
      <c r="P43" s="22">
        <v>2.1527777777777812E-2</v>
      </c>
      <c r="Q43" s="22">
        <v>1.5972222222222165E-2</v>
      </c>
      <c r="R43" s="22">
        <v>3.8888888888888862E-2</v>
      </c>
      <c r="S43" s="22">
        <v>2.9861111111111113E-2</v>
      </c>
      <c r="T43" s="5">
        <v>43</v>
      </c>
      <c r="U43" s="22">
        <v>3.6805555555555557E-2</v>
      </c>
      <c r="V43" s="5">
        <v>53</v>
      </c>
      <c r="W43" s="5">
        <f t="shared" si="13"/>
        <v>10</v>
      </c>
      <c r="AU43" s="5">
        <v>1.6</v>
      </c>
      <c r="AV43" s="37"/>
      <c r="AW43" s="37"/>
      <c r="BD43" t="s">
        <v>88</v>
      </c>
      <c r="BF43" s="49" t="s">
        <v>88</v>
      </c>
    </row>
    <row r="44" spans="1:58" x14ac:dyDescent="0.35">
      <c r="A44" s="7">
        <v>43894</v>
      </c>
      <c r="B44">
        <v>29241480</v>
      </c>
      <c r="C44">
        <v>7218</v>
      </c>
      <c r="D44" t="s">
        <v>89</v>
      </c>
      <c r="F44" t="s">
        <v>86</v>
      </c>
      <c r="G44">
        <v>147.32</v>
      </c>
      <c r="I44">
        <v>191.77</v>
      </c>
      <c r="K44" s="5">
        <v>53.977492029999404</v>
      </c>
      <c r="L44">
        <v>7.37</v>
      </c>
      <c r="M44">
        <v>6</v>
      </c>
      <c r="P44" s="22">
        <v>1.7361111111111216E-2</v>
      </c>
      <c r="Q44" s="22">
        <v>2.0138888888888928E-2</v>
      </c>
      <c r="R44" s="22">
        <v>3.8194444444444475E-2</v>
      </c>
      <c r="S44" s="22">
        <v>3.125E-2</v>
      </c>
      <c r="T44" s="5">
        <v>45</v>
      </c>
      <c r="V44" s="5"/>
      <c r="W44" s="5"/>
      <c r="X44" s="6">
        <v>7.1360000000000001</v>
      </c>
      <c r="Y44" s="6">
        <f t="shared" ref="Y44:Y55" si="17">0.015*(37-L44)+X44</f>
        <v>7.5804499999999999</v>
      </c>
      <c r="AB44" s="9">
        <v>14.6</v>
      </c>
      <c r="AC44" s="5">
        <f t="shared" ref="AC44:AC55" si="18">AB44*10^(0.019*(L44-37))</f>
        <v>3.9937682106138692</v>
      </c>
      <c r="AF44" s="9">
        <v>294</v>
      </c>
      <c r="AG44" s="5">
        <f t="shared" ref="AG44:AG55" si="19">AF44*10^(0.0058*(L44-37))</f>
        <v>197.92166255934782</v>
      </c>
      <c r="AJ44" s="9">
        <v>-24</v>
      </c>
      <c r="AL44" s="9">
        <v>4.9000000000000004</v>
      </c>
      <c r="AN44" s="9">
        <v>5</v>
      </c>
      <c r="AP44" s="9">
        <v>100</v>
      </c>
      <c r="AR44" s="11">
        <v>1.1299999999999999</v>
      </c>
      <c r="AT44" s="5">
        <v>2.1</v>
      </c>
      <c r="AV44" s="37">
        <v>6.8705629836105917</v>
      </c>
      <c r="AW44" s="37"/>
      <c r="BD44" t="s">
        <v>88</v>
      </c>
      <c r="BF44" s="49" t="s">
        <v>88</v>
      </c>
    </row>
    <row r="45" spans="1:58" x14ac:dyDescent="0.35">
      <c r="A45" s="7">
        <v>43894</v>
      </c>
      <c r="B45">
        <v>29241470</v>
      </c>
      <c r="C45">
        <v>7217</v>
      </c>
      <c r="D45" t="s">
        <v>89</v>
      </c>
      <c r="F45" t="s">
        <v>86</v>
      </c>
      <c r="G45">
        <v>137.16</v>
      </c>
      <c r="I45">
        <v>182.88</v>
      </c>
      <c r="K45" s="5">
        <v>45.812829369999498</v>
      </c>
      <c r="L45">
        <v>7.37</v>
      </c>
      <c r="M45">
        <v>6</v>
      </c>
      <c r="P45" s="22">
        <v>2.7083333333333348E-2</v>
      </c>
      <c r="Q45" s="22">
        <v>1.4583333333333282E-2</v>
      </c>
      <c r="R45" s="22">
        <v>4.3055555555555514E-2</v>
      </c>
      <c r="S45" s="22">
        <v>3.2638888888888891E-2</v>
      </c>
      <c r="T45" s="5">
        <v>47</v>
      </c>
      <c r="U45" s="22">
        <v>3.9583333333333331E-2</v>
      </c>
      <c r="V45" s="5">
        <v>57</v>
      </c>
      <c r="W45" s="5">
        <f t="shared" ref="W45:W52" si="20">V45-T45</f>
        <v>10</v>
      </c>
      <c r="X45">
        <v>7.1280000000000001</v>
      </c>
      <c r="Y45" s="6">
        <f t="shared" si="17"/>
        <v>7.5724499999999999</v>
      </c>
      <c r="Z45" s="8">
        <v>7.0830000000000002</v>
      </c>
      <c r="AA45" s="5">
        <f>0.015*(37-L45)+Z45</f>
        <v>7.52745</v>
      </c>
      <c r="AB45" s="9">
        <v>13.4</v>
      </c>
      <c r="AC45" s="5">
        <f t="shared" si="18"/>
        <v>3.6655132891935516</v>
      </c>
      <c r="AD45" s="8">
        <v>13.1</v>
      </c>
      <c r="AE45" s="5">
        <f>AD45*10^(0.019*(L45-37))</f>
        <v>3.5834495588384718</v>
      </c>
      <c r="AF45" s="9">
        <v>164</v>
      </c>
      <c r="AG45" s="5">
        <f t="shared" si="19"/>
        <v>110.40528115555456</v>
      </c>
      <c r="AH45" s="8">
        <v>135</v>
      </c>
      <c r="AI45" s="5">
        <f>AH45*10^(0.0058*(L45-37))</f>
        <v>90.882396073169915</v>
      </c>
      <c r="AJ45" s="9">
        <v>-25</v>
      </c>
      <c r="AK45" s="8">
        <v>-26</v>
      </c>
      <c r="AL45" s="9">
        <v>4.4000000000000004</v>
      </c>
      <c r="AM45" s="8">
        <v>3.9</v>
      </c>
      <c r="AN45" s="9">
        <v>5</v>
      </c>
      <c r="AO45" s="8">
        <v>5</v>
      </c>
      <c r="AP45" s="9">
        <v>99</v>
      </c>
      <c r="AQ45" s="8">
        <v>98</v>
      </c>
      <c r="AR45" s="11">
        <v>0.96</v>
      </c>
      <c r="AS45" s="8">
        <v>1.24</v>
      </c>
      <c r="AT45" s="9">
        <v>2.5</v>
      </c>
      <c r="AU45" s="8">
        <v>2.6</v>
      </c>
      <c r="AV45" s="38">
        <v>6.1815915752989756</v>
      </c>
      <c r="AW45" s="38">
        <v>5.4031189307406597</v>
      </c>
      <c r="AX45" s="5">
        <v>4.29</v>
      </c>
      <c r="AZ45" s="5">
        <v>3.49</v>
      </c>
      <c r="BB45" s="5">
        <v>0.97</v>
      </c>
      <c r="BD45" t="s">
        <v>88</v>
      </c>
      <c r="BF45" s="49" t="s">
        <v>88</v>
      </c>
    </row>
    <row r="46" spans="1:58" x14ac:dyDescent="0.35">
      <c r="A46" s="7">
        <v>43894</v>
      </c>
      <c r="B46" s="10" t="s">
        <v>130</v>
      </c>
      <c r="C46">
        <v>7230</v>
      </c>
      <c r="D46" t="s">
        <v>89</v>
      </c>
      <c r="F46" t="s">
        <v>86</v>
      </c>
      <c r="G46">
        <v>149.86000000000001</v>
      </c>
      <c r="I46">
        <v>198.12</v>
      </c>
      <c r="K46" s="5">
        <v>57.152638619999372</v>
      </c>
      <c r="L46">
        <v>7.37</v>
      </c>
      <c r="M46">
        <v>6</v>
      </c>
      <c r="P46" s="22">
        <v>2.430555555555558E-2</v>
      </c>
      <c r="Q46" s="22">
        <v>1.5277777777777724E-2</v>
      </c>
      <c r="R46" s="22">
        <v>4.0277777777777857E-2</v>
      </c>
      <c r="S46" s="22">
        <v>2.9861111111111113E-2</v>
      </c>
      <c r="T46" s="5">
        <v>43</v>
      </c>
      <c r="U46" s="22">
        <v>3.6805555555555557E-2</v>
      </c>
      <c r="V46" s="5">
        <v>53</v>
      </c>
      <c r="W46" s="5">
        <f t="shared" si="20"/>
        <v>10</v>
      </c>
      <c r="X46">
        <v>7.1289999999999996</v>
      </c>
      <c r="Y46" s="6">
        <f t="shared" si="17"/>
        <v>7.5734499999999993</v>
      </c>
      <c r="AB46" s="9">
        <v>15.5</v>
      </c>
      <c r="AC46" s="5">
        <f t="shared" si="18"/>
        <v>4.2399594016791076</v>
      </c>
      <c r="AF46" s="9">
        <v>142</v>
      </c>
      <c r="AG46" s="5">
        <f t="shared" si="19"/>
        <v>95.594816610297244</v>
      </c>
      <c r="AJ46" s="9">
        <v>-24</v>
      </c>
      <c r="AL46" s="9">
        <v>5.2</v>
      </c>
      <c r="AN46" s="9">
        <v>6</v>
      </c>
      <c r="AP46" s="9">
        <v>98</v>
      </c>
      <c r="AR46" s="11">
        <v>1.23</v>
      </c>
      <c r="AT46" s="5">
        <v>1.4</v>
      </c>
      <c r="AV46" s="37">
        <v>7.168160191350065</v>
      </c>
      <c r="AW46" s="37"/>
      <c r="AX46" s="5">
        <v>3.63</v>
      </c>
      <c r="AZ46" s="5">
        <v>3.52</v>
      </c>
      <c r="BB46" s="5">
        <v>0.99</v>
      </c>
      <c r="BD46" t="s">
        <v>88</v>
      </c>
      <c r="BF46" s="49" t="s">
        <v>88</v>
      </c>
    </row>
    <row r="47" spans="1:58" x14ac:dyDescent="0.35">
      <c r="A47" s="7">
        <v>43894</v>
      </c>
      <c r="B47">
        <v>2924</v>
      </c>
      <c r="C47">
        <v>7216</v>
      </c>
      <c r="D47" t="s">
        <v>85</v>
      </c>
      <c r="F47" t="s">
        <v>86</v>
      </c>
      <c r="G47" s="16">
        <v>170.18</v>
      </c>
      <c r="I47" s="16">
        <v>222.25</v>
      </c>
      <c r="K47" s="27">
        <v>94.347212959998956</v>
      </c>
      <c r="L47">
        <v>7.37</v>
      </c>
      <c r="M47">
        <v>6</v>
      </c>
      <c r="P47" s="22">
        <v>3.125E-2</v>
      </c>
      <c r="Q47" s="22">
        <v>2.1527777777777812E-2</v>
      </c>
      <c r="R47" s="22">
        <v>5.3472222222222254E-2</v>
      </c>
      <c r="S47" s="22">
        <v>3.888888888888889E-2</v>
      </c>
      <c r="T47" s="5">
        <v>56</v>
      </c>
      <c r="U47" s="22">
        <v>5.2083333333333336E-2</v>
      </c>
      <c r="V47" s="5">
        <v>75</v>
      </c>
      <c r="W47" s="5">
        <f t="shared" si="20"/>
        <v>19</v>
      </c>
      <c r="X47">
        <v>7.0460000000000003</v>
      </c>
      <c r="Y47" s="6">
        <f t="shared" si="17"/>
        <v>7.4904500000000001</v>
      </c>
      <c r="AB47" s="9">
        <v>15.1</v>
      </c>
      <c r="AC47" s="5">
        <f t="shared" si="18"/>
        <v>4.1305410945390015</v>
      </c>
      <c r="AF47" s="9">
        <v>96</v>
      </c>
      <c r="AG47" s="5">
        <f t="shared" si="19"/>
        <v>64.627481652031946</v>
      </c>
      <c r="AJ47" s="9">
        <v>-26</v>
      </c>
      <c r="AL47" s="9">
        <v>4.0999999999999996</v>
      </c>
      <c r="AN47" s="9">
        <v>5</v>
      </c>
      <c r="AP47" s="9">
        <v>94</v>
      </c>
      <c r="AR47" s="11">
        <v>0.82</v>
      </c>
      <c r="AT47" s="5">
        <v>1.2</v>
      </c>
      <c r="AV47" s="37">
        <v>5.6803076969997575</v>
      </c>
      <c r="AW47" s="37"/>
      <c r="BD47" t="s">
        <v>88</v>
      </c>
    </row>
    <row r="48" spans="1:58" x14ac:dyDescent="0.35">
      <c r="A48" s="7">
        <v>43895</v>
      </c>
      <c r="B48" s="10" t="s">
        <v>132</v>
      </c>
      <c r="C48">
        <v>7214</v>
      </c>
      <c r="D48" t="s">
        <v>89</v>
      </c>
      <c r="F48" t="s">
        <v>86</v>
      </c>
      <c r="G48">
        <v>157.47999999999999</v>
      </c>
      <c r="I48">
        <v>198.12</v>
      </c>
      <c r="K48" s="5">
        <v>60.327785209999334</v>
      </c>
      <c r="L48">
        <v>7.37</v>
      </c>
      <c r="M48">
        <v>5.77</v>
      </c>
      <c r="P48" s="22">
        <v>9.0277777777778012E-3</v>
      </c>
      <c r="Q48" s="22">
        <v>1.6666666666666663E-2</v>
      </c>
      <c r="R48" s="22">
        <v>2.7083333333333348E-2</v>
      </c>
      <c r="S48" s="22">
        <v>1.3194444444444444E-2</v>
      </c>
      <c r="T48" s="5">
        <v>19</v>
      </c>
      <c r="U48" s="22">
        <v>1.8749999999999999E-2</v>
      </c>
      <c r="V48" s="5">
        <v>27</v>
      </c>
      <c r="W48" s="5">
        <f t="shared" si="20"/>
        <v>8</v>
      </c>
      <c r="X48">
        <v>7.2140000000000004</v>
      </c>
      <c r="Y48" s="6">
        <f t="shared" si="17"/>
        <v>7.6584500000000002</v>
      </c>
      <c r="Z48" s="8">
        <v>7.181</v>
      </c>
      <c r="AA48" s="5">
        <f>0.015*(37-L48)+Z48</f>
        <v>7.6254499999999998</v>
      </c>
      <c r="AB48" s="9">
        <v>13.3</v>
      </c>
      <c r="AC48" s="5">
        <f t="shared" si="18"/>
        <v>3.6381587124085248</v>
      </c>
      <c r="AD48" s="8">
        <v>13.5</v>
      </c>
      <c r="AE48" s="5">
        <f>AD48*10^(0.019*(L48-37))</f>
        <v>3.6928678659785779</v>
      </c>
      <c r="AF48" s="9">
        <v>298</v>
      </c>
      <c r="AG48" s="5">
        <f t="shared" si="19"/>
        <v>200.61447429484915</v>
      </c>
      <c r="AH48" s="8">
        <v>197</v>
      </c>
      <c r="AI48" s="5">
        <f>AH48*10^(0.0058*(L48-37))</f>
        <v>132.62097797344055</v>
      </c>
      <c r="AJ48" s="9">
        <v>-22</v>
      </c>
      <c r="AK48" s="8">
        <v>-23</v>
      </c>
      <c r="AL48" s="9">
        <v>5.4</v>
      </c>
      <c r="AM48" s="8">
        <v>5</v>
      </c>
      <c r="AN48" s="9">
        <v>6</v>
      </c>
      <c r="AO48" s="8">
        <v>5</v>
      </c>
      <c r="AP48" s="9">
        <v>100</v>
      </c>
      <c r="AQ48" s="8">
        <v>99</v>
      </c>
      <c r="AR48" s="11">
        <v>0.68</v>
      </c>
      <c r="AS48" s="8">
        <v>0.79</v>
      </c>
      <c r="AT48" s="5">
        <v>1.9</v>
      </c>
      <c r="AU48" s="5">
        <v>2.1</v>
      </c>
      <c r="AV48" s="37">
        <v>7.5992323729887437</v>
      </c>
      <c r="AW48" s="37">
        <v>7.1055142614488807</v>
      </c>
      <c r="AX48" s="5">
        <v>3.71</v>
      </c>
      <c r="AZ48" s="5">
        <v>3.33</v>
      </c>
      <c r="BB48" s="5">
        <v>0.79</v>
      </c>
      <c r="BD48" t="s">
        <v>88</v>
      </c>
      <c r="BF48" s="49" t="s">
        <v>88</v>
      </c>
    </row>
    <row r="49" spans="1:58" x14ac:dyDescent="0.35">
      <c r="A49" s="7">
        <v>43895</v>
      </c>
      <c r="B49">
        <v>29241562</v>
      </c>
      <c r="C49">
        <v>58029</v>
      </c>
      <c r="D49" t="s">
        <v>89</v>
      </c>
      <c r="F49" t="s">
        <v>90</v>
      </c>
      <c r="G49">
        <v>86.36</v>
      </c>
      <c r="I49" s="16">
        <v>115.57</v>
      </c>
      <c r="K49" s="5">
        <v>11.793401619999869</v>
      </c>
      <c r="L49">
        <v>7.37</v>
      </c>
      <c r="M49">
        <v>5.77</v>
      </c>
      <c r="P49" s="22">
        <v>8.3333333333333037E-3</v>
      </c>
      <c r="Q49" s="22">
        <v>1.5277777777777779E-2</v>
      </c>
      <c r="R49" s="22">
        <v>2.4305555555555469E-2</v>
      </c>
      <c r="S49" s="22">
        <v>1.3194444444444444E-2</v>
      </c>
      <c r="T49" s="5">
        <v>19</v>
      </c>
      <c r="U49" s="22">
        <v>1.9444444444444445E-2</v>
      </c>
      <c r="V49" s="5">
        <v>28</v>
      </c>
      <c r="W49" s="5">
        <f t="shared" si="20"/>
        <v>9</v>
      </c>
      <c r="X49">
        <v>7.1440000000000001</v>
      </c>
      <c r="Y49" s="6">
        <f t="shared" si="17"/>
        <v>7.5884499999999999</v>
      </c>
      <c r="Z49" s="8">
        <v>7.2439999999999998</v>
      </c>
      <c r="AA49" s="5">
        <f>0.015*(37-L49)+Z49</f>
        <v>7.6884499999999996</v>
      </c>
      <c r="AB49" s="9">
        <v>12.8</v>
      </c>
      <c r="AC49" s="5">
        <f t="shared" si="18"/>
        <v>3.5013858284833925</v>
      </c>
      <c r="AD49" s="8">
        <v>9</v>
      </c>
      <c r="AE49" s="5">
        <f>AD49*10^(0.019*(L49-37))</f>
        <v>2.4619119106523852</v>
      </c>
      <c r="AF49" s="9">
        <v>97</v>
      </c>
      <c r="AG49" s="5">
        <f t="shared" si="19"/>
        <v>65.300684585907277</v>
      </c>
      <c r="AH49" s="8">
        <v>300</v>
      </c>
      <c r="AI49" s="5">
        <f>AH49*10^(0.0058*(L49-37))</f>
        <v>201.96088016259981</v>
      </c>
      <c r="AJ49" s="9">
        <v>-25</v>
      </c>
      <c r="AK49" s="8">
        <v>-23</v>
      </c>
      <c r="AL49" s="9">
        <v>4.4000000000000004</v>
      </c>
      <c r="AM49" s="8">
        <v>3.9</v>
      </c>
      <c r="AN49" s="9">
        <v>5</v>
      </c>
      <c r="AO49" s="8" t="s">
        <v>87</v>
      </c>
      <c r="AP49" s="9">
        <v>95</v>
      </c>
      <c r="AQ49" s="5">
        <v>100</v>
      </c>
      <c r="AR49" s="14">
        <v>0.67</v>
      </c>
      <c r="AS49" s="5">
        <v>0.76</v>
      </c>
      <c r="AT49" s="9">
        <v>1.3</v>
      </c>
      <c r="AU49" s="8">
        <v>1.1000000000000001</v>
      </c>
      <c r="AV49" s="38">
        <v>6.1445969299044476</v>
      </c>
      <c r="AW49" s="38">
        <v>5.5408379011827655</v>
      </c>
      <c r="AX49" s="5">
        <v>7.08</v>
      </c>
      <c r="AY49" s="5">
        <v>4.5599999999999996</v>
      </c>
      <c r="AZ49" s="5">
        <v>3.66</v>
      </c>
      <c r="BA49" s="5">
        <v>3.49</v>
      </c>
      <c r="BB49" s="5">
        <v>1.02</v>
      </c>
      <c r="BC49" s="5">
        <v>0.97</v>
      </c>
      <c r="BD49" t="s">
        <v>84</v>
      </c>
      <c r="BF49" s="49" t="s">
        <v>88</v>
      </c>
    </row>
    <row r="50" spans="1:58" x14ac:dyDescent="0.35">
      <c r="A50" s="7">
        <v>43896</v>
      </c>
      <c r="B50">
        <v>29241467</v>
      </c>
      <c r="D50" t="s">
        <v>85</v>
      </c>
      <c r="F50" t="s">
        <v>86</v>
      </c>
      <c r="G50">
        <v>165.1</v>
      </c>
      <c r="I50">
        <v>224.79</v>
      </c>
      <c r="K50" s="5">
        <v>92.079251109998992</v>
      </c>
      <c r="L50">
        <v>7.37</v>
      </c>
      <c r="M50">
        <v>6</v>
      </c>
      <c r="P50" s="22">
        <v>3.5416666666666652E-2</v>
      </c>
      <c r="Q50" s="22">
        <v>1.6666666666666718E-2</v>
      </c>
      <c r="R50" s="22">
        <v>5.4166666666666696E-2</v>
      </c>
      <c r="S50" s="22">
        <v>4.2361111111111106E-2</v>
      </c>
      <c r="T50" s="5">
        <v>61</v>
      </c>
      <c r="U50" s="22">
        <v>4.5138888888888888E-2</v>
      </c>
      <c r="V50" s="5">
        <v>65</v>
      </c>
      <c r="W50" s="5">
        <f t="shared" si="20"/>
        <v>4</v>
      </c>
      <c r="X50">
        <v>7.12</v>
      </c>
      <c r="Y50" s="6">
        <f t="shared" si="17"/>
        <v>7.5644499999999999</v>
      </c>
      <c r="Z50" s="8">
        <v>7.0449999999999999</v>
      </c>
      <c r="AA50" s="5">
        <f>0.015*(37-L50)+Z50</f>
        <v>7.4894499999999997</v>
      </c>
      <c r="AB50" s="9">
        <v>16.600000000000001</v>
      </c>
      <c r="AC50" s="5">
        <f t="shared" si="18"/>
        <v>4.5408597463143998</v>
      </c>
      <c r="AD50" s="8">
        <v>20.6</v>
      </c>
      <c r="AE50" s="5">
        <f>AD50*10^(0.019*(L50-37))</f>
        <v>5.6350428177154601</v>
      </c>
      <c r="AF50" s="9">
        <v>322</v>
      </c>
      <c r="AG50" s="5">
        <f t="shared" si="19"/>
        <v>216.77134470785714</v>
      </c>
      <c r="AH50" s="8">
        <v>143</v>
      </c>
      <c r="AI50" s="5">
        <f>AH50*10^(0.0058*(L50-37))</f>
        <v>96.268019544172574</v>
      </c>
      <c r="AJ50" s="9">
        <v>-24</v>
      </c>
      <c r="AK50" s="8">
        <v>-25</v>
      </c>
      <c r="AL50" s="9">
        <v>5.4</v>
      </c>
      <c r="AM50" s="8">
        <v>5.6</v>
      </c>
      <c r="AN50" s="9">
        <v>6</v>
      </c>
      <c r="AO50" s="8">
        <v>6</v>
      </c>
      <c r="AP50" s="9">
        <v>100</v>
      </c>
      <c r="AQ50" s="8">
        <v>98</v>
      </c>
      <c r="AR50" s="11">
        <v>1.01</v>
      </c>
      <c r="AS50" s="8">
        <v>1.17</v>
      </c>
      <c r="AT50" s="5">
        <v>1.9</v>
      </c>
      <c r="AU50" s="5">
        <v>1.9</v>
      </c>
      <c r="AV50" s="37">
        <v>7.5068828174668552</v>
      </c>
      <c r="AW50" s="37">
        <v>7.7300381927787942</v>
      </c>
      <c r="BD50" t="s">
        <v>88</v>
      </c>
      <c r="BF50" s="49" t="s">
        <v>88</v>
      </c>
    </row>
    <row r="51" spans="1:58" x14ac:dyDescent="0.35">
      <c r="A51" s="7">
        <v>43896</v>
      </c>
      <c r="B51">
        <v>2054522</v>
      </c>
      <c r="C51">
        <v>7228</v>
      </c>
      <c r="D51" t="s">
        <v>85</v>
      </c>
      <c r="F51" t="s">
        <v>97</v>
      </c>
      <c r="G51">
        <v>142.24</v>
      </c>
      <c r="I51">
        <v>179.07</v>
      </c>
      <c r="K51" s="5">
        <v>57.606230989999368</v>
      </c>
      <c r="L51">
        <v>7.37</v>
      </c>
      <c r="M51">
        <v>6</v>
      </c>
      <c r="P51" s="22">
        <v>2.9861111111111116E-2</v>
      </c>
      <c r="Q51" s="22">
        <v>6.1111111111111116E-2</v>
      </c>
      <c r="R51" s="22">
        <v>9.2361111111111116E-2</v>
      </c>
      <c r="S51" s="22">
        <v>3.5416666666666666E-2</v>
      </c>
      <c r="T51" s="5">
        <v>51</v>
      </c>
      <c r="U51" s="22">
        <v>4.5138888888888888E-2</v>
      </c>
      <c r="V51" s="5">
        <v>65</v>
      </c>
      <c r="W51" s="5">
        <f t="shared" si="20"/>
        <v>14</v>
      </c>
      <c r="X51">
        <v>7.1289999999999996</v>
      </c>
      <c r="Y51" s="6">
        <f t="shared" si="17"/>
        <v>7.5734499999999993</v>
      </c>
      <c r="Z51" s="8">
        <v>7.0979999999999999</v>
      </c>
      <c r="AA51" s="5">
        <f>0.015*(37-L51)+Z51</f>
        <v>7.5424499999999997</v>
      </c>
      <c r="AB51" s="9">
        <v>15.5</v>
      </c>
      <c r="AC51" s="5">
        <f t="shared" si="18"/>
        <v>4.2399594016791076</v>
      </c>
      <c r="AD51" s="8">
        <v>15.5</v>
      </c>
      <c r="AE51" s="5">
        <f>AD51*10^(0.019*(L51-37))</f>
        <v>4.2399594016791076</v>
      </c>
      <c r="AF51" s="9">
        <v>270</v>
      </c>
      <c r="AG51" s="5">
        <f t="shared" si="19"/>
        <v>181.76479214633983</v>
      </c>
      <c r="AH51" s="8">
        <v>285</v>
      </c>
      <c r="AI51" s="5">
        <f>AH51*10^(0.0058*(L51-37))</f>
        <v>191.86283615446982</v>
      </c>
      <c r="AJ51" s="9">
        <v>-24</v>
      </c>
      <c r="AK51" s="8">
        <v>-25</v>
      </c>
      <c r="AL51" s="9">
        <v>5.0999999999999996</v>
      </c>
      <c r="AM51" s="8">
        <v>4.8</v>
      </c>
      <c r="AN51" s="9">
        <v>6</v>
      </c>
      <c r="AO51" s="8">
        <v>5</v>
      </c>
      <c r="AP51" s="9">
        <v>100</v>
      </c>
      <c r="AQ51" s="8">
        <v>100</v>
      </c>
      <c r="AR51" s="11">
        <v>1.08</v>
      </c>
      <c r="AS51" s="8">
        <v>1.1599999999999999</v>
      </c>
      <c r="AT51" s="5">
        <v>1.5</v>
      </c>
      <c r="AV51" s="37">
        <v>7.168160191350065</v>
      </c>
      <c r="AW51" s="37">
        <v>6.6360913460377846</v>
      </c>
      <c r="AX51" s="5">
        <v>3.82</v>
      </c>
      <c r="AY51" s="5">
        <v>4.45</v>
      </c>
      <c r="AZ51" s="5">
        <v>3.5</v>
      </c>
      <c r="BA51" s="5">
        <v>3.86</v>
      </c>
      <c r="BB51" s="5">
        <v>0.95</v>
      </c>
      <c r="BC51" s="5">
        <v>1.04</v>
      </c>
      <c r="BD51" t="s">
        <v>88</v>
      </c>
      <c r="BF51" s="49" t="s">
        <v>88</v>
      </c>
    </row>
    <row r="52" spans="1:58" x14ac:dyDescent="0.35">
      <c r="A52" s="7">
        <v>43896</v>
      </c>
      <c r="B52">
        <v>7093370</v>
      </c>
      <c r="C52">
        <v>58036</v>
      </c>
      <c r="D52" t="s">
        <v>85</v>
      </c>
      <c r="F52" t="s">
        <v>90</v>
      </c>
      <c r="G52">
        <v>97.79</v>
      </c>
      <c r="I52">
        <v>132.08000000000001</v>
      </c>
      <c r="K52" s="5">
        <v>15.42214057999983</v>
      </c>
      <c r="L52">
        <v>7.37</v>
      </c>
      <c r="M52">
        <v>6</v>
      </c>
      <c r="P52" s="22">
        <v>9.0277777777777787E-3</v>
      </c>
      <c r="Q52" s="22">
        <v>1.6666666666666666E-2</v>
      </c>
      <c r="R52" s="23">
        <v>2.6388888888888889E-2</v>
      </c>
      <c r="S52" s="22">
        <v>1.6666666666666666E-2</v>
      </c>
      <c r="T52" s="5">
        <v>24</v>
      </c>
      <c r="U52" s="22">
        <v>2.2916666666666669E-2</v>
      </c>
      <c r="V52" s="5">
        <v>33</v>
      </c>
      <c r="W52" s="5">
        <f t="shared" si="20"/>
        <v>9</v>
      </c>
      <c r="X52">
        <v>7.0789999999999997</v>
      </c>
      <c r="Y52" s="6">
        <f t="shared" si="17"/>
        <v>7.5234499999999995</v>
      </c>
      <c r="Z52" s="8">
        <v>7.0410000000000004</v>
      </c>
      <c r="AA52" s="5">
        <f>0.015*(37-L52)+Z52</f>
        <v>7.4854500000000002</v>
      </c>
      <c r="AB52" s="9">
        <v>16.2</v>
      </c>
      <c r="AC52" s="5">
        <f t="shared" si="18"/>
        <v>4.4314414391742929</v>
      </c>
      <c r="AD52" s="8">
        <v>17.5</v>
      </c>
      <c r="AE52" s="5">
        <f>AD52*10^(0.019*(L52-37))</f>
        <v>4.7870509373796377</v>
      </c>
      <c r="AF52" s="9">
        <v>199</v>
      </c>
      <c r="AG52" s="5">
        <f t="shared" si="19"/>
        <v>133.96738384119121</v>
      </c>
      <c r="AH52" s="8">
        <v>289</v>
      </c>
      <c r="AI52" s="5">
        <f>AH52*10^(0.0058*(L52-37))</f>
        <v>194.55564788997114</v>
      </c>
      <c r="AJ52" s="9">
        <v>-25</v>
      </c>
      <c r="AK52" s="8">
        <v>-26</v>
      </c>
      <c r="AL52" s="9">
        <v>4.8</v>
      </c>
      <c r="AM52" s="8">
        <v>4.7</v>
      </c>
      <c r="AN52" s="9">
        <v>5</v>
      </c>
      <c r="AO52" s="8">
        <v>5</v>
      </c>
      <c r="AP52" s="9">
        <v>99</v>
      </c>
      <c r="AQ52" s="8">
        <v>100</v>
      </c>
      <c r="AR52" s="11">
        <v>0.75</v>
      </c>
      <c r="AS52" s="8">
        <v>0.9</v>
      </c>
      <c r="AT52" s="5">
        <v>1.4</v>
      </c>
      <c r="AV52" s="37">
        <v>6.6155547163377282</v>
      </c>
      <c r="AW52" s="37">
        <v>6.501753315245324</v>
      </c>
      <c r="AX52" s="5">
        <v>6.11</v>
      </c>
      <c r="AY52" s="5">
        <v>5.32</v>
      </c>
      <c r="AZ52" s="5">
        <v>3.46</v>
      </c>
      <c r="BA52" s="5">
        <v>3.55</v>
      </c>
      <c r="BB52" s="5">
        <v>1.1399999999999999</v>
      </c>
      <c r="BC52" s="5">
        <v>1.23</v>
      </c>
      <c r="BD52" t="s">
        <v>84</v>
      </c>
      <c r="BF52" s="49" t="s">
        <v>88</v>
      </c>
    </row>
    <row r="53" spans="1:58" x14ac:dyDescent="0.35">
      <c r="A53" s="7">
        <v>43896</v>
      </c>
      <c r="B53">
        <v>7093185</v>
      </c>
      <c r="D53" t="s">
        <v>85</v>
      </c>
      <c r="F53" t="s">
        <v>86</v>
      </c>
      <c r="G53">
        <v>165.1</v>
      </c>
      <c r="I53">
        <v>213.36</v>
      </c>
      <c r="K53" s="5">
        <v>86.18255029999905</v>
      </c>
      <c r="L53">
        <v>7.37</v>
      </c>
      <c r="M53">
        <v>6</v>
      </c>
      <c r="P53" s="22">
        <v>2.430555555555558E-2</v>
      </c>
      <c r="Q53" s="22">
        <v>1.0416666666666741E-2</v>
      </c>
      <c r="R53" s="22">
        <v>5.2083333333333481E-2</v>
      </c>
      <c r="S53" s="22">
        <v>4.9305555555555554E-2</v>
      </c>
      <c r="T53" s="5">
        <v>71</v>
      </c>
      <c r="V53" s="5"/>
      <c r="W53" s="5"/>
      <c r="X53">
        <v>7.0039999999999996</v>
      </c>
      <c r="Y53" s="6">
        <f t="shared" si="17"/>
        <v>7.4484499999999993</v>
      </c>
      <c r="AB53" s="9">
        <v>18.100000000000001</v>
      </c>
      <c r="AC53" s="5">
        <f t="shared" si="18"/>
        <v>4.9511783980897972</v>
      </c>
      <c r="AF53" s="9">
        <v>126</v>
      </c>
      <c r="AG53" s="5">
        <f t="shared" si="19"/>
        <v>84.823569668291924</v>
      </c>
      <c r="AJ53" s="9">
        <v>-27</v>
      </c>
      <c r="AL53" s="9">
        <v>4.5</v>
      </c>
      <c r="AN53" s="9">
        <v>5</v>
      </c>
      <c r="AP53" s="9">
        <v>97</v>
      </c>
      <c r="AR53" s="11">
        <v>0.78</v>
      </c>
      <c r="AT53" s="5">
        <v>1.4</v>
      </c>
      <c r="AV53" s="37">
        <v>6.1332786597406548</v>
      </c>
      <c r="AW53" s="37"/>
      <c r="BD53" t="s">
        <v>88</v>
      </c>
    </row>
    <row r="54" spans="1:58" x14ac:dyDescent="0.35">
      <c r="A54" s="7">
        <v>43910</v>
      </c>
      <c r="B54">
        <v>31199309</v>
      </c>
      <c r="D54" t="s">
        <v>89</v>
      </c>
      <c r="F54" t="s">
        <v>86</v>
      </c>
      <c r="G54">
        <v>147.32</v>
      </c>
      <c r="I54">
        <v>190.5</v>
      </c>
      <c r="K54" s="5">
        <v>53.070307289999413</v>
      </c>
      <c r="L54">
        <v>7.2</v>
      </c>
      <c r="M54">
        <v>6.57</v>
      </c>
      <c r="N54">
        <v>6</v>
      </c>
      <c r="P54" s="22">
        <v>1.736111111111116E-2</v>
      </c>
      <c r="Q54" s="22">
        <v>7.6388888888888618E-3</v>
      </c>
      <c r="R54" s="22">
        <v>2.5000000000000022E-2</v>
      </c>
      <c r="S54" s="22">
        <v>2.361111111111111E-2</v>
      </c>
      <c r="T54" s="5">
        <v>34</v>
      </c>
      <c r="V54" s="5"/>
      <c r="W54" s="5"/>
      <c r="X54">
        <v>7.0730000000000004</v>
      </c>
      <c r="Y54" s="6">
        <f t="shared" si="17"/>
        <v>7.5200000000000005</v>
      </c>
      <c r="AB54" s="9">
        <v>16.899999999999999</v>
      </c>
      <c r="AC54" s="5">
        <f t="shared" si="18"/>
        <v>4.5886687176530776</v>
      </c>
      <c r="AF54" s="9">
        <v>133</v>
      </c>
      <c r="AG54" s="5">
        <f t="shared" si="19"/>
        <v>89.332942849781915</v>
      </c>
      <c r="AJ54" s="9">
        <v>-25</v>
      </c>
      <c r="AL54" s="9">
        <v>4.9000000000000004</v>
      </c>
      <c r="AN54" s="9">
        <v>5</v>
      </c>
      <c r="AP54" s="9">
        <v>98</v>
      </c>
      <c r="AR54" s="11">
        <v>1.1100000000000001</v>
      </c>
      <c r="AT54" s="5">
        <v>1.6</v>
      </c>
      <c r="AV54" s="37">
        <v>6.8132875154952464</v>
      </c>
      <c r="AW54" s="37"/>
      <c r="BD54" t="s">
        <v>88</v>
      </c>
    </row>
    <row r="55" spans="1:58" x14ac:dyDescent="0.35">
      <c r="A55" s="7">
        <v>43910</v>
      </c>
      <c r="B55">
        <v>31199293</v>
      </c>
      <c r="D55" t="s">
        <v>85</v>
      </c>
      <c r="F55" t="s">
        <v>90</v>
      </c>
      <c r="G55">
        <v>91.44</v>
      </c>
      <c r="I55">
        <v>129.54</v>
      </c>
      <c r="K55" s="5">
        <v>14.061363469999845</v>
      </c>
      <c r="L55">
        <v>7.2</v>
      </c>
      <c r="M55">
        <v>6.57</v>
      </c>
      <c r="N55">
        <v>6</v>
      </c>
      <c r="P55" s="22">
        <v>7.6388888888888618E-3</v>
      </c>
      <c r="Q55" s="22">
        <v>6.9444444444444198E-3</v>
      </c>
      <c r="R55" s="22">
        <v>1.4583333333333282E-2</v>
      </c>
      <c r="S55" s="22">
        <v>1.4583333333333332E-2</v>
      </c>
      <c r="T55" s="5">
        <v>21</v>
      </c>
      <c r="V55" s="5"/>
      <c r="W55" s="5"/>
      <c r="X55">
        <v>7.1159999999999997</v>
      </c>
      <c r="Y55" s="6">
        <f t="shared" si="17"/>
        <v>7.5629999999999997</v>
      </c>
      <c r="AB55" s="9">
        <v>13.7</v>
      </c>
      <c r="AC55" s="5">
        <f t="shared" si="18"/>
        <v>3.7198083687483527</v>
      </c>
      <c r="AF55" s="9">
        <v>133</v>
      </c>
      <c r="AG55" s="5">
        <f t="shared" si="19"/>
        <v>89.332942849781915</v>
      </c>
      <c r="AJ55" s="9">
        <v>-25</v>
      </c>
      <c r="AL55" s="9">
        <v>4.4000000000000004</v>
      </c>
      <c r="AN55" s="9">
        <v>5</v>
      </c>
      <c r="AP55" s="9">
        <v>98</v>
      </c>
      <c r="AR55" s="11">
        <v>0.53</v>
      </c>
      <c r="AT55" s="5">
        <v>1.7</v>
      </c>
      <c r="AV55" s="37">
        <v>6.146518042013601</v>
      </c>
      <c r="AW55" s="37"/>
      <c r="BD55" t="s">
        <v>84</v>
      </c>
    </row>
    <row r="56" spans="1:58" x14ac:dyDescent="0.35">
      <c r="K56" s="5"/>
    </row>
    <row r="57" spans="1:58" x14ac:dyDescent="0.35">
      <c r="K57" s="5"/>
    </row>
    <row r="58" spans="1:58" x14ac:dyDescent="0.35">
      <c r="A58" s="7">
        <v>43894</v>
      </c>
      <c r="B58">
        <v>1513</v>
      </c>
      <c r="K58" s="5"/>
      <c r="BF58" s="49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8"/>
  <sheetViews>
    <sheetView zoomScale="120" zoomScaleNormal="120" workbookViewId="0">
      <selection activeCell="AT5" sqref="AT5"/>
    </sheetView>
  </sheetViews>
  <sheetFormatPr defaultColWidth="11" defaultRowHeight="15.5" x14ac:dyDescent="0.35"/>
  <cols>
    <col min="3" max="45" width="11" customWidth="1"/>
    <col min="47" max="47" width="11" style="49"/>
  </cols>
  <sheetData>
    <row r="1" spans="1:4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4" t="s">
        <v>19</v>
      </c>
      <c r="T1" s="4" t="s">
        <v>20</v>
      </c>
      <c r="U1" s="4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41" t="s">
        <v>167</v>
      </c>
      <c r="AR1" s="41" t="s">
        <v>168</v>
      </c>
      <c r="AS1" s="1" t="s">
        <v>43</v>
      </c>
      <c r="AU1" s="49" t="s">
        <v>203</v>
      </c>
    </row>
    <row r="2" spans="1:48" x14ac:dyDescent="0.35">
      <c r="A2" t="s">
        <v>44</v>
      </c>
      <c r="B2" t="s">
        <v>45</v>
      </c>
      <c r="C2" t="s">
        <v>2</v>
      </c>
      <c r="D2" t="s">
        <v>46</v>
      </c>
      <c r="E2" t="s">
        <v>47</v>
      </c>
      <c r="F2" t="s">
        <v>48</v>
      </c>
      <c r="G2" t="s">
        <v>49</v>
      </c>
      <c r="H2" t="s">
        <v>212</v>
      </c>
      <c r="I2" t="s">
        <v>51</v>
      </c>
      <c r="J2" t="s">
        <v>52</v>
      </c>
      <c r="K2" t="s">
        <v>53</v>
      </c>
      <c r="L2" s="22" t="s">
        <v>207</v>
      </c>
      <c r="M2" s="22" t="s">
        <v>208</v>
      </c>
      <c r="N2" s="22" t="s">
        <v>209</v>
      </c>
      <c r="O2" s="22" t="s">
        <v>57</v>
      </c>
      <c r="P2" s="22"/>
      <c r="Q2" s="22" t="s">
        <v>210</v>
      </c>
      <c r="R2" s="22"/>
      <c r="S2" s="6" t="s">
        <v>59</v>
      </c>
      <c r="T2" s="6" t="s">
        <v>60</v>
      </c>
      <c r="U2" s="6" t="s">
        <v>61</v>
      </c>
      <c r="V2" s="5" t="s">
        <v>62</v>
      </c>
      <c r="W2" s="5" t="s">
        <v>63</v>
      </c>
      <c r="X2" s="5" t="s">
        <v>64</v>
      </c>
      <c r="Y2" s="5" t="s">
        <v>65</v>
      </c>
      <c r="Z2" s="5" t="s">
        <v>66</v>
      </c>
      <c r="AA2" s="5" t="s">
        <v>67</v>
      </c>
      <c r="AB2" s="5" t="s">
        <v>68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80</v>
      </c>
      <c r="AO2" s="5" t="s">
        <v>81</v>
      </c>
      <c r="AP2" s="5" t="s">
        <v>82</v>
      </c>
      <c r="AQ2" s="5"/>
      <c r="AR2" s="5"/>
      <c r="AS2" t="s">
        <v>83</v>
      </c>
    </row>
    <row r="3" spans="1:48" x14ac:dyDescent="0.35">
      <c r="A3" s="7">
        <v>43333</v>
      </c>
      <c r="B3">
        <v>7092935</v>
      </c>
      <c r="C3" t="s">
        <v>84</v>
      </c>
      <c r="D3" t="s">
        <v>85</v>
      </c>
      <c r="E3" t="s">
        <v>86</v>
      </c>
      <c r="F3">
        <v>179.83199999999999</v>
      </c>
      <c r="G3">
        <v>228.6</v>
      </c>
      <c r="H3">
        <v>97.975999999999999</v>
      </c>
      <c r="I3">
        <v>13.43</v>
      </c>
      <c r="J3">
        <v>12.5</v>
      </c>
      <c r="K3">
        <v>16.510000000000002</v>
      </c>
      <c r="L3" s="22">
        <v>1.8055555555555557E-2</v>
      </c>
      <c r="M3" s="22">
        <v>1.0416666666666666E-2</v>
      </c>
      <c r="N3" s="22">
        <v>3.0555555555555555E-2</v>
      </c>
      <c r="O3" s="22">
        <v>2.6388888888888889E-2</v>
      </c>
      <c r="P3" s="5">
        <v>38</v>
      </c>
      <c r="Q3" s="22"/>
      <c r="R3" s="5"/>
      <c r="S3" s="6">
        <v>7.0640000000000001</v>
      </c>
      <c r="T3" s="6">
        <f t="shared" ref="T3:T8" si="0">0.015*(37-I3)+S3</f>
        <v>7.4175500000000003</v>
      </c>
      <c r="U3" s="6"/>
      <c r="V3" s="5"/>
      <c r="W3" s="5">
        <v>15.9</v>
      </c>
      <c r="X3" s="5"/>
      <c r="Y3" s="5"/>
      <c r="Z3" s="5"/>
      <c r="AA3" s="5">
        <v>168</v>
      </c>
      <c r="AB3" s="5"/>
      <c r="AC3" s="5"/>
      <c r="AD3" s="5"/>
      <c r="AE3" s="5">
        <v>-26</v>
      </c>
      <c r="AF3" s="5"/>
      <c r="AG3" s="5">
        <v>4.5</v>
      </c>
      <c r="AH3" s="5"/>
      <c r="AI3" s="5">
        <v>5</v>
      </c>
      <c r="AJ3" s="5"/>
      <c r="AK3" s="5">
        <v>99</v>
      </c>
      <c r="AL3" s="5"/>
      <c r="AM3" s="5">
        <v>1.77</v>
      </c>
      <c r="AN3" s="5"/>
      <c r="AO3" s="5">
        <v>1.77</v>
      </c>
      <c r="AP3" s="5"/>
      <c r="AQ3" s="37">
        <v>6.1340316905915628</v>
      </c>
      <c r="AR3" s="37"/>
      <c r="AS3" t="s">
        <v>88</v>
      </c>
      <c r="AT3" t="s">
        <v>93</v>
      </c>
      <c r="AU3" s="49" t="s">
        <v>88</v>
      </c>
      <c r="AV3" t="s">
        <v>213</v>
      </c>
    </row>
    <row r="4" spans="1:48" x14ac:dyDescent="0.35">
      <c r="A4" s="7">
        <v>43683</v>
      </c>
      <c r="B4" s="10" t="s">
        <v>102</v>
      </c>
      <c r="C4" t="s">
        <v>84</v>
      </c>
      <c r="D4" t="s">
        <v>89</v>
      </c>
      <c r="E4" t="s">
        <v>86</v>
      </c>
      <c r="F4" s="16">
        <v>134.62</v>
      </c>
      <c r="G4" s="16">
        <v>180.34</v>
      </c>
      <c r="I4">
        <v>13.24</v>
      </c>
      <c r="J4">
        <v>13.87</v>
      </c>
      <c r="K4">
        <v>33.96</v>
      </c>
      <c r="L4" s="22">
        <v>1.1111111111111183E-2</v>
      </c>
      <c r="M4" s="22">
        <v>1.3194444444444509E-2</v>
      </c>
      <c r="N4" s="22">
        <v>2.5000000000000022E-2</v>
      </c>
      <c r="O4" s="22">
        <v>2.1527777777777781E-2</v>
      </c>
      <c r="P4" s="5">
        <v>31</v>
      </c>
      <c r="Q4" s="22"/>
      <c r="R4" s="5"/>
      <c r="S4">
        <v>6.9370000000000003</v>
      </c>
      <c r="T4" s="6">
        <f t="shared" si="0"/>
        <v>7.2934000000000001</v>
      </c>
      <c r="U4" s="6"/>
      <c r="V4" s="5"/>
      <c r="W4" s="9">
        <v>16.399999999999999</v>
      </c>
      <c r="X4" s="5"/>
      <c r="Y4" s="5"/>
      <c r="Z4" s="5"/>
      <c r="AA4" s="9">
        <v>52</v>
      </c>
      <c r="AB4" s="5"/>
      <c r="AC4" s="5"/>
      <c r="AD4" s="5"/>
      <c r="AE4" s="9">
        <v>-29</v>
      </c>
      <c r="AF4" s="5"/>
      <c r="AG4" s="9">
        <v>3.5</v>
      </c>
      <c r="AH4" s="5"/>
      <c r="AI4" s="9" t="s">
        <v>87</v>
      </c>
      <c r="AJ4" s="5"/>
      <c r="AK4" s="9">
        <v>64</v>
      </c>
      <c r="AL4" s="5"/>
      <c r="AM4" s="9">
        <v>1.98</v>
      </c>
      <c r="AN4" s="5"/>
      <c r="AO4" s="9">
        <v>1.3</v>
      </c>
      <c r="AP4" s="5"/>
      <c r="AQ4" s="37">
        <v>4.5965170948001246</v>
      </c>
      <c r="AR4" s="37"/>
      <c r="AS4" t="s">
        <v>88</v>
      </c>
      <c r="AT4" t="s">
        <v>93</v>
      </c>
      <c r="AU4" s="49" t="s">
        <v>88</v>
      </c>
    </row>
    <row r="5" spans="1:48" x14ac:dyDescent="0.35">
      <c r="A5" s="17">
        <v>43684</v>
      </c>
      <c r="B5" s="10" t="s">
        <v>106</v>
      </c>
      <c r="C5" t="s">
        <v>84</v>
      </c>
      <c r="D5" t="s">
        <v>85</v>
      </c>
      <c r="E5" t="s">
        <v>86</v>
      </c>
      <c r="F5">
        <v>154.94</v>
      </c>
      <c r="G5">
        <v>203.2</v>
      </c>
      <c r="I5">
        <v>13.31</v>
      </c>
      <c r="J5">
        <v>13.56</v>
      </c>
      <c r="K5">
        <v>24</v>
      </c>
      <c r="L5" s="18">
        <v>1.6666666666666607E-2</v>
      </c>
      <c r="M5" s="18">
        <v>1.4583333333333171E-2</v>
      </c>
      <c r="N5" s="18">
        <v>3.1944444444444331E-2</v>
      </c>
      <c r="O5" s="22">
        <v>2.0833333333333332E-2</v>
      </c>
      <c r="P5" s="5">
        <v>30</v>
      </c>
      <c r="Q5" s="22">
        <v>2.7777777777777776E-2</v>
      </c>
      <c r="R5" s="5">
        <v>40</v>
      </c>
      <c r="S5">
        <v>7.1180000000000003</v>
      </c>
      <c r="T5" s="6">
        <f t="shared" si="0"/>
        <v>7.4733499999999999</v>
      </c>
      <c r="U5" s="8">
        <v>7.0019999999999998</v>
      </c>
      <c r="V5" s="5">
        <f t="shared" ref="V5:V8" si="1">0.015*(37-I5)+U5</f>
        <v>7.3573499999999994</v>
      </c>
      <c r="W5" s="9">
        <v>13.2</v>
      </c>
      <c r="X5" s="5"/>
      <c r="Y5" s="8">
        <v>17.2</v>
      </c>
      <c r="Z5" s="5"/>
      <c r="AA5" s="9">
        <v>152</v>
      </c>
      <c r="AB5" s="5"/>
      <c r="AC5" s="8">
        <v>101</v>
      </c>
      <c r="AD5" s="5"/>
      <c r="AE5" s="9">
        <v>-25</v>
      </c>
      <c r="AF5" s="8">
        <v>-27</v>
      </c>
      <c r="AG5" s="9">
        <v>4.3</v>
      </c>
      <c r="AH5" s="8">
        <v>4.3</v>
      </c>
      <c r="AI5" s="9" t="s">
        <v>87</v>
      </c>
      <c r="AJ5" s="8" t="s">
        <v>87</v>
      </c>
      <c r="AK5" s="9">
        <v>99</v>
      </c>
      <c r="AL5" s="8">
        <v>94</v>
      </c>
      <c r="AM5" s="9">
        <v>1.93</v>
      </c>
      <c r="AN5" s="8">
        <v>2.38</v>
      </c>
      <c r="AO5" s="9">
        <v>2</v>
      </c>
      <c r="AP5" s="8">
        <v>2.2999999999999998</v>
      </c>
      <c r="AQ5" s="38">
        <v>5.83557499410849</v>
      </c>
      <c r="AR5" s="38">
        <v>5.677397312409723</v>
      </c>
      <c r="AS5" t="s">
        <v>88</v>
      </c>
      <c r="AT5" t="s">
        <v>93</v>
      </c>
      <c r="AU5" s="49" t="s">
        <v>88</v>
      </c>
    </row>
    <row r="6" spans="1:48" x14ac:dyDescent="0.35">
      <c r="A6" s="7">
        <v>43689</v>
      </c>
      <c r="B6" s="10" t="s">
        <v>115</v>
      </c>
      <c r="C6" t="s">
        <v>84</v>
      </c>
      <c r="D6" t="s">
        <v>89</v>
      </c>
      <c r="F6">
        <v>151.13</v>
      </c>
      <c r="G6">
        <v>193.04</v>
      </c>
      <c r="H6">
        <v>55.79</v>
      </c>
      <c r="I6">
        <v>13.96</v>
      </c>
      <c r="J6">
        <v>13.1</v>
      </c>
      <c r="K6">
        <v>14.02</v>
      </c>
      <c r="L6" s="22">
        <v>1.736111111111116E-2</v>
      </c>
      <c r="M6" s="22">
        <v>1.2500000000000067E-2</v>
      </c>
      <c r="N6" s="22">
        <v>3.3333333333333437E-2</v>
      </c>
      <c r="O6" s="22">
        <v>2.4999999999999998E-2</v>
      </c>
      <c r="P6" s="5">
        <v>36</v>
      </c>
      <c r="Q6" s="22">
        <v>3.0555555555555555E-2</v>
      </c>
      <c r="R6" s="5">
        <v>44</v>
      </c>
      <c r="S6">
        <v>7.1180000000000003</v>
      </c>
      <c r="T6" s="6">
        <f t="shared" si="0"/>
        <v>7.4636000000000005</v>
      </c>
      <c r="U6" s="9">
        <v>6.8540000000000001</v>
      </c>
      <c r="V6" s="5">
        <f t="shared" si="1"/>
        <v>7.1996000000000002</v>
      </c>
      <c r="W6" s="19">
        <v>10</v>
      </c>
      <c r="X6" s="5"/>
      <c r="Y6" s="9">
        <v>21.9</v>
      </c>
      <c r="Z6" s="5"/>
      <c r="AA6" s="19">
        <v>282</v>
      </c>
      <c r="AB6" s="5"/>
      <c r="AC6" s="9">
        <v>195</v>
      </c>
      <c r="AD6" s="5"/>
      <c r="AE6" s="19">
        <v>-26</v>
      </c>
      <c r="AF6" s="9">
        <v>-30</v>
      </c>
      <c r="AG6" s="19">
        <v>3.2</v>
      </c>
      <c r="AH6" s="9">
        <v>3.9</v>
      </c>
      <c r="AI6" s="19" t="s">
        <v>87</v>
      </c>
      <c r="AJ6" s="9" t="s">
        <v>87</v>
      </c>
      <c r="AK6" s="19">
        <v>100</v>
      </c>
      <c r="AL6" s="9">
        <v>98</v>
      </c>
      <c r="AM6" s="19">
        <v>3.03</v>
      </c>
      <c r="AN6" s="9">
        <v>3.88</v>
      </c>
      <c r="AO6" s="19">
        <v>2.4</v>
      </c>
      <c r="AP6" s="8">
        <v>2.1</v>
      </c>
      <c r="AQ6" s="38">
        <v>4.4155598050263078</v>
      </c>
      <c r="AR6" s="38">
        <v>4.970081084934443</v>
      </c>
      <c r="AS6" t="s">
        <v>88</v>
      </c>
      <c r="AT6" t="s">
        <v>116</v>
      </c>
      <c r="AU6" s="49" t="s">
        <v>88</v>
      </c>
    </row>
    <row r="7" spans="1:48" x14ac:dyDescent="0.35">
      <c r="A7" s="7">
        <v>43691</v>
      </c>
      <c r="B7" s="10" t="s">
        <v>125</v>
      </c>
      <c r="C7" t="s">
        <v>84</v>
      </c>
      <c r="D7" t="s">
        <v>85</v>
      </c>
      <c r="E7" t="s">
        <v>90</v>
      </c>
      <c r="F7">
        <v>83.82</v>
      </c>
      <c r="G7">
        <v>118.11</v>
      </c>
      <c r="H7">
        <v>11.3</v>
      </c>
      <c r="I7">
        <v>13.96</v>
      </c>
      <c r="J7">
        <v>13.1</v>
      </c>
      <c r="K7">
        <v>13.56</v>
      </c>
      <c r="L7" s="22">
        <v>5.5555555555555358E-3</v>
      </c>
      <c r="M7" s="22">
        <v>1.3194444444444398E-2</v>
      </c>
      <c r="N7" s="22">
        <v>1.9444444444444375E-2</v>
      </c>
      <c r="O7" s="22">
        <v>9.7222222222222224E-3</v>
      </c>
      <c r="P7" s="5">
        <v>14</v>
      </c>
      <c r="Q7" s="22">
        <v>1.5972222222222224E-2</v>
      </c>
      <c r="R7" s="5">
        <v>23</v>
      </c>
      <c r="S7">
        <v>7.1890000000000001</v>
      </c>
      <c r="T7" s="6">
        <f t="shared" si="0"/>
        <v>7.5346000000000002</v>
      </c>
      <c r="U7" s="8">
        <v>7.1139999999999999</v>
      </c>
      <c r="V7" s="5">
        <f t="shared" si="1"/>
        <v>7.4596</v>
      </c>
      <c r="W7" s="19">
        <v>11.3</v>
      </c>
      <c r="X7" s="5"/>
      <c r="Y7" s="8">
        <v>11.9</v>
      </c>
      <c r="Z7" s="5"/>
      <c r="AA7" s="19">
        <v>142</v>
      </c>
      <c r="AB7" s="5"/>
      <c r="AC7" s="8">
        <v>213</v>
      </c>
      <c r="AD7" s="5"/>
      <c r="AE7" s="19">
        <v>-24</v>
      </c>
      <c r="AF7" s="8">
        <v>-26</v>
      </c>
      <c r="AG7" s="19">
        <v>4.3</v>
      </c>
      <c r="AH7" s="8">
        <v>3.8</v>
      </c>
      <c r="AI7" s="19" t="s">
        <v>87</v>
      </c>
      <c r="AJ7" s="8" t="s">
        <v>87</v>
      </c>
      <c r="AK7" s="19">
        <v>99</v>
      </c>
      <c r="AL7" s="8">
        <v>99</v>
      </c>
      <c r="AM7" s="19">
        <v>1.17</v>
      </c>
      <c r="AN7" s="8">
        <v>1.58</v>
      </c>
      <c r="AO7" s="19">
        <v>1.1000000000000001</v>
      </c>
      <c r="AP7" s="8">
        <v>1.2</v>
      </c>
      <c r="AQ7" s="38">
        <v>5.9676804555817844</v>
      </c>
      <c r="AR7" s="38">
        <v>5.201791474813116</v>
      </c>
      <c r="AS7" t="s">
        <v>84</v>
      </c>
      <c r="AT7" t="s">
        <v>271</v>
      </c>
      <c r="AU7" s="49" t="s">
        <v>88</v>
      </c>
    </row>
    <row r="8" spans="1:48" x14ac:dyDescent="0.35">
      <c r="A8" s="7">
        <v>43895</v>
      </c>
      <c r="B8" s="10" t="s">
        <v>133</v>
      </c>
      <c r="D8" t="s">
        <v>89</v>
      </c>
      <c r="E8" t="s">
        <v>97</v>
      </c>
      <c r="F8">
        <v>127</v>
      </c>
      <c r="G8">
        <v>162.56</v>
      </c>
      <c r="H8">
        <v>31.75</v>
      </c>
      <c r="I8">
        <v>7.37</v>
      </c>
      <c r="J8">
        <v>5.77</v>
      </c>
      <c r="L8" s="22">
        <v>1.0416666666666741E-2</v>
      </c>
      <c r="M8" s="22">
        <v>2.8472222222222121E-2</v>
      </c>
      <c r="N8" s="22">
        <v>3.9583333333333304E-2</v>
      </c>
      <c r="O8" s="22">
        <v>1.7361111111111112E-2</v>
      </c>
      <c r="P8" s="5">
        <v>25</v>
      </c>
      <c r="Q8" s="22">
        <v>3.6111111111111115E-2</v>
      </c>
      <c r="R8" s="5">
        <v>52</v>
      </c>
      <c r="S8">
        <v>7.226</v>
      </c>
      <c r="T8" s="6">
        <f t="shared" si="0"/>
        <v>7.6704499999999998</v>
      </c>
      <c r="U8" s="8">
        <v>7.0549999999999997</v>
      </c>
      <c r="V8" s="5">
        <f t="shared" si="1"/>
        <v>7.4994499999999995</v>
      </c>
      <c r="W8" s="9">
        <v>12.9</v>
      </c>
      <c r="X8" s="5">
        <f t="shared" ref="X8" si="2">W8*10^(0.019*(I8-37))</f>
        <v>3.5287404052684188</v>
      </c>
      <c r="Y8" s="8">
        <v>13.7</v>
      </c>
      <c r="Z8" s="5">
        <f t="shared" ref="Z8" si="3">Y8*10^(0.019*(I8-37))</f>
        <v>3.7475770195486304</v>
      </c>
      <c r="AA8" s="9">
        <v>218</v>
      </c>
      <c r="AB8" s="5">
        <f t="shared" ref="AB8" si="4">AA8*10^(0.0058*(I8-37))</f>
        <v>146.75823958482252</v>
      </c>
      <c r="AC8" s="8">
        <v>151</v>
      </c>
      <c r="AD8" s="5">
        <f t="shared" ref="AD8" si="5">AC8*10^(0.0058*(I8-37))</f>
        <v>101.65364301517523</v>
      </c>
      <c r="AE8" s="9">
        <v>-22</v>
      </c>
      <c r="AF8" s="8">
        <v>-27</v>
      </c>
      <c r="AG8" s="9">
        <v>5.4</v>
      </c>
      <c r="AH8" s="8">
        <v>3.8</v>
      </c>
      <c r="AI8" s="9">
        <v>6</v>
      </c>
      <c r="AJ8" s="8" t="s">
        <v>87</v>
      </c>
      <c r="AK8" s="9">
        <v>100</v>
      </c>
      <c r="AL8" s="8">
        <v>98</v>
      </c>
      <c r="AM8" s="11">
        <v>0.75</v>
      </c>
      <c r="AN8" s="8">
        <v>1.61</v>
      </c>
      <c r="AO8" s="9">
        <v>1.2</v>
      </c>
      <c r="AP8" s="8">
        <v>1.9</v>
      </c>
      <c r="AQ8" s="38">
        <v>7.5940549403473785</v>
      </c>
      <c r="AR8" s="38">
        <v>5.2703558214168886</v>
      </c>
      <c r="AS8" t="s">
        <v>88</v>
      </c>
      <c r="AT8">
        <v>0</v>
      </c>
      <c r="AU8" s="49" t="s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0BF9-DFF0-4FE7-A314-E54C9BF06A19}">
  <dimension ref="A1:BC62"/>
  <sheetViews>
    <sheetView tabSelected="1" topLeftCell="AP1" workbookViewId="0">
      <pane ySplit="1" topLeftCell="A36" activePane="bottomLeft" state="frozen"/>
      <selection pane="bottomLeft" activeCell="AP59" sqref="A59:XFD59"/>
    </sheetView>
  </sheetViews>
  <sheetFormatPr defaultRowHeight="15.5" x14ac:dyDescent="0.35"/>
  <cols>
    <col min="1" max="1" width="11.25" customWidth="1"/>
    <col min="2" max="2" width="11.25" style="44" customWidth="1"/>
    <col min="3" max="9" width="11.25" customWidth="1"/>
    <col min="10" max="10" width="10.83203125" customWidth="1"/>
    <col min="11" max="11" width="11" style="22"/>
    <col min="13" max="13" width="8.58203125" style="22"/>
    <col min="15" max="15" width="11" style="22"/>
    <col min="16" max="16" width="10.83203125" style="6" customWidth="1"/>
    <col min="19" max="19" width="10.83203125" style="5" customWidth="1"/>
    <col min="23" max="24" width="10.83203125" style="5" customWidth="1"/>
    <col min="26" max="26" width="10.33203125" customWidth="1"/>
    <col min="27" max="30" width="10.83203125" style="5" customWidth="1"/>
    <col min="31" max="33" width="11.83203125" style="5" customWidth="1"/>
    <col min="41" max="42" width="10.83203125" style="5" customWidth="1"/>
    <col min="44" max="44" width="10.5" customWidth="1"/>
    <col min="45" max="48" width="10.83203125" style="5" customWidth="1"/>
    <col min="49" max="52" width="11.83203125" style="5" customWidth="1"/>
  </cols>
  <sheetData>
    <row r="1" spans="1:55" x14ac:dyDescent="0.35">
      <c r="A1" s="1" t="s">
        <v>0</v>
      </c>
      <c r="B1" s="43" t="s">
        <v>1</v>
      </c>
      <c r="C1" s="1" t="s">
        <v>2</v>
      </c>
      <c r="D1" s="1" t="s">
        <v>214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2" t="s">
        <v>12</v>
      </c>
      <c r="L1" s="1" t="s">
        <v>215</v>
      </c>
      <c r="M1" s="2" t="s">
        <v>15</v>
      </c>
      <c r="N1" s="1" t="s">
        <v>216</v>
      </c>
      <c r="O1" s="2" t="s">
        <v>17</v>
      </c>
      <c r="P1" s="4" t="s">
        <v>19</v>
      </c>
      <c r="Q1" s="1" t="s">
        <v>162</v>
      </c>
      <c r="R1" s="1" t="s">
        <v>175</v>
      </c>
      <c r="S1" s="3" t="s">
        <v>23</v>
      </c>
      <c r="T1" s="1" t="s">
        <v>24</v>
      </c>
      <c r="U1" s="1" t="s">
        <v>27</v>
      </c>
      <c r="V1" s="1" t="s">
        <v>28</v>
      </c>
      <c r="W1" s="3" t="s">
        <v>31</v>
      </c>
      <c r="X1" s="3" t="s">
        <v>33</v>
      </c>
      <c r="Y1" s="1" t="s">
        <v>167</v>
      </c>
      <c r="Z1" s="1" t="s">
        <v>217</v>
      </c>
      <c r="AA1" s="3" t="s">
        <v>35</v>
      </c>
      <c r="AB1" s="3" t="s">
        <v>37</v>
      </c>
      <c r="AC1" s="3" t="s">
        <v>39</v>
      </c>
      <c r="AD1" s="3" t="s">
        <v>41</v>
      </c>
      <c r="AE1" s="3" t="s">
        <v>169</v>
      </c>
      <c r="AF1" s="3" t="s">
        <v>171</v>
      </c>
      <c r="AG1" s="3" t="s">
        <v>173</v>
      </c>
      <c r="AH1" s="1" t="s">
        <v>21</v>
      </c>
      <c r="AI1" s="1" t="s">
        <v>163</v>
      </c>
      <c r="AJ1" s="1" t="s">
        <v>176</v>
      </c>
      <c r="AK1" s="1" t="s">
        <v>25</v>
      </c>
      <c r="AL1" s="1" t="s">
        <v>26</v>
      </c>
      <c r="AM1" s="1" t="s">
        <v>29</v>
      </c>
      <c r="AN1" s="1" t="s">
        <v>30</v>
      </c>
      <c r="AO1" s="3" t="s">
        <v>32</v>
      </c>
      <c r="AP1" s="3" t="s">
        <v>34</v>
      </c>
      <c r="AQ1" s="1" t="s">
        <v>168</v>
      </c>
      <c r="AR1" s="1" t="s">
        <v>218</v>
      </c>
      <c r="AS1" s="3" t="s">
        <v>36</v>
      </c>
      <c r="AT1" s="3" t="s">
        <v>38</v>
      </c>
      <c r="AU1" s="3" t="s">
        <v>40</v>
      </c>
      <c r="AV1" s="3" t="s">
        <v>42</v>
      </c>
      <c r="AW1" s="3" t="s">
        <v>170</v>
      </c>
      <c r="AX1" s="3" t="s">
        <v>219</v>
      </c>
      <c r="AY1" s="3" t="s">
        <v>172</v>
      </c>
      <c r="AZ1" s="3" t="s">
        <v>174</v>
      </c>
      <c r="BA1" s="1" t="s">
        <v>43</v>
      </c>
      <c r="BB1" s="1" t="s">
        <v>177</v>
      </c>
      <c r="BC1" s="3" t="s">
        <v>220</v>
      </c>
    </row>
    <row r="2" spans="1:55" x14ac:dyDescent="0.35">
      <c r="A2" t="s">
        <v>44</v>
      </c>
      <c r="B2" s="44" t="s">
        <v>45</v>
      </c>
      <c r="C2" t="s">
        <v>2</v>
      </c>
      <c r="D2" t="s">
        <v>221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222</v>
      </c>
      <c r="K2" s="22" t="s">
        <v>223</v>
      </c>
      <c r="L2" t="s">
        <v>224</v>
      </c>
      <c r="M2" s="22" t="s">
        <v>225</v>
      </c>
      <c r="N2" t="s">
        <v>226</v>
      </c>
      <c r="O2" s="22" t="s">
        <v>227</v>
      </c>
      <c r="P2" s="6" t="s">
        <v>228</v>
      </c>
      <c r="Q2" t="s">
        <v>60</v>
      </c>
      <c r="R2" t="s">
        <v>187</v>
      </c>
      <c r="S2" s="5" t="s">
        <v>229</v>
      </c>
      <c r="T2" t="s">
        <v>230</v>
      </c>
      <c r="U2" t="s">
        <v>231</v>
      </c>
      <c r="V2" t="s">
        <v>232</v>
      </c>
      <c r="W2" s="5" t="s">
        <v>233</v>
      </c>
      <c r="X2" s="5" t="s">
        <v>234</v>
      </c>
      <c r="Y2" t="s">
        <v>235</v>
      </c>
      <c r="Z2" t="s">
        <v>236</v>
      </c>
      <c r="AA2" s="5" t="s">
        <v>237</v>
      </c>
      <c r="AB2" s="5" t="s">
        <v>238</v>
      </c>
      <c r="AC2" s="5" t="s">
        <v>239</v>
      </c>
      <c r="AD2" s="5" t="s">
        <v>240</v>
      </c>
      <c r="AE2" s="5" t="s">
        <v>241</v>
      </c>
      <c r="AF2" s="5" t="s">
        <v>242</v>
      </c>
      <c r="AG2" s="5" t="s">
        <v>243</v>
      </c>
      <c r="AH2" t="s">
        <v>61</v>
      </c>
      <c r="AI2" t="s">
        <v>62</v>
      </c>
      <c r="AJ2" t="s">
        <v>188</v>
      </c>
      <c r="AK2" t="s">
        <v>244</v>
      </c>
      <c r="AL2" t="s">
        <v>245</v>
      </c>
      <c r="AM2" t="s">
        <v>246</v>
      </c>
      <c r="AN2" t="s">
        <v>247</v>
      </c>
      <c r="AO2" s="5" t="s">
        <v>72</v>
      </c>
      <c r="AP2" s="5" t="s">
        <v>248</v>
      </c>
      <c r="AQ2" t="s">
        <v>249</v>
      </c>
      <c r="AR2" t="s">
        <v>250</v>
      </c>
      <c r="AS2" s="5" t="s">
        <v>251</v>
      </c>
      <c r="AT2" s="5" t="s">
        <v>252</v>
      </c>
      <c r="AU2" s="5" t="s">
        <v>253</v>
      </c>
      <c r="AV2" s="5" t="s">
        <v>254</v>
      </c>
      <c r="AW2" s="5" t="s">
        <v>255</v>
      </c>
      <c r="AX2" t="s">
        <v>256</v>
      </c>
      <c r="AY2" s="5" t="s">
        <v>257</v>
      </c>
      <c r="AZ2" s="5" t="s">
        <v>258</v>
      </c>
      <c r="BA2" t="s">
        <v>83</v>
      </c>
      <c r="BB2" s="5" t="s">
        <v>189</v>
      </c>
    </row>
    <row r="3" spans="1:55" x14ac:dyDescent="0.35">
      <c r="A3" s="7">
        <v>43313</v>
      </c>
      <c r="B3" s="44">
        <v>7092972</v>
      </c>
      <c r="C3" t="s">
        <v>84</v>
      </c>
      <c r="D3">
        <v>0</v>
      </c>
      <c r="E3" t="s">
        <v>85</v>
      </c>
      <c r="F3" t="s">
        <v>86</v>
      </c>
      <c r="G3">
        <v>170.18</v>
      </c>
      <c r="H3">
        <v>223.52</v>
      </c>
      <c r="I3" s="5">
        <v>94.347212959998956</v>
      </c>
      <c r="J3">
        <v>12.46</v>
      </c>
      <c r="K3">
        <v>27</v>
      </c>
      <c r="L3">
        <v>11</v>
      </c>
      <c r="M3">
        <v>38</v>
      </c>
      <c r="O3"/>
      <c r="P3" s="6">
        <v>7.1379999999999999</v>
      </c>
      <c r="Q3">
        <v>7.5061</v>
      </c>
      <c r="R3">
        <v>7.40794</v>
      </c>
      <c r="S3" s="5">
        <v>12.4</v>
      </c>
      <c r="T3">
        <v>4.2380071508066584</v>
      </c>
      <c r="U3">
        <v>193</v>
      </c>
      <c r="V3">
        <v>139.0673916217475</v>
      </c>
      <c r="W3" s="5">
        <v>-25</v>
      </c>
      <c r="X3" s="5">
        <v>4.2</v>
      </c>
      <c r="Y3">
        <v>5.7700851457640896</v>
      </c>
      <c r="Z3">
        <v>4.8321560847868197</v>
      </c>
      <c r="AA3" s="5" t="s">
        <v>87</v>
      </c>
      <c r="AB3" s="5">
        <v>99</v>
      </c>
      <c r="AC3" s="5">
        <v>1.47</v>
      </c>
      <c r="AD3" s="5">
        <v>1.7</v>
      </c>
      <c r="BA3" t="s">
        <v>88</v>
      </c>
      <c r="BB3">
        <v>1</v>
      </c>
    </row>
    <row r="4" spans="1:55" x14ac:dyDescent="0.35">
      <c r="A4" s="7">
        <v>43314</v>
      </c>
      <c r="B4" s="44">
        <v>2069335</v>
      </c>
      <c r="C4">
        <v>10509</v>
      </c>
      <c r="D4">
        <v>1</v>
      </c>
      <c r="E4" t="s">
        <v>89</v>
      </c>
      <c r="F4" t="s">
        <v>86</v>
      </c>
      <c r="I4" s="5"/>
      <c r="J4">
        <v>12.77</v>
      </c>
      <c r="K4">
        <v>20</v>
      </c>
      <c r="L4">
        <v>7</v>
      </c>
      <c r="M4">
        <v>27</v>
      </c>
      <c r="N4">
        <v>10</v>
      </c>
      <c r="O4">
        <v>37</v>
      </c>
      <c r="P4" s="6">
        <v>7.1360000000000001</v>
      </c>
      <c r="Q4">
        <v>7.4994500000000004</v>
      </c>
      <c r="R4">
        <v>7.4025300000000005</v>
      </c>
      <c r="S4" s="5">
        <v>10.1</v>
      </c>
      <c r="T4">
        <v>3.4990598726010234</v>
      </c>
      <c r="U4">
        <v>277</v>
      </c>
      <c r="V4">
        <v>200.42217418766029</v>
      </c>
      <c r="W4" s="5">
        <v>-26</v>
      </c>
      <c r="X4" s="5">
        <v>3.4</v>
      </c>
      <c r="Y4">
        <v>4.6750987954515022</v>
      </c>
      <c r="Z4">
        <v>3.9258900117553299</v>
      </c>
      <c r="AA4" s="5" t="s">
        <v>87</v>
      </c>
      <c r="AB4" s="5">
        <v>100</v>
      </c>
      <c r="AC4" s="5">
        <v>2.41</v>
      </c>
      <c r="AD4" s="5">
        <v>1.9</v>
      </c>
      <c r="AH4">
        <v>6.9980000000000002</v>
      </c>
      <c r="AI4">
        <v>7.3614500000000005</v>
      </c>
      <c r="AJ4">
        <v>7.2645300000000006</v>
      </c>
      <c r="AK4">
        <v>16.100000000000001</v>
      </c>
      <c r="AL4">
        <v>5.5777093018689587</v>
      </c>
      <c r="AM4">
        <v>246</v>
      </c>
      <c r="AN4">
        <v>177.99225577676688</v>
      </c>
      <c r="AO4" s="5">
        <v>-27</v>
      </c>
      <c r="AP4" s="5">
        <v>4</v>
      </c>
      <c r="AQ4">
        <v>5.2658757050686953</v>
      </c>
      <c r="AR4">
        <v>4.3177560404400204</v>
      </c>
      <c r="AS4" s="5" t="s">
        <v>87</v>
      </c>
      <c r="AT4" s="5">
        <v>100</v>
      </c>
      <c r="AU4" s="5">
        <v>2.75</v>
      </c>
      <c r="AV4" s="5">
        <v>2</v>
      </c>
      <c r="BA4" t="s">
        <v>84</v>
      </c>
      <c r="BB4">
        <v>1</v>
      </c>
    </row>
    <row r="5" spans="1:55" x14ac:dyDescent="0.35">
      <c r="A5" s="7">
        <v>43314</v>
      </c>
      <c r="B5" s="44">
        <v>7092883</v>
      </c>
      <c r="C5">
        <v>10506</v>
      </c>
      <c r="D5">
        <v>1</v>
      </c>
      <c r="E5" t="s">
        <v>89</v>
      </c>
      <c r="F5" t="s">
        <v>86</v>
      </c>
      <c r="G5">
        <v>125.73</v>
      </c>
      <c r="H5">
        <v>167.64</v>
      </c>
      <c r="I5" s="5">
        <v>34.473020119999617</v>
      </c>
      <c r="J5">
        <v>12.77</v>
      </c>
      <c r="K5">
        <v>19</v>
      </c>
      <c r="L5">
        <v>5</v>
      </c>
      <c r="M5">
        <v>24</v>
      </c>
      <c r="N5">
        <v>10</v>
      </c>
      <c r="O5">
        <v>34</v>
      </c>
      <c r="P5" s="6">
        <v>7.15</v>
      </c>
      <c r="Q5">
        <v>7.5134500000000006</v>
      </c>
      <c r="R5">
        <v>7.4165300000000007</v>
      </c>
      <c r="S5">
        <v>11.5</v>
      </c>
      <c r="T5">
        <v>3.9840780727635412</v>
      </c>
      <c r="U5">
        <v>104</v>
      </c>
      <c r="V5">
        <v>75.248758539771373</v>
      </c>
      <c r="W5" s="5">
        <v>-25</v>
      </c>
      <c r="X5" s="5">
        <v>4</v>
      </c>
      <c r="Y5">
        <v>5.5140197223971397</v>
      </c>
      <c r="Z5">
        <v>4.6415886397176296</v>
      </c>
      <c r="AA5" s="5" t="s">
        <v>87</v>
      </c>
      <c r="AB5" s="5">
        <v>96</v>
      </c>
      <c r="AC5" s="5">
        <v>1.78</v>
      </c>
      <c r="AD5" s="5">
        <v>1</v>
      </c>
      <c r="AH5">
        <v>7.1619999999999999</v>
      </c>
      <c r="AI5">
        <v>7.5254500000000002</v>
      </c>
      <c r="AJ5">
        <v>7.4285300000000003</v>
      </c>
      <c r="AK5">
        <v>7.7</v>
      </c>
      <c r="AL5">
        <v>2.6676001008938495</v>
      </c>
      <c r="AM5">
        <v>207</v>
      </c>
      <c r="AN5">
        <v>149.77397132435263</v>
      </c>
      <c r="AO5" s="5">
        <v>-26</v>
      </c>
      <c r="AP5" s="5">
        <v>2.8</v>
      </c>
      <c r="AQ5">
        <v>3.8051903834009466</v>
      </c>
      <c r="AR5">
        <v>3.2097823116783499</v>
      </c>
      <c r="AS5" s="5" t="s">
        <v>87</v>
      </c>
      <c r="AT5" s="5">
        <v>100</v>
      </c>
      <c r="AU5" s="5">
        <v>2.31</v>
      </c>
      <c r="AV5" s="5">
        <v>1.6</v>
      </c>
      <c r="BA5" t="s">
        <v>84</v>
      </c>
      <c r="BB5">
        <v>1</v>
      </c>
    </row>
    <row r="6" spans="1:55" x14ac:dyDescent="0.35">
      <c r="A6" s="7">
        <v>43314</v>
      </c>
      <c r="B6" s="44">
        <v>7093028</v>
      </c>
      <c r="C6">
        <v>10507</v>
      </c>
      <c r="D6">
        <v>1</v>
      </c>
      <c r="E6" t="s">
        <v>89</v>
      </c>
      <c r="F6" t="s">
        <v>90</v>
      </c>
      <c r="G6">
        <v>106.68</v>
      </c>
      <c r="H6">
        <v>151.13</v>
      </c>
      <c r="I6" s="5">
        <v>22.679618499999751</v>
      </c>
      <c r="J6">
        <v>12.77</v>
      </c>
      <c r="K6">
        <v>26</v>
      </c>
      <c r="L6">
        <v>7</v>
      </c>
      <c r="M6">
        <v>33</v>
      </c>
      <c r="N6">
        <v>8</v>
      </c>
      <c r="O6">
        <v>41</v>
      </c>
      <c r="P6" s="6">
        <v>7.7229999999999999</v>
      </c>
      <c r="Q6">
        <v>8.0864499999999992</v>
      </c>
      <c r="R6">
        <v>7.9895300000000002</v>
      </c>
      <c r="U6">
        <v>213</v>
      </c>
      <c r="V6">
        <v>154.1152458554933</v>
      </c>
      <c r="AC6" s="5">
        <v>1.8</v>
      </c>
      <c r="AD6" s="5">
        <v>1.7</v>
      </c>
      <c r="AH6">
        <v>6.91</v>
      </c>
      <c r="AI6">
        <v>7.2734500000000004</v>
      </c>
      <c r="AJ6">
        <v>7.1765300000000005</v>
      </c>
      <c r="AK6">
        <v>13.8</v>
      </c>
      <c r="AL6">
        <v>4.78089368731625</v>
      </c>
      <c r="AM6">
        <v>171</v>
      </c>
      <c r="AN6">
        <v>123.7263241375087</v>
      </c>
      <c r="AO6" s="5">
        <v>-30</v>
      </c>
      <c r="AP6">
        <v>2.8</v>
      </c>
      <c r="AQ6">
        <v>3.6169770256427234</v>
      </c>
      <c r="AR6">
        <v>2.9209691677081899</v>
      </c>
      <c r="AS6" s="5" t="s">
        <v>87</v>
      </c>
      <c r="AT6" s="5">
        <v>98</v>
      </c>
      <c r="AU6" s="5">
        <v>2.57</v>
      </c>
      <c r="AV6" s="5">
        <v>1.8</v>
      </c>
      <c r="BA6" t="s">
        <v>84</v>
      </c>
      <c r="BB6">
        <v>1</v>
      </c>
    </row>
    <row r="7" spans="1:55" x14ac:dyDescent="0.35">
      <c r="A7" s="7">
        <v>43332</v>
      </c>
      <c r="B7" s="44">
        <v>7093231</v>
      </c>
      <c r="C7">
        <v>10510</v>
      </c>
      <c r="D7">
        <v>1</v>
      </c>
      <c r="E7" t="s">
        <v>89</v>
      </c>
      <c r="F7" t="s">
        <v>86</v>
      </c>
      <c r="G7">
        <v>137.16</v>
      </c>
      <c r="H7">
        <v>190.5</v>
      </c>
      <c r="I7" s="5">
        <v>49.441568329999456</v>
      </c>
      <c r="J7">
        <v>13.43</v>
      </c>
      <c r="K7">
        <v>28</v>
      </c>
      <c r="L7">
        <v>10</v>
      </c>
      <c r="M7">
        <v>38</v>
      </c>
      <c r="N7">
        <v>10</v>
      </c>
      <c r="O7">
        <v>48</v>
      </c>
      <c r="AH7">
        <v>6.9249999999999998</v>
      </c>
      <c r="AI7">
        <v>7.2785500000000001</v>
      </c>
      <c r="AJ7">
        <v>7.1842699999999997</v>
      </c>
      <c r="AK7">
        <v>9.5</v>
      </c>
      <c r="AL7">
        <v>3.387611552906673</v>
      </c>
      <c r="AM7">
        <v>250</v>
      </c>
      <c r="AN7">
        <v>182.48787275177602</v>
      </c>
      <c r="AO7" s="5" t="s">
        <v>92</v>
      </c>
      <c r="AP7" s="5">
        <v>2</v>
      </c>
      <c r="AQ7">
        <v>2.5822386825032697</v>
      </c>
      <c r="AR7">
        <v>2.1028453358313199</v>
      </c>
      <c r="AS7" s="5" t="s">
        <v>87</v>
      </c>
      <c r="AT7" s="5">
        <v>99</v>
      </c>
      <c r="AU7" s="5">
        <v>3.31</v>
      </c>
      <c r="AV7" s="5">
        <v>1.6</v>
      </c>
      <c r="BA7" t="s">
        <v>88</v>
      </c>
      <c r="BB7">
        <v>1</v>
      </c>
    </row>
    <row r="8" spans="1:55" x14ac:dyDescent="0.35">
      <c r="A8" s="7">
        <v>43333</v>
      </c>
      <c r="B8" s="44">
        <v>7093338</v>
      </c>
      <c r="C8">
        <v>10513</v>
      </c>
      <c r="D8">
        <v>1</v>
      </c>
      <c r="E8" t="s">
        <v>85</v>
      </c>
      <c r="F8" t="s">
        <v>86</v>
      </c>
      <c r="G8">
        <v>165.1</v>
      </c>
      <c r="H8">
        <v>226</v>
      </c>
      <c r="I8" s="5">
        <v>89.811289259999015</v>
      </c>
      <c r="J8">
        <v>13.43</v>
      </c>
      <c r="K8">
        <v>25</v>
      </c>
      <c r="L8">
        <v>6</v>
      </c>
      <c r="M8">
        <v>31</v>
      </c>
      <c r="N8">
        <v>15</v>
      </c>
      <c r="O8">
        <v>46</v>
      </c>
      <c r="P8" s="6">
        <v>7.1130000000000004</v>
      </c>
      <c r="Q8">
        <v>7.4665500000000007</v>
      </c>
      <c r="R8">
        <v>7.3722700000000003</v>
      </c>
      <c r="S8" s="5">
        <v>9.6</v>
      </c>
      <c r="T8">
        <v>3.423270621884638</v>
      </c>
      <c r="U8">
        <v>223</v>
      </c>
      <c r="V8">
        <v>162.77918249458421</v>
      </c>
      <c r="W8" s="5">
        <v>-26</v>
      </c>
      <c r="X8" s="5">
        <v>3.1</v>
      </c>
      <c r="Y8">
        <v>4.1901511492994548</v>
      </c>
      <c r="Z8">
        <v>3.5272258140856998</v>
      </c>
      <c r="AA8" s="5" t="s">
        <v>87</v>
      </c>
      <c r="AB8" s="5">
        <v>100</v>
      </c>
      <c r="AC8" s="5">
        <v>1.98</v>
      </c>
      <c r="AD8" s="5">
        <v>1.6</v>
      </c>
      <c r="AE8" s="5">
        <v>5.57</v>
      </c>
      <c r="AF8" s="5">
        <v>3.31</v>
      </c>
      <c r="AG8" s="5">
        <v>1</v>
      </c>
      <c r="AH8">
        <v>7.0129999999999999</v>
      </c>
      <c r="AI8">
        <v>7.3665500000000002</v>
      </c>
      <c r="AJ8">
        <v>7.2722699999999998</v>
      </c>
      <c r="AK8">
        <v>9.8000000000000007</v>
      </c>
      <c r="AL8">
        <v>3.4945887598405685</v>
      </c>
      <c r="AM8">
        <v>228</v>
      </c>
      <c r="AN8">
        <v>166.42893994961975</v>
      </c>
      <c r="AO8" s="5">
        <v>-29</v>
      </c>
      <c r="AP8" s="5">
        <v>2.5</v>
      </c>
      <c r="AQ8">
        <v>3.3248898025289844</v>
      </c>
      <c r="AR8">
        <v>2.7499524138661702</v>
      </c>
      <c r="AS8" s="5" t="s">
        <v>87</v>
      </c>
      <c r="AT8" s="5">
        <v>99</v>
      </c>
      <c r="AU8" s="5">
        <v>2.94</v>
      </c>
      <c r="AV8" s="5">
        <v>1.6</v>
      </c>
      <c r="BA8" t="s">
        <v>88</v>
      </c>
      <c r="BB8">
        <v>1</v>
      </c>
    </row>
    <row r="9" spans="1:55" x14ac:dyDescent="0.35">
      <c r="A9" s="7">
        <v>43333</v>
      </c>
      <c r="B9" s="44">
        <v>7092935</v>
      </c>
      <c r="C9" t="s">
        <v>84</v>
      </c>
      <c r="D9">
        <v>0</v>
      </c>
      <c r="E9" t="s">
        <v>85</v>
      </c>
      <c r="F9" t="s">
        <v>86</v>
      </c>
      <c r="G9">
        <v>179.83199999999999</v>
      </c>
      <c r="H9">
        <v>228.6</v>
      </c>
      <c r="I9" s="5">
        <v>97.97595191999892</v>
      </c>
      <c r="J9">
        <v>13.43</v>
      </c>
      <c r="K9">
        <v>26</v>
      </c>
      <c r="L9">
        <v>12</v>
      </c>
      <c r="M9">
        <v>38</v>
      </c>
      <c r="O9"/>
      <c r="P9" s="6">
        <v>7.0640000000000001</v>
      </c>
      <c r="Q9">
        <v>7.4175500000000003</v>
      </c>
      <c r="R9">
        <v>7.3232699999999999</v>
      </c>
      <c r="S9" s="5">
        <v>15.9</v>
      </c>
      <c r="T9">
        <v>5.6697919674964323</v>
      </c>
      <c r="U9">
        <v>168</v>
      </c>
      <c r="V9">
        <v>122.63185048919348</v>
      </c>
      <c r="W9" s="5">
        <v>-26</v>
      </c>
      <c r="X9" s="5">
        <v>4.5</v>
      </c>
      <c r="Y9">
        <v>6.1340316905915628</v>
      </c>
      <c r="Z9">
        <v>5.11915548561322</v>
      </c>
      <c r="AA9" s="5">
        <v>5</v>
      </c>
      <c r="AB9" s="5">
        <v>99</v>
      </c>
      <c r="AC9" s="5">
        <v>1.77</v>
      </c>
      <c r="AD9" s="5">
        <v>1.77</v>
      </c>
      <c r="AE9" s="5">
        <v>4.57</v>
      </c>
      <c r="AF9" s="5">
        <v>3.28</v>
      </c>
      <c r="AG9" s="5">
        <v>0.83</v>
      </c>
      <c r="BA9" t="s">
        <v>88</v>
      </c>
      <c r="BB9">
        <v>0</v>
      </c>
      <c r="BC9" t="s">
        <v>93</v>
      </c>
    </row>
    <row r="10" spans="1:55" x14ac:dyDescent="0.35">
      <c r="A10" s="7">
        <v>43333</v>
      </c>
      <c r="B10" s="44">
        <v>3194</v>
      </c>
      <c r="C10">
        <v>10511</v>
      </c>
      <c r="D10">
        <v>1</v>
      </c>
      <c r="E10" t="s">
        <v>89</v>
      </c>
      <c r="F10" t="s">
        <v>86</v>
      </c>
      <c r="G10">
        <v>144.78</v>
      </c>
      <c r="H10">
        <v>201.93</v>
      </c>
      <c r="I10" s="5">
        <v>57.606230989999368</v>
      </c>
      <c r="J10">
        <v>13.46</v>
      </c>
      <c r="K10">
        <v>16</v>
      </c>
      <c r="L10">
        <v>9</v>
      </c>
      <c r="M10">
        <v>25</v>
      </c>
      <c r="N10">
        <v>8</v>
      </c>
      <c r="O10">
        <v>33</v>
      </c>
      <c r="P10" s="6">
        <v>7.1890000000000001</v>
      </c>
      <c r="Q10">
        <v>7.5420999999999996</v>
      </c>
      <c r="R10">
        <v>7.44794</v>
      </c>
      <c r="S10" s="9">
        <v>14.3</v>
      </c>
      <c r="T10">
        <v>5.1059438841125582</v>
      </c>
      <c r="U10">
        <v>67</v>
      </c>
      <c r="V10">
        <v>48.926348303129899</v>
      </c>
      <c r="W10" s="9">
        <v>-23</v>
      </c>
      <c r="X10" s="8">
        <v>5.5</v>
      </c>
      <c r="Y10">
        <v>7.5583381317688749</v>
      </c>
      <c r="Z10">
        <v>6.4502833155988002</v>
      </c>
      <c r="AA10" s="5">
        <v>6</v>
      </c>
      <c r="AB10" s="5">
        <v>89</v>
      </c>
      <c r="AC10" s="5">
        <v>1.41</v>
      </c>
      <c r="AD10" s="5">
        <v>1.4</v>
      </c>
      <c r="AH10">
        <v>7.1619999999999999</v>
      </c>
      <c r="AI10">
        <v>7.5151000000000003</v>
      </c>
      <c r="AJ10">
        <v>7.4209399999999999</v>
      </c>
      <c r="AK10">
        <v>12</v>
      </c>
      <c r="AL10">
        <v>4.2847081545000485</v>
      </c>
      <c r="AM10">
        <v>151</v>
      </c>
      <c r="AN10">
        <v>110.26684468317335</v>
      </c>
      <c r="AQ10">
        <v>5.9255708830673912</v>
      </c>
      <c r="AR10">
        <v>5.0328486435630397</v>
      </c>
      <c r="AS10" s="5" t="s">
        <v>87</v>
      </c>
      <c r="AT10" s="5">
        <v>99</v>
      </c>
      <c r="AU10" s="5">
        <v>1.6</v>
      </c>
      <c r="AV10" s="5">
        <v>1.8</v>
      </c>
      <c r="BA10" t="s">
        <v>88</v>
      </c>
      <c r="BB10">
        <v>1</v>
      </c>
    </row>
    <row r="11" spans="1:55" x14ac:dyDescent="0.35">
      <c r="A11" s="7">
        <v>43334</v>
      </c>
      <c r="B11" s="44">
        <v>7092902</v>
      </c>
      <c r="C11">
        <v>10514</v>
      </c>
      <c r="D11">
        <v>1</v>
      </c>
      <c r="E11" t="s">
        <v>85</v>
      </c>
      <c r="F11" t="s">
        <v>103</v>
      </c>
      <c r="G11">
        <v>165.1</v>
      </c>
      <c r="H11">
        <v>218.44</v>
      </c>
      <c r="I11" s="5">
        <v>89.357696889999019</v>
      </c>
      <c r="J11">
        <v>13.46</v>
      </c>
      <c r="K11">
        <v>26</v>
      </c>
      <c r="L11">
        <v>13</v>
      </c>
      <c r="M11">
        <v>39</v>
      </c>
      <c r="N11">
        <v>14</v>
      </c>
      <c r="O11">
        <v>53</v>
      </c>
      <c r="P11">
        <v>7.1859999999999999</v>
      </c>
      <c r="Q11">
        <v>7.5390999999999995</v>
      </c>
      <c r="R11">
        <v>7.4449399999999999</v>
      </c>
      <c r="S11" s="9">
        <v>10.3</v>
      </c>
      <c r="T11">
        <v>3.6777078326125419</v>
      </c>
      <c r="U11">
        <v>171</v>
      </c>
      <c r="V11">
        <v>124.87172477365988</v>
      </c>
      <c r="W11" s="9">
        <v>-24</v>
      </c>
      <c r="X11" s="9">
        <v>3.9</v>
      </c>
      <c r="Y11">
        <v>5.4031264838450159</v>
      </c>
      <c r="Z11">
        <v>4.6085864775793901</v>
      </c>
      <c r="AA11" s="9" t="s">
        <v>87</v>
      </c>
      <c r="AB11" s="9">
        <v>99</v>
      </c>
      <c r="AC11" s="9">
        <v>1.32</v>
      </c>
      <c r="AD11" s="9">
        <v>1.5</v>
      </c>
      <c r="AH11">
        <v>7.117</v>
      </c>
      <c r="AI11">
        <v>7.4701000000000004</v>
      </c>
      <c r="AJ11">
        <v>7.3759399999999999</v>
      </c>
      <c r="AK11">
        <v>12.04</v>
      </c>
      <c r="AL11">
        <v>4.2989905150150483</v>
      </c>
      <c r="AM11">
        <v>239</v>
      </c>
      <c r="AN11">
        <v>174.5283170813141</v>
      </c>
      <c r="AO11" s="8">
        <v>-25</v>
      </c>
      <c r="AP11" s="8">
        <v>4</v>
      </c>
      <c r="AQ11">
        <v>5.308109733316714</v>
      </c>
      <c r="AR11">
        <v>4.4727596526148696</v>
      </c>
      <c r="AS11" s="9" t="s">
        <v>87</v>
      </c>
      <c r="AT11" s="5">
        <v>100</v>
      </c>
      <c r="AU11" s="8">
        <v>1.74</v>
      </c>
      <c r="AV11" s="8">
        <v>1.7</v>
      </c>
      <c r="BA11" t="s">
        <v>88</v>
      </c>
      <c r="BB11">
        <v>1</v>
      </c>
    </row>
    <row r="12" spans="1:55" x14ac:dyDescent="0.35">
      <c r="A12" s="7">
        <v>43334</v>
      </c>
      <c r="B12" s="44">
        <v>7093359</v>
      </c>
      <c r="C12">
        <v>10512</v>
      </c>
      <c r="D12">
        <v>1</v>
      </c>
      <c r="E12" t="s">
        <v>89</v>
      </c>
      <c r="F12" t="s">
        <v>90</v>
      </c>
      <c r="G12">
        <v>116.84</v>
      </c>
      <c r="H12">
        <v>162.56</v>
      </c>
      <c r="I12" s="5">
        <v>29.483504049999674</v>
      </c>
      <c r="J12">
        <v>13.43</v>
      </c>
      <c r="K12">
        <v>11</v>
      </c>
      <c r="L12">
        <v>9</v>
      </c>
      <c r="M12">
        <v>20</v>
      </c>
      <c r="N12">
        <v>8</v>
      </c>
      <c r="O12">
        <v>28</v>
      </c>
      <c r="P12" s="6">
        <v>7.1230000000000002</v>
      </c>
      <c r="Q12">
        <v>7.4765500000000005</v>
      </c>
      <c r="R12">
        <v>7.3822700000000001</v>
      </c>
      <c r="S12" s="9">
        <v>13.5</v>
      </c>
      <c r="T12">
        <v>4.8139743120252723</v>
      </c>
      <c r="U12">
        <v>294</v>
      </c>
      <c r="V12">
        <v>214.60573835608861</v>
      </c>
      <c r="W12" s="9">
        <v>-25</v>
      </c>
      <c r="X12" s="9">
        <v>4.4000000000000004</v>
      </c>
      <c r="Y12">
        <v>6.0427266992822508</v>
      </c>
      <c r="Z12">
        <v>5.09567935777328</v>
      </c>
      <c r="AA12" s="9" t="s">
        <v>87</v>
      </c>
      <c r="AB12" s="9">
        <v>100</v>
      </c>
      <c r="AC12" s="9">
        <v>1.68</v>
      </c>
      <c r="AD12" s="9">
        <v>1.3</v>
      </c>
      <c r="AE12" s="5">
        <v>4.32</v>
      </c>
      <c r="AF12" s="5">
        <v>3.46</v>
      </c>
      <c r="AG12" s="5">
        <v>1.04</v>
      </c>
      <c r="AH12">
        <v>7.1</v>
      </c>
      <c r="AI12">
        <v>7.4535499999999999</v>
      </c>
      <c r="AJ12">
        <v>7.3592699999999995</v>
      </c>
      <c r="AK12">
        <v>12.1</v>
      </c>
      <c r="AL12">
        <v>4.3147473463337622</v>
      </c>
      <c r="AM12">
        <v>167</v>
      </c>
      <c r="AN12">
        <v>121.90189899818638</v>
      </c>
      <c r="AO12" s="8">
        <v>-26</v>
      </c>
      <c r="AP12" s="8">
        <v>3.8</v>
      </c>
      <c r="AQ12">
        <v>5.1111765281725834</v>
      </c>
      <c r="AR12">
        <v>4.2926869768642604</v>
      </c>
      <c r="AS12" s="8" t="s">
        <v>87</v>
      </c>
      <c r="AT12" s="8">
        <v>99</v>
      </c>
      <c r="AU12" s="8">
        <v>2.0299999999999998</v>
      </c>
      <c r="AV12" s="8">
        <v>1.1000000000000001</v>
      </c>
      <c r="AW12" s="5">
        <v>8.51</v>
      </c>
      <c r="AY12" s="5">
        <v>3.5</v>
      </c>
      <c r="AZ12" s="5">
        <v>1.1000000000000001</v>
      </c>
      <c r="BB12">
        <v>1</v>
      </c>
    </row>
    <row r="13" spans="1:55" x14ac:dyDescent="0.35">
      <c r="A13" s="7">
        <v>43334</v>
      </c>
      <c r="B13" s="44">
        <v>10991061</v>
      </c>
      <c r="C13">
        <v>10521</v>
      </c>
      <c r="D13">
        <v>1</v>
      </c>
      <c r="E13" t="s">
        <v>89</v>
      </c>
      <c r="G13">
        <v>152.4</v>
      </c>
      <c r="H13">
        <v>199.39</v>
      </c>
      <c r="I13" s="5">
        <v>59.420600469999343</v>
      </c>
      <c r="J13">
        <v>13.43</v>
      </c>
      <c r="K13">
        <v>33</v>
      </c>
      <c r="L13">
        <v>14</v>
      </c>
      <c r="M13">
        <v>47</v>
      </c>
      <c r="N13">
        <v>12</v>
      </c>
      <c r="O13">
        <v>59</v>
      </c>
      <c r="P13">
        <v>7.1</v>
      </c>
      <c r="Q13">
        <v>7.4535499999999999</v>
      </c>
      <c r="R13">
        <v>7.3592699999999995</v>
      </c>
      <c r="S13" s="9">
        <v>13.1</v>
      </c>
      <c r="T13">
        <v>4.6713380361134123</v>
      </c>
      <c r="U13">
        <v>182</v>
      </c>
      <c r="V13">
        <v>132.85117136329293</v>
      </c>
      <c r="W13" s="9">
        <v>-26</v>
      </c>
      <c r="X13" s="9">
        <v>4.0999999999999996</v>
      </c>
      <c r="Y13">
        <v>5.5335878114926311</v>
      </c>
      <c r="Z13">
        <v>4.6474544956133697</v>
      </c>
      <c r="AA13" s="9" t="s">
        <v>87</v>
      </c>
      <c r="AB13" s="9">
        <v>99</v>
      </c>
      <c r="AC13" s="9">
        <v>2.0099999999999998</v>
      </c>
      <c r="AD13" s="9">
        <v>1.9</v>
      </c>
      <c r="AH13">
        <v>7.2629999999999999</v>
      </c>
      <c r="AI13">
        <v>7.6165500000000002</v>
      </c>
      <c r="AJ13">
        <v>7.5222699999999998</v>
      </c>
      <c r="AK13" t="s">
        <v>87</v>
      </c>
      <c r="AM13">
        <v>209</v>
      </c>
      <c r="AN13">
        <v>152.55986162048475</v>
      </c>
      <c r="AU13" s="8">
        <v>1.99</v>
      </c>
      <c r="AV13" s="8">
        <v>1.6</v>
      </c>
      <c r="BA13" t="s">
        <v>88</v>
      </c>
      <c r="BB13">
        <v>1</v>
      </c>
    </row>
    <row r="14" spans="1:55" x14ac:dyDescent="0.35">
      <c r="A14" s="7">
        <v>43334</v>
      </c>
      <c r="B14" s="44">
        <v>7092921</v>
      </c>
      <c r="C14">
        <v>10520</v>
      </c>
      <c r="D14">
        <v>1</v>
      </c>
      <c r="E14" t="s">
        <v>89</v>
      </c>
      <c r="F14" t="s">
        <v>86</v>
      </c>
      <c r="G14">
        <v>142.24</v>
      </c>
      <c r="H14">
        <v>187.96</v>
      </c>
      <c r="I14" s="5">
        <v>49.895160699999451</v>
      </c>
      <c r="J14">
        <v>13.46</v>
      </c>
      <c r="K14">
        <v>19</v>
      </c>
      <c r="L14">
        <v>21</v>
      </c>
      <c r="M14">
        <v>40</v>
      </c>
      <c r="N14">
        <v>7</v>
      </c>
      <c r="O14">
        <v>47</v>
      </c>
      <c r="P14">
        <v>7.1079999999999997</v>
      </c>
      <c r="Q14">
        <v>7.4611000000000001</v>
      </c>
      <c r="R14">
        <v>7.3669399999999996</v>
      </c>
      <c r="S14" s="9">
        <v>10.050000000000001</v>
      </c>
      <c r="T14">
        <v>3.5884430793937905</v>
      </c>
      <c r="U14">
        <v>233</v>
      </c>
      <c r="V14">
        <v>170.14685305416813</v>
      </c>
      <c r="W14" s="9">
        <v>-26</v>
      </c>
      <c r="X14" s="9">
        <v>3.3</v>
      </c>
      <c r="Y14">
        <v>4.3314405497404271</v>
      </c>
      <c r="Z14">
        <v>3.6440004897407801</v>
      </c>
      <c r="AA14" s="9" t="s">
        <v>87</v>
      </c>
      <c r="AB14" s="9">
        <v>100</v>
      </c>
      <c r="AC14" s="9">
        <v>2.25</v>
      </c>
      <c r="AD14" s="9">
        <v>1.6</v>
      </c>
      <c r="AH14">
        <v>6.8710000000000004</v>
      </c>
      <c r="AI14">
        <v>7.2241</v>
      </c>
      <c r="AJ14">
        <v>7.1299400000000004</v>
      </c>
      <c r="AK14">
        <v>17.2</v>
      </c>
      <c r="AL14">
        <v>6.1414150214500687</v>
      </c>
      <c r="AM14">
        <v>136</v>
      </c>
      <c r="AN14">
        <v>99.313184615308444</v>
      </c>
      <c r="AO14" s="8">
        <v>-30</v>
      </c>
      <c r="AP14" s="8">
        <v>3.1</v>
      </c>
      <c r="AQ14">
        <v>4.0802571400082304</v>
      </c>
      <c r="AR14">
        <v>3.2921083513973</v>
      </c>
      <c r="AS14" s="8" t="s">
        <v>87</v>
      </c>
      <c r="AT14" s="8">
        <v>96</v>
      </c>
      <c r="AU14" s="8">
        <v>3.36</v>
      </c>
      <c r="AV14" s="8">
        <v>1.9</v>
      </c>
      <c r="BA14" t="s">
        <v>88</v>
      </c>
      <c r="BB14">
        <v>1</v>
      </c>
    </row>
    <row r="15" spans="1:55" x14ac:dyDescent="0.35">
      <c r="A15" s="7">
        <v>43334</v>
      </c>
      <c r="B15" s="44">
        <v>7092885</v>
      </c>
      <c r="C15" t="s">
        <v>84</v>
      </c>
      <c r="D15">
        <v>0</v>
      </c>
      <c r="E15" t="s">
        <v>89</v>
      </c>
      <c r="F15" t="s">
        <v>90</v>
      </c>
      <c r="G15">
        <v>91.44</v>
      </c>
      <c r="H15">
        <v>124.46</v>
      </c>
      <c r="I15" s="5">
        <v>13.154178729999854</v>
      </c>
      <c r="J15">
        <v>13.46</v>
      </c>
      <c r="K15">
        <v>9</v>
      </c>
      <c r="L15">
        <v>6</v>
      </c>
      <c r="M15">
        <v>15</v>
      </c>
      <c r="N15">
        <v>3</v>
      </c>
      <c r="O15">
        <v>18</v>
      </c>
      <c r="P15">
        <v>7.1710000000000003</v>
      </c>
      <c r="Q15">
        <v>7.5241000000000007</v>
      </c>
      <c r="R15">
        <v>7.4299400000000002</v>
      </c>
      <c r="S15" s="9">
        <v>9.8000000000000007</v>
      </c>
      <c r="T15">
        <v>3.4991783261750395</v>
      </c>
      <c r="U15">
        <v>211</v>
      </c>
      <c r="V15">
        <v>154.08148495463297</v>
      </c>
      <c r="W15" s="9">
        <v>-25</v>
      </c>
      <c r="X15" s="9">
        <v>3.6</v>
      </c>
      <c r="Y15">
        <v>4.9501930546505113</v>
      </c>
      <c r="Z15">
        <v>4.2110985897327797</v>
      </c>
      <c r="AA15" s="9" t="s">
        <v>87</v>
      </c>
      <c r="AB15" s="9">
        <v>100</v>
      </c>
      <c r="AC15" s="9">
        <v>0.99</v>
      </c>
      <c r="AD15" s="9">
        <v>1.6</v>
      </c>
      <c r="AE15" s="5">
        <v>4.3499999999999996</v>
      </c>
      <c r="AF15" s="5">
        <v>3.44</v>
      </c>
      <c r="AG15" s="5">
        <v>1.01</v>
      </c>
      <c r="AH15">
        <v>7.1420000000000003</v>
      </c>
      <c r="AI15">
        <v>7.4951000000000008</v>
      </c>
      <c r="AJ15">
        <v>7.4009400000000003</v>
      </c>
      <c r="AK15">
        <v>9.3000000000000007</v>
      </c>
      <c r="AL15">
        <v>3.3206488197375377</v>
      </c>
      <c r="AM15">
        <v>219</v>
      </c>
      <c r="AN15">
        <v>159.92343699082758</v>
      </c>
      <c r="AO15" s="8">
        <v>-26</v>
      </c>
      <c r="AP15" s="8">
        <v>3.2</v>
      </c>
      <c r="AQ15">
        <v>4.366660575987841</v>
      </c>
      <c r="AR15">
        <v>3.6957336273596</v>
      </c>
      <c r="AS15" s="9" t="s">
        <v>87</v>
      </c>
      <c r="AT15" s="8">
        <v>100</v>
      </c>
      <c r="AU15" s="8">
        <v>1.23</v>
      </c>
      <c r="AV15" s="8">
        <v>1.8</v>
      </c>
      <c r="AW15" s="5">
        <v>5.43</v>
      </c>
      <c r="AY15" s="5">
        <v>3.7</v>
      </c>
      <c r="AZ15" s="5">
        <v>1.1100000000000001</v>
      </c>
      <c r="BA15" t="s">
        <v>84</v>
      </c>
      <c r="BB15">
        <v>1</v>
      </c>
    </row>
    <row r="16" spans="1:55" x14ac:dyDescent="0.35">
      <c r="A16" s="7">
        <v>43557</v>
      </c>
      <c r="B16" s="44" t="s">
        <v>95</v>
      </c>
      <c r="C16">
        <v>10519</v>
      </c>
      <c r="D16">
        <v>1</v>
      </c>
      <c r="E16" t="s">
        <v>85</v>
      </c>
      <c r="F16" t="s">
        <v>90</v>
      </c>
      <c r="G16">
        <v>101.6</v>
      </c>
      <c r="H16">
        <v>137.16</v>
      </c>
      <c r="I16" s="5">
        <v>17.236510059999809</v>
      </c>
      <c r="J16">
        <v>8</v>
      </c>
      <c r="K16">
        <v>14</v>
      </c>
      <c r="L16">
        <v>4</v>
      </c>
      <c r="M16">
        <v>18</v>
      </c>
      <c r="N16">
        <v>9</v>
      </c>
      <c r="O16">
        <v>27</v>
      </c>
      <c r="P16">
        <v>7.2569999999999997</v>
      </c>
      <c r="Q16">
        <v>7.6919999999999993</v>
      </c>
      <c r="R16">
        <v>7.5759999999999996</v>
      </c>
      <c r="S16" s="9">
        <v>14.9</v>
      </c>
      <c r="T16">
        <v>4.1897322372944217</v>
      </c>
      <c r="U16">
        <v>280</v>
      </c>
      <c r="V16">
        <v>190.08945754276377</v>
      </c>
      <c r="W16" s="9">
        <v>-20</v>
      </c>
      <c r="X16" s="9">
        <v>6.6</v>
      </c>
      <c r="Y16">
        <v>9.4227690700250495</v>
      </c>
      <c r="Z16">
        <v>7.6526180453421002</v>
      </c>
      <c r="AA16" s="9">
        <v>7</v>
      </c>
      <c r="AB16" s="9">
        <v>100</v>
      </c>
      <c r="AC16" s="9">
        <v>0.41</v>
      </c>
      <c r="AD16" s="9">
        <v>0.7</v>
      </c>
      <c r="AE16" s="5">
        <v>8.08</v>
      </c>
      <c r="AF16" s="5">
        <v>3.3</v>
      </c>
      <c r="AG16" s="5">
        <v>0.84</v>
      </c>
      <c r="AH16">
        <v>7.3449999999999998</v>
      </c>
      <c r="AI16">
        <v>7.7799999999999994</v>
      </c>
      <c r="AJ16">
        <v>7.6639999999999997</v>
      </c>
      <c r="AK16">
        <v>8.4</v>
      </c>
      <c r="AL16">
        <v>2.3619966975351101</v>
      </c>
      <c r="AM16">
        <v>266</v>
      </c>
      <c r="AN16">
        <v>180.5849846656256</v>
      </c>
      <c r="AO16" s="8">
        <v>-21</v>
      </c>
      <c r="AP16" s="8">
        <v>4.5999999999999996</v>
      </c>
      <c r="AQ16">
        <v>6.6148264200294538</v>
      </c>
      <c r="AR16">
        <v>5.4393033331645402</v>
      </c>
      <c r="AS16" s="8" t="s">
        <v>87</v>
      </c>
      <c r="AT16" s="8">
        <v>100</v>
      </c>
      <c r="AU16" s="8">
        <v>0.48</v>
      </c>
      <c r="AV16" s="8">
        <v>1.4</v>
      </c>
      <c r="BA16" t="s">
        <v>84</v>
      </c>
      <c r="BB16">
        <v>1</v>
      </c>
    </row>
    <row r="17" spans="1:55" x14ac:dyDescent="0.35">
      <c r="A17" s="7">
        <v>43557</v>
      </c>
      <c r="B17" s="44" t="s">
        <v>96</v>
      </c>
      <c r="C17">
        <v>10518</v>
      </c>
      <c r="D17">
        <v>1</v>
      </c>
      <c r="E17" t="s">
        <v>89</v>
      </c>
      <c r="F17" t="s">
        <v>97</v>
      </c>
      <c r="G17">
        <v>127</v>
      </c>
      <c r="H17">
        <v>172.72</v>
      </c>
      <c r="I17" s="5">
        <v>37.194574339999591</v>
      </c>
      <c r="J17">
        <v>8</v>
      </c>
      <c r="K17">
        <v>44</v>
      </c>
      <c r="L17">
        <v>8</v>
      </c>
      <c r="M17">
        <v>52</v>
      </c>
      <c r="N17">
        <v>13</v>
      </c>
      <c r="O17">
        <v>65</v>
      </c>
      <c r="P17">
        <v>7.1820000000000004</v>
      </c>
      <c r="Q17">
        <v>7.617</v>
      </c>
      <c r="R17">
        <v>7.5010000000000003</v>
      </c>
      <c r="S17" s="9">
        <v>13.7</v>
      </c>
      <c r="T17">
        <v>3.8523041376465486</v>
      </c>
      <c r="U17">
        <v>309</v>
      </c>
      <c r="V17">
        <v>209.77729421683574</v>
      </c>
      <c r="W17" s="9">
        <v>-23</v>
      </c>
      <c r="X17" s="9">
        <v>5.0999999999999996</v>
      </c>
      <c r="Y17">
        <v>7.1868159392174444</v>
      </c>
      <c r="Z17">
        <v>5.7752583732242204</v>
      </c>
      <c r="AA17" s="9">
        <v>6</v>
      </c>
      <c r="AB17" s="9">
        <v>100</v>
      </c>
      <c r="AC17" s="9">
        <v>0.59</v>
      </c>
      <c r="AD17" s="9">
        <v>1.3</v>
      </c>
      <c r="AH17">
        <v>7.2380000000000004</v>
      </c>
      <c r="AI17">
        <v>7.673</v>
      </c>
      <c r="AJ17">
        <v>7.5570000000000004</v>
      </c>
      <c r="AK17">
        <v>10.3</v>
      </c>
      <c r="AL17">
        <v>2.8962578553109091</v>
      </c>
      <c r="AM17">
        <v>309</v>
      </c>
      <c r="AN17">
        <v>209.77729421683574</v>
      </c>
      <c r="AO17" s="8">
        <v>-23</v>
      </c>
      <c r="AP17" s="8">
        <v>4.4000000000000004</v>
      </c>
      <c r="AQ17">
        <v>6.2124775913065262</v>
      </c>
      <c r="AR17">
        <v>5.03189829606925</v>
      </c>
      <c r="AS17" s="8" t="s">
        <v>87</v>
      </c>
      <c r="AT17" s="8">
        <v>100</v>
      </c>
      <c r="AU17" s="8">
        <v>0.68</v>
      </c>
      <c r="AV17" s="8">
        <v>1.6</v>
      </c>
      <c r="BA17" t="s">
        <v>84</v>
      </c>
      <c r="BB17">
        <v>1</v>
      </c>
      <c r="BC17" s="26" t="s">
        <v>192</v>
      </c>
    </row>
    <row r="18" spans="1:55" x14ac:dyDescent="0.35">
      <c r="A18" s="7">
        <v>43557</v>
      </c>
      <c r="B18" s="44">
        <v>29241467</v>
      </c>
      <c r="C18">
        <v>10517</v>
      </c>
      <c r="D18">
        <v>1</v>
      </c>
      <c r="E18" t="s">
        <v>85</v>
      </c>
      <c r="F18" t="s">
        <v>86</v>
      </c>
      <c r="G18">
        <v>170.18</v>
      </c>
      <c r="H18">
        <v>228.6</v>
      </c>
      <c r="I18" s="52">
        <v>113.85168486999875</v>
      </c>
      <c r="J18">
        <v>8</v>
      </c>
      <c r="K18">
        <v>35</v>
      </c>
      <c r="L18">
        <v>7</v>
      </c>
      <c r="M18">
        <v>42</v>
      </c>
      <c r="N18">
        <v>10</v>
      </c>
      <c r="O18">
        <v>52</v>
      </c>
      <c r="P18">
        <v>7.0609999999999999</v>
      </c>
      <c r="Q18">
        <v>7.4959999999999996</v>
      </c>
      <c r="R18">
        <v>7.38</v>
      </c>
      <c r="S18" s="9">
        <v>19.7</v>
      </c>
      <c r="T18">
        <v>5.5394446358859133</v>
      </c>
      <c r="W18" s="9">
        <v>-25</v>
      </c>
      <c r="X18" s="9">
        <v>5.6</v>
      </c>
      <c r="Y18">
        <v>7.6439477845419423</v>
      </c>
      <c r="Z18">
        <v>6.0386070544959596</v>
      </c>
      <c r="AA18" s="9">
        <v>6</v>
      </c>
      <c r="AD18" s="9">
        <v>1.1000000000000001</v>
      </c>
      <c r="AH18">
        <v>7.1760000000000002</v>
      </c>
      <c r="AI18">
        <v>7.6109999999999998</v>
      </c>
      <c r="AJ18">
        <v>7.4950000000000001</v>
      </c>
      <c r="AK18">
        <v>11.8</v>
      </c>
      <c r="AL18">
        <v>3.31804297987075</v>
      </c>
      <c r="AM18">
        <v>255</v>
      </c>
      <c r="AN18">
        <v>173.11718454787416</v>
      </c>
      <c r="AO18" s="8">
        <v>-24</v>
      </c>
      <c r="AP18" s="8">
        <v>4.4000000000000004</v>
      </c>
      <c r="AQ18">
        <v>6.0982307922326031</v>
      </c>
      <c r="AR18">
        <v>4.89633388641594</v>
      </c>
      <c r="AS18" s="8" t="s">
        <v>87</v>
      </c>
      <c r="AT18" s="8">
        <v>100</v>
      </c>
      <c r="AU18" s="8">
        <v>1.1000000000000001</v>
      </c>
      <c r="AV18" s="8">
        <v>1.5</v>
      </c>
      <c r="BA18" t="s">
        <v>84</v>
      </c>
      <c r="BB18">
        <v>1</v>
      </c>
    </row>
    <row r="19" spans="1:55" x14ac:dyDescent="0.35">
      <c r="A19" s="7">
        <v>43559</v>
      </c>
      <c r="B19" s="44">
        <v>29241486</v>
      </c>
      <c r="C19">
        <v>10515</v>
      </c>
      <c r="D19">
        <v>1</v>
      </c>
      <c r="E19" t="s">
        <v>85</v>
      </c>
      <c r="F19" t="s">
        <v>86</v>
      </c>
      <c r="G19">
        <v>165.1</v>
      </c>
      <c r="H19">
        <v>210.82</v>
      </c>
      <c r="I19" s="5">
        <v>85.275365559999059</v>
      </c>
      <c r="J19">
        <v>8.17</v>
      </c>
      <c r="K19">
        <v>27</v>
      </c>
      <c r="L19">
        <v>12</v>
      </c>
      <c r="M19">
        <v>39</v>
      </c>
      <c r="N19">
        <v>8</v>
      </c>
      <c r="O19">
        <v>47</v>
      </c>
      <c r="P19">
        <v>7.17</v>
      </c>
      <c r="Q19">
        <v>7.6024500000000002</v>
      </c>
      <c r="R19">
        <v>7.4871299999999996</v>
      </c>
      <c r="S19" s="9">
        <v>14.3</v>
      </c>
      <c r="T19">
        <v>4.0510353923478979</v>
      </c>
      <c r="U19">
        <v>250</v>
      </c>
      <c r="V19">
        <v>170.10849751020473</v>
      </c>
      <c r="W19" s="9">
        <v>-23</v>
      </c>
      <c r="X19" s="9">
        <v>5.2</v>
      </c>
      <c r="Y19">
        <v>7.2714774843497176</v>
      </c>
      <c r="Z19">
        <v>5.8450648627683899</v>
      </c>
      <c r="AA19" s="9">
        <v>6</v>
      </c>
      <c r="AB19" s="9">
        <v>100</v>
      </c>
      <c r="AC19" s="9">
        <v>1.51</v>
      </c>
      <c r="AD19" s="9">
        <v>1.3</v>
      </c>
      <c r="AE19" s="5">
        <v>5.13</v>
      </c>
      <c r="AF19" s="5">
        <v>3.44</v>
      </c>
      <c r="AG19" s="5">
        <v>0.84</v>
      </c>
      <c r="AH19">
        <v>7.3230000000000004</v>
      </c>
      <c r="AI19">
        <v>7.7554500000000006</v>
      </c>
      <c r="AJ19">
        <v>7.6401300000000001</v>
      </c>
      <c r="AK19">
        <v>7.8</v>
      </c>
      <c r="AL19">
        <v>2.2096556685533986</v>
      </c>
      <c r="AM19">
        <v>314</v>
      </c>
      <c r="AN19">
        <v>213.65627287281714</v>
      </c>
      <c r="AO19" s="8">
        <v>-22</v>
      </c>
      <c r="AP19" s="8">
        <v>4</v>
      </c>
      <c r="AQ19">
        <v>5.8083626569393019</v>
      </c>
      <c r="AR19">
        <v>4.7719102616786202</v>
      </c>
      <c r="AS19" s="8" t="s">
        <v>87</v>
      </c>
      <c r="AT19" s="8">
        <v>100</v>
      </c>
      <c r="AU19" s="8">
        <v>1.26</v>
      </c>
      <c r="AV19" s="8">
        <v>1.4</v>
      </c>
      <c r="BA19" t="s">
        <v>88</v>
      </c>
      <c r="BB19">
        <v>1</v>
      </c>
    </row>
    <row r="20" spans="1:55" x14ac:dyDescent="0.35">
      <c r="A20" s="7">
        <v>43559</v>
      </c>
      <c r="B20" s="44">
        <v>7093330</v>
      </c>
      <c r="C20">
        <v>10516</v>
      </c>
      <c r="D20">
        <v>1</v>
      </c>
      <c r="E20" t="s">
        <v>85</v>
      </c>
      <c r="F20" t="s">
        <v>86</v>
      </c>
      <c r="G20">
        <v>137.16</v>
      </c>
      <c r="H20">
        <v>182.88</v>
      </c>
      <c r="I20" s="5">
        <v>57.606230989999368</v>
      </c>
      <c r="J20">
        <v>8.27</v>
      </c>
      <c r="K20">
        <v>17</v>
      </c>
      <c r="L20">
        <v>5</v>
      </c>
      <c r="M20">
        <v>22</v>
      </c>
      <c r="N20">
        <v>12</v>
      </c>
      <c r="O20">
        <v>34</v>
      </c>
      <c r="P20" s="8">
        <v>7.2169999999999996</v>
      </c>
      <c r="Q20">
        <v>7.6479499999999998</v>
      </c>
      <c r="R20">
        <v>7.5330299999999992</v>
      </c>
      <c r="S20" s="8">
        <v>12.1</v>
      </c>
      <c r="T20">
        <v>3.4428283484653579</v>
      </c>
      <c r="U20">
        <v>254</v>
      </c>
      <c r="V20">
        <v>173.06120233056129</v>
      </c>
      <c r="W20" s="8">
        <v>-23</v>
      </c>
      <c r="X20" s="8">
        <v>4.9000000000000004</v>
      </c>
      <c r="Y20">
        <v>6.9133036605249254</v>
      </c>
      <c r="Z20">
        <v>5.6012608477400097</v>
      </c>
      <c r="AA20" s="8">
        <v>5</v>
      </c>
      <c r="AB20" s="8">
        <v>100</v>
      </c>
      <c r="AC20" s="8">
        <v>0.68</v>
      </c>
      <c r="AD20" s="5">
        <v>1.2</v>
      </c>
      <c r="AE20" s="5">
        <v>4.72</v>
      </c>
      <c r="AF20" s="5">
        <v>3.46</v>
      </c>
      <c r="AG20" s="5">
        <v>1.01</v>
      </c>
      <c r="AH20">
        <v>7.133</v>
      </c>
      <c r="AI20">
        <v>7.5639500000000002</v>
      </c>
      <c r="AJ20">
        <v>7.4490299999999996</v>
      </c>
      <c r="AK20">
        <v>14.8</v>
      </c>
      <c r="AL20">
        <v>4.2110627733295294</v>
      </c>
      <c r="AM20">
        <v>156</v>
      </c>
      <c r="AN20">
        <v>106.28955733688016</v>
      </c>
      <c r="AO20" s="9">
        <v>-24</v>
      </c>
      <c r="AP20" s="9">
        <v>5</v>
      </c>
      <c r="AQ20">
        <v>6.8577461856115116</v>
      </c>
      <c r="AR20">
        <v>5.4897328344735996</v>
      </c>
      <c r="AS20" s="9">
        <v>5</v>
      </c>
      <c r="AT20" s="9">
        <v>99</v>
      </c>
      <c r="AU20" s="9">
        <v>1.03</v>
      </c>
      <c r="AV20" s="5">
        <v>0.6</v>
      </c>
      <c r="AW20" s="5">
        <v>5.67</v>
      </c>
      <c r="AY20" s="5">
        <v>3.56</v>
      </c>
      <c r="AZ20" s="5">
        <v>1.06</v>
      </c>
      <c r="BA20" t="s">
        <v>88</v>
      </c>
      <c r="BB20">
        <v>1</v>
      </c>
    </row>
    <row r="21" spans="1:55" x14ac:dyDescent="0.35">
      <c r="A21" s="7">
        <v>43683</v>
      </c>
      <c r="B21" s="44" t="s">
        <v>99</v>
      </c>
      <c r="C21">
        <v>10504</v>
      </c>
      <c r="D21">
        <v>1</v>
      </c>
      <c r="E21" t="s">
        <v>89</v>
      </c>
      <c r="F21" t="s">
        <v>97</v>
      </c>
      <c r="G21">
        <v>144.78</v>
      </c>
      <c r="H21">
        <v>180.34</v>
      </c>
      <c r="I21" s="5">
        <v>46.720014109999482</v>
      </c>
      <c r="J21">
        <v>13.24</v>
      </c>
      <c r="K21">
        <v>20</v>
      </c>
      <c r="L21">
        <v>13</v>
      </c>
      <c r="M21">
        <v>33</v>
      </c>
      <c r="N21">
        <v>9</v>
      </c>
      <c r="O21">
        <v>42</v>
      </c>
      <c r="P21">
        <v>7.0380000000000003</v>
      </c>
      <c r="Q21">
        <v>7.3944000000000001</v>
      </c>
      <c r="R21">
        <v>7.2993600000000001</v>
      </c>
      <c r="S21" s="9">
        <v>15</v>
      </c>
      <c r="T21">
        <v>5.3045831211254422</v>
      </c>
      <c r="U21">
        <v>143</v>
      </c>
      <c r="V21">
        <v>104.11853229715605</v>
      </c>
      <c r="W21" s="9">
        <v>-27</v>
      </c>
      <c r="X21" s="9">
        <v>4</v>
      </c>
      <c r="Y21">
        <v>5.4218197770733063</v>
      </c>
      <c r="Z21">
        <v>4.4961537282452602</v>
      </c>
      <c r="AA21" s="9" t="s">
        <v>87</v>
      </c>
      <c r="AB21" s="9">
        <v>98</v>
      </c>
      <c r="AC21" s="9">
        <v>2.2200000000000002</v>
      </c>
      <c r="AD21" s="9">
        <v>1.7</v>
      </c>
      <c r="AE21" s="5">
        <v>5.01</v>
      </c>
      <c r="AF21" s="5">
        <v>3.52</v>
      </c>
      <c r="AG21" s="5">
        <v>1.0900000000000001</v>
      </c>
      <c r="AH21">
        <v>7.08</v>
      </c>
      <c r="AI21">
        <v>7.4363999999999999</v>
      </c>
      <c r="AJ21">
        <v>7.3413599999999999</v>
      </c>
      <c r="AK21">
        <v>13.3</v>
      </c>
      <c r="AL21">
        <v>4.703397034064559</v>
      </c>
      <c r="AM21">
        <v>135</v>
      </c>
      <c r="AN21">
        <v>98.293719301510961</v>
      </c>
      <c r="AO21" s="8">
        <v>-26</v>
      </c>
      <c r="AP21" s="8">
        <v>3.9</v>
      </c>
      <c r="AQ21">
        <v>5.3437111492786613</v>
      </c>
      <c r="AR21">
        <v>4.4641295050874596</v>
      </c>
      <c r="AS21" s="8" t="s">
        <v>87</v>
      </c>
      <c r="AT21" s="8">
        <v>98</v>
      </c>
      <c r="AU21" s="8">
        <v>2.16</v>
      </c>
      <c r="AV21" s="8">
        <v>2.2999999999999998</v>
      </c>
      <c r="AW21" s="5">
        <v>4.18</v>
      </c>
      <c r="AX21" s="5" t="s">
        <v>259</v>
      </c>
      <c r="AY21" s="5">
        <v>3.33</v>
      </c>
      <c r="AZ21" s="5">
        <v>0.96</v>
      </c>
      <c r="BA21" t="s">
        <v>84</v>
      </c>
      <c r="BB21">
        <v>1</v>
      </c>
    </row>
    <row r="22" spans="1:55" x14ac:dyDescent="0.35">
      <c r="A22" s="7">
        <v>43683</v>
      </c>
      <c r="B22" s="44" t="s">
        <v>100</v>
      </c>
      <c r="C22" t="s">
        <v>84</v>
      </c>
      <c r="D22">
        <v>0</v>
      </c>
      <c r="E22" t="s">
        <v>85</v>
      </c>
      <c r="F22" t="s">
        <v>90</v>
      </c>
      <c r="G22">
        <v>88.9</v>
      </c>
      <c r="H22">
        <v>124.46</v>
      </c>
      <c r="I22" s="5">
        <v>13.154178729999854</v>
      </c>
      <c r="J22">
        <v>13.24</v>
      </c>
      <c r="K22">
        <v>21</v>
      </c>
      <c r="L22">
        <v>6</v>
      </c>
      <c r="M22">
        <v>27</v>
      </c>
      <c r="N22">
        <v>6</v>
      </c>
      <c r="O22">
        <v>33</v>
      </c>
      <c r="P22">
        <v>7.1289999999999996</v>
      </c>
      <c r="Q22">
        <v>7.4853999999999994</v>
      </c>
      <c r="R22">
        <v>7.3903599999999994</v>
      </c>
      <c r="S22" s="9">
        <v>12.1</v>
      </c>
      <c r="T22">
        <v>4.279030384374523</v>
      </c>
      <c r="U22">
        <v>222</v>
      </c>
      <c r="V22">
        <v>161.63856062915136</v>
      </c>
      <c r="W22" s="9">
        <v>-25</v>
      </c>
      <c r="X22" s="9">
        <v>4</v>
      </c>
      <c r="Y22">
        <v>5.5000985575934598</v>
      </c>
      <c r="Z22">
        <v>4.6344155673253802</v>
      </c>
      <c r="AA22" s="9" t="s">
        <v>87</v>
      </c>
      <c r="AB22" s="9">
        <v>100</v>
      </c>
      <c r="AC22" s="9">
        <v>1.6</v>
      </c>
      <c r="AD22" s="9">
        <v>1.3</v>
      </c>
      <c r="AE22" s="5">
        <v>5.15</v>
      </c>
      <c r="AF22" s="5">
        <v>3.68</v>
      </c>
      <c r="AG22" s="5">
        <v>1.25</v>
      </c>
      <c r="AH22">
        <v>7.125</v>
      </c>
      <c r="AI22">
        <v>7.4813999999999998</v>
      </c>
      <c r="AJ22">
        <v>7.3863599999999998</v>
      </c>
      <c r="AK22">
        <v>11.5</v>
      </c>
      <c r="AL22">
        <v>4.0668470595295059</v>
      </c>
      <c r="AM22">
        <v>263</v>
      </c>
      <c r="AN22">
        <v>191.49072723183247</v>
      </c>
      <c r="AO22" s="8">
        <v>-25</v>
      </c>
      <c r="AP22" s="8">
        <v>3.8</v>
      </c>
      <c r="AQ22">
        <v>5.1749712380548765</v>
      </c>
      <c r="AR22">
        <v>4.3574046909472299</v>
      </c>
      <c r="AS22" s="8" t="s">
        <v>87</v>
      </c>
      <c r="AT22" s="8">
        <v>100</v>
      </c>
      <c r="AU22" s="8">
        <v>1.78</v>
      </c>
      <c r="AV22" s="8">
        <v>1.4</v>
      </c>
      <c r="AW22" s="5">
        <v>4.6399999999999997</v>
      </c>
      <c r="AY22" s="5">
        <v>3.76</v>
      </c>
      <c r="AZ22" s="5">
        <v>1.29</v>
      </c>
      <c r="BA22" t="s">
        <v>84</v>
      </c>
      <c r="BB22">
        <v>1</v>
      </c>
    </row>
    <row r="23" spans="1:55" x14ac:dyDescent="0.35">
      <c r="A23" s="7">
        <v>43683</v>
      </c>
      <c r="B23" s="44" t="s">
        <v>101</v>
      </c>
      <c r="C23">
        <v>10505</v>
      </c>
      <c r="D23">
        <v>1</v>
      </c>
      <c r="E23" t="s">
        <v>85</v>
      </c>
      <c r="F23" t="s">
        <v>90</v>
      </c>
      <c r="G23">
        <v>109.22</v>
      </c>
      <c r="H23">
        <v>154.94</v>
      </c>
      <c r="I23" s="5">
        <v>25.401172719999721</v>
      </c>
      <c r="J23">
        <v>13.24</v>
      </c>
      <c r="K23">
        <v>14</v>
      </c>
      <c r="L23">
        <v>5</v>
      </c>
      <c r="M23">
        <v>19</v>
      </c>
      <c r="N23">
        <v>8</v>
      </c>
      <c r="O23">
        <v>27</v>
      </c>
      <c r="P23">
        <v>7.2190000000000003</v>
      </c>
      <c r="Q23">
        <v>7.5754000000000001</v>
      </c>
      <c r="R23">
        <v>7.4803600000000001</v>
      </c>
      <c r="S23" s="9">
        <v>13</v>
      </c>
      <c r="T23">
        <v>4.59730537164205</v>
      </c>
      <c r="U23">
        <v>82</v>
      </c>
      <c r="V23">
        <v>59.704333205362211</v>
      </c>
      <c r="W23" s="9">
        <v>-22</v>
      </c>
      <c r="X23" s="9">
        <v>5.3</v>
      </c>
      <c r="Y23">
        <v>7.4125218498922667</v>
      </c>
      <c r="Z23">
        <v>6.3451629638359996</v>
      </c>
      <c r="AA23" s="9">
        <v>6</v>
      </c>
      <c r="AB23" s="9">
        <v>94</v>
      </c>
      <c r="AC23" s="9">
        <v>0.95</v>
      </c>
      <c r="AD23" s="9">
        <v>1.7</v>
      </c>
      <c r="AE23" s="5">
        <v>5.98</v>
      </c>
      <c r="AF23" s="5">
        <v>2.99</v>
      </c>
      <c r="AG23" s="5">
        <v>1</v>
      </c>
      <c r="AH23">
        <v>7.0190000000000001</v>
      </c>
      <c r="AI23">
        <v>7.3754</v>
      </c>
      <c r="AJ23">
        <v>7.2803599999999999</v>
      </c>
      <c r="AK23">
        <v>19.7</v>
      </c>
      <c r="AL23">
        <v>6.9666858324114136</v>
      </c>
      <c r="AM23">
        <v>89</v>
      </c>
      <c r="AN23">
        <v>64.801044576551675</v>
      </c>
      <c r="AO23" s="8">
        <v>-26</v>
      </c>
      <c r="AP23" s="8">
        <v>5.0999999999999996</v>
      </c>
      <c r="AQ23">
        <v>6.7879523905413022</v>
      </c>
      <c r="AR23">
        <v>5.6103281897391604</v>
      </c>
      <c r="AS23" s="8">
        <v>6</v>
      </c>
      <c r="AT23" s="8">
        <v>91</v>
      </c>
      <c r="AU23" s="8">
        <v>1.51</v>
      </c>
      <c r="AV23" s="8">
        <v>1.9</v>
      </c>
      <c r="AW23" s="5">
        <v>3.97</v>
      </c>
      <c r="AY23" s="5">
        <v>3.43</v>
      </c>
      <c r="AZ23" s="5">
        <v>0.96</v>
      </c>
      <c r="BA23" t="s">
        <v>84</v>
      </c>
      <c r="BB23">
        <v>1</v>
      </c>
    </row>
    <row r="24" spans="1:55" x14ac:dyDescent="0.35">
      <c r="A24" s="7">
        <v>43683</v>
      </c>
      <c r="B24" s="44" t="s">
        <v>102</v>
      </c>
      <c r="C24" t="s">
        <v>84</v>
      </c>
      <c r="D24">
        <v>0</v>
      </c>
      <c r="E24" t="s">
        <v>89</v>
      </c>
      <c r="F24" t="s">
        <v>86</v>
      </c>
      <c r="G24" s="16">
        <v>134.62</v>
      </c>
      <c r="H24" s="16">
        <v>180.34</v>
      </c>
      <c r="I24" s="5">
        <v>43.544867519999521</v>
      </c>
      <c r="J24">
        <v>13.24</v>
      </c>
      <c r="K24">
        <v>16</v>
      </c>
      <c r="L24">
        <v>15</v>
      </c>
      <c r="M24">
        <v>31</v>
      </c>
      <c r="O24"/>
      <c r="P24">
        <v>6.9370000000000003</v>
      </c>
      <c r="Q24">
        <v>7.2934000000000001</v>
      </c>
      <c r="R24">
        <v>7.1983600000000001</v>
      </c>
      <c r="S24" s="9">
        <v>16.399999999999999</v>
      </c>
      <c r="T24">
        <v>5.7996775457638163</v>
      </c>
      <c r="U24">
        <v>52</v>
      </c>
      <c r="V24">
        <v>37.861284471693111</v>
      </c>
      <c r="W24" s="9">
        <v>-29</v>
      </c>
      <c r="X24" s="9">
        <v>3.5</v>
      </c>
      <c r="Y24">
        <v>4.5965170948001246</v>
      </c>
      <c r="Z24">
        <v>3.74485632446209</v>
      </c>
      <c r="AA24" s="9" t="s">
        <v>87</v>
      </c>
      <c r="AB24" s="9">
        <v>64</v>
      </c>
      <c r="AC24" s="9">
        <v>1.98</v>
      </c>
      <c r="AD24" s="9">
        <v>1.3</v>
      </c>
      <c r="AE24" s="5">
        <v>5.13</v>
      </c>
      <c r="AF24" s="5">
        <v>3.61</v>
      </c>
      <c r="AG24" s="5">
        <v>1.0900000000000001</v>
      </c>
      <c r="BA24" t="s">
        <v>88</v>
      </c>
      <c r="BB24">
        <v>0</v>
      </c>
      <c r="BC24" t="s">
        <v>93</v>
      </c>
    </row>
    <row r="25" spans="1:55" x14ac:dyDescent="0.35">
      <c r="A25" s="7">
        <v>43683</v>
      </c>
      <c r="B25" s="44">
        <v>10988867</v>
      </c>
      <c r="C25">
        <v>10503</v>
      </c>
      <c r="D25">
        <v>1</v>
      </c>
      <c r="E25" t="s">
        <v>89</v>
      </c>
      <c r="G25">
        <v>139.69999999999999</v>
      </c>
      <c r="H25">
        <v>187.96</v>
      </c>
      <c r="I25" s="5">
        <v>48.98797595999946</v>
      </c>
      <c r="J25">
        <v>13.28</v>
      </c>
      <c r="K25">
        <v>24</v>
      </c>
      <c r="L25">
        <v>12</v>
      </c>
      <c r="M25">
        <v>36</v>
      </c>
      <c r="N25">
        <v>6</v>
      </c>
      <c r="O25">
        <v>42</v>
      </c>
      <c r="P25">
        <v>6.93</v>
      </c>
      <c r="Q25">
        <v>7.2858000000000001</v>
      </c>
      <c r="R25">
        <v>7.1909199999999993</v>
      </c>
      <c r="S25" s="9">
        <v>16.2</v>
      </c>
      <c r="T25">
        <v>5.7389840077338148</v>
      </c>
      <c r="U25">
        <v>110</v>
      </c>
      <c r="V25">
        <v>80.133974806898252</v>
      </c>
      <c r="W25" s="9">
        <v>-29</v>
      </c>
      <c r="X25" s="9">
        <v>3.4</v>
      </c>
      <c r="Y25">
        <v>4.4607308493607416</v>
      </c>
      <c r="Z25">
        <v>3.6310411596473098</v>
      </c>
      <c r="AA25" s="9" t="s">
        <v>87</v>
      </c>
      <c r="AB25" s="9">
        <v>94</v>
      </c>
      <c r="AC25" s="9">
        <v>2.56</v>
      </c>
      <c r="AD25" s="9">
        <v>1.7</v>
      </c>
      <c r="AH25">
        <v>6.8109999999999999</v>
      </c>
      <c r="AI25">
        <v>7.1668000000000003</v>
      </c>
      <c r="AJ25">
        <v>7.0719199999999995</v>
      </c>
      <c r="AK25">
        <v>22.6</v>
      </c>
      <c r="AL25">
        <v>8.0062369490607548</v>
      </c>
      <c r="AM25">
        <v>92</v>
      </c>
      <c r="AN25">
        <v>67.021142565769438</v>
      </c>
      <c r="AO25" s="8" t="s">
        <v>92</v>
      </c>
      <c r="AP25" s="8">
        <v>3.6</v>
      </c>
      <c r="AQ25">
        <v>4.6114237134602467</v>
      </c>
      <c r="AR25">
        <v>3.67611719612507</v>
      </c>
      <c r="AS25" s="8" t="s">
        <v>87</v>
      </c>
      <c r="AT25" s="8">
        <v>86</v>
      </c>
      <c r="AU25" s="8">
        <v>3.76</v>
      </c>
      <c r="AV25" s="8">
        <v>2</v>
      </c>
      <c r="BA25" t="s">
        <v>88</v>
      </c>
      <c r="BB25">
        <v>1</v>
      </c>
    </row>
    <row r="26" spans="1:55" x14ac:dyDescent="0.35">
      <c r="A26" s="7">
        <v>43683</v>
      </c>
      <c r="B26" s="44">
        <v>29241524</v>
      </c>
      <c r="C26">
        <v>10502</v>
      </c>
      <c r="D26">
        <v>1</v>
      </c>
      <c r="E26" t="s">
        <v>85</v>
      </c>
      <c r="F26" t="s">
        <v>90</v>
      </c>
      <c r="G26">
        <v>114.3</v>
      </c>
      <c r="H26">
        <v>152.4</v>
      </c>
      <c r="I26" s="5">
        <v>26.308357459999709</v>
      </c>
      <c r="J26">
        <v>13.28</v>
      </c>
      <c r="K26">
        <v>22</v>
      </c>
      <c r="L26">
        <v>3</v>
      </c>
      <c r="M26">
        <v>25</v>
      </c>
      <c r="N26">
        <v>14</v>
      </c>
      <c r="O26">
        <v>39</v>
      </c>
      <c r="P26">
        <v>7.1479999999999997</v>
      </c>
      <c r="Q26">
        <v>7.5038</v>
      </c>
      <c r="R26">
        <v>7.4089199999999993</v>
      </c>
      <c r="S26" s="9">
        <v>13</v>
      </c>
      <c r="T26">
        <v>4.6053575370703452</v>
      </c>
      <c r="U26">
        <v>202</v>
      </c>
      <c r="V26">
        <v>147.15511737266769</v>
      </c>
      <c r="W26" s="9">
        <v>-24</v>
      </c>
      <c r="X26" s="9">
        <v>4.5</v>
      </c>
      <c r="Y26">
        <v>6.1985030112788699</v>
      </c>
      <c r="Z26">
        <v>5.24238755239677</v>
      </c>
      <c r="AA26" s="9" t="s">
        <v>87</v>
      </c>
      <c r="AB26" s="9">
        <v>99</v>
      </c>
      <c r="AC26" s="9">
        <v>1.3</v>
      </c>
      <c r="AD26" s="9">
        <v>1.8</v>
      </c>
      <c r="AE26" s="5">
        <v>4.71</v>
      </c>
      <c r="AF26" s="5">
        <v>3.43</v>
      </c>
      <c r="AG26" s="5">
        <v>1.01</v>
      </c>
      <c r="AH26">
        <v>6.9630000000000001</v>
      </c>
      <c r="AI26">
        <v>7.3188000000000004</v>
      </c>
      <c r="AJ26">
        <v>7.2239199999999997</v>
      </c>
      <c r="AK26">
        <v>18.600000000000001</v>
      </c>
      <c r="AL26">
        <v>6.5892038607314172</v>
      </c>
      <c r="AM26">
        <v>128</v>
      </c>
      <c r="AN26">
        <v>93.246807048027051</v>
      </c>
      <c r="AO26" s="8">
        <v>-28</v>
      </c>
      <c r="AP26" s="8">
        <v>4.2</v>
      </c>
      <c r="AQ26">
        <v>5.5654458785388785</v>
      </c>
      <c r="AR26">
        <v>4.5565963391759396</v>
      </c>
      <c r="AS26" s="8" t="s">
        <v>87</v>
      </c>
      <c r="AT26" s="8">
        <v>96</v>
      </c>
      <c r="AU26" s="8">
        <v>2.1800000000000002</v>
      </c>
      <c r="AV26" s="8">
        <v>1.8</v>
      </c>
      <c r="AW26" s="5">
        <v>6.03</v>
      </c>
      <c r="AY26" s="5">
        <v>3.29</v>
      </c>
      <c r="AZ26" s="5">
        <v>1.05</v>
      </c>
      <c r="BA26" t="s">
        <v>88</v>
      </c>
      <c r="BB26">
        <v>1</v>
      </c>
      <c r="BC26" t="s">
        <v>104</v>
      </c>
    </row>
    <row r="27" spans="1:55" x14ac:dyDescent="0.35">
      <c r="A27" s="7">
        <v>43683</v>
      </c>
      <c r="B27" s="44" t="s">
        <v>105</v>
      </c>
      <c r="C27">
        <v>10508</v>
      </c>
      <c r="D27">
        <v>1</v>
      </c>
      <c r="E27" t="s">
        <v>85</v>
      </c>
      <c r="F27" t="s">
        <v>86</v>
      </c>
      <c r="G27">
        <v>154.94</v>
      </c>
      <c r="H27">
        <v>208.28</v>
      </c>
      <c r="I27" s="5">
        <v>78.925072379999136</v>
      </c>
      <c r="J27">
        <v>13.24</v>
      </c>
      <c r="K27">
        <v>29</v>
      </c>
      <c r="L27">
        <v>9</v>
      </c>
      <c r="M27">
        <v>38</v>
      </c>
      <c r="N27">
        <v>14</v>
      </c>
      <c r="O27">
        <v>52</v>
      </c>
      <c r="P27">
        <v>7.0529999999999999</v>
      </c>
      <c r="Q27">
        <v>7.4093999999999998</v>
      </c>
      <c r="R27">
        <v>7.3143599999999998</v>
      </c>
      <c r="S27" s="9">
        <v>13.3</v>
      </c>
      <c r="T27">
        <v>4.703397034064559</v>
      </c>
      <c r="U27">
        <v>97</v>
      </c>
      <c r="V27">
        <v>70.625857572196765</v>
      </c>
      <c r="W27" s="9">
        <v>-27</v>
      </c>
      <c r="X27" s="9">
        <v>3.7</v>
      </c>
      <c r="Y27">
        <v>4.9924269023445023</v>
      </c>
      <c r="Z27">
        <v>4.1509723237443099</v>
      </c>
      <c r="AA27" s="9" t="s">
        <v>87</v>
      </c>
      <c r="AB27" s="9">
        <v>94</v>
      </c>
      <c r="AC27" s="9">
        <v>2.34</v>
      </c>
      <c r="AD27" s="9">
        <v>2.1</v>
      </c>
      <c r="AH27">
        <v>6.8470000000000004</v>
      </c>
      <c r="AI27">
        <v>7.2034000000000002</v>
      </c>
      <c r="AJ27">
        <v>7.1083600000000002</v>
      </c>
      <c r="AK27">
        <v>16.600000000000001</v>
      </c>
      <c r="AL27">
        <v>5.8704053207121563</v>
      </c>
      <c r="AM27">
        <v>113</v>
      </c>
      <c r="AN27">
        <v>82.275483563486958</v>
      </c>
      <c r="AO27" s="8" t="s">
        <v>92</v>
      </c>
      <c r="AP27" s="9">
        <v>2.9</v>
      </c>
      <c r="AQ27">
        <v>3.7089893548182502</v>
      </c>
      <c r="AR27">
        <v>2.9744698820564301</v>
      </c>
      <c r="AS27" s="8" t="s">
        <v>87</v>
      </c>
      <c r="AT27" s="9">
        <v>92</v>
      </c>
      <c r="AU27" s="9">
        <v>3.81</v>
      </c>
      <c r="AV27" s="9">
        <v>2</v>
      </c>
      <c r="BA27" t="s">
        <v>88</v>
      </c>
      <c r="BB27" s="49">
        <v>1</v>
      </c>
      <c r="BC27" t="s">
        <v>260</v>
      </c>
    </row>
    <row r="28" spans="1:55" x14ac:dyDescent="0.35">
      <c r="A28" s="7">
        <v>43683</v>
      </c>
      <c r="B28" s="44">
        <v>29241556</v>
      </c>
      <c r="C28" t="s">
        <v>84</v>
      </c>
      <c r="D28">
        <v>0</v>
      </c>
      <c r="E28" t="s">
        <v>89</v>
      </c>
      <c r="F28" t="s">
        <v>90</v>
      </c>
      <c r="G28">
        <v>86.36</v>
      </c>
      <c r="H28">
        <v>119.38</v>
      </c>
      <c r="I28" s="5">
        <v>12.246993989999865</v>
      </c>
      <c r="J28">
        <v>13.24</v>
      </c>
      <c r="K28">
        <v>12</v>
      </c>
      <c r="L28">
        <v>3</v>
      </c>
      <c r="M28">
        <v>15</v>
      </c>
      <c r="N28">
        <v>6</v>
      </c>
      <c r="O28">
        <v>21</v>
      </c>
      <c r="P28">
        <v>7.125</v>
      </c>
      <c r="Q28">
        <v>7.4813999999999998</v>
      </c>
      <c r="R28">
        <v>7.3863599999999998</v>
      </c>
      <c r="S28" s="9">
        <v>11.7</v>
      </c>
      <c r="T28">
        <v>4.1375748344778449</v>
      </c>
      <c r="U28">
        <v>82</v>
      </c>
      <c r="V28">
        <v>59.704333205362211</v>
      </c>
      <c r="W28" s="9">
        <v>-25</v>
      </c>
      <c r="X28" s="9">
        <v>3.9</v>
      </c>
      <c r="Y28">
        <v>5.2649707378471353</v>
      </c>
      <c r="Z28">
        <v>4.4331856420941396</v>
      </c>
      <c r="AA28" s="9" t="s">
        <v>87</v>
      </c>
      <c r="AB28" s="9">
        <v>92</v>
      </c>
      <c r="AC28" s="9">
        <v>2.2999999999999998</v>
      </c>
      <c r="AD28" s="9">
        <v>0.9</v>
      </c>
      <c r="AE28" s="5">
        <v>6.31</v>
      </c>
      <c r="AF28" s="5">
        <v>4.05</v>
      </c>
      <c r="AG28" s="5">
        <v>1.1200000000000001</v>
      </c>
      <c r="AH28">
        <v>6.9720000000000004</v>
      </c>
      <c r="AI28">
        <v>7.3284000000000002</v>
      </c>
      <c r="AJ28">
        <v>7.2333600000000002</v>
      </c>
      <c r="AK28">
        <v>15.2</v>
      </c>
      <c r="AL28">
        <v>5.3753108960737812</v>
      </c>
      <c r="AM28">
        <v>138</v>
      </c>
      <c r="AN28">
        <v>100.47802417487787</v>
      </c>
      <c r="AO28" s="8">
        <v>-28</v>
      </c>
      <c r="AP28" s="8">
        <v>3.5</v>
      </c>
      <c r="AQ28">
        <v>4.6527517620599292</v>
      </c>
      <c r="AR28">
        <v>3.81400223193359</v>
      </c>
      <c r="AS28" s="8" t="s">
        <v>87</v>
      </c>
      <c r="AT28" s="8">
        <v>97</v>
      </c>
      <c r="AU28" s="8">
        <v>3.1</v>
      </c>
      <c r="AV28" s="8">
        <v>0.8</v>
      </c>
      <c r="AW28" s="5">
        <v>6.11</v>
      </c>
      <c r="AX28" s="5" t="s">
        <v>259</v>
      </c>
      <c r="AY28" s="5">
        <v>3.51</v>
      </c>
      <c r="AZ28" s="5">
        <v>1.61</v>
      </c>
      <c r="BA28" t="s">
        <v>84</v>
      </c>
      <c r="BB28">
        <v>1</v>
      </c>
    </row>
    <row r="29" spans="1:55" x14ac:dyDescent="0.35">
      <c r="A29" s="17">
        <v>43684</v>
      </c>
      <c r="B29" s="44" t="s">
        <v>106</v>
      </c>
      <c r="C29" t="s">
        <v>84</v>
      </c>
      <c r="D29">
        <v>0</v>
      </c>
      <c r="E29" t="s">
        <v>85</v>
      </c>
      <c r="F29" t="s">
        <v>86</v>
      </c>
      <c r="G29">
        <v>154.94</v>
      </c>
      <c r="H29">
        <v>203.2</v>
      </c>
      <c r="I29" s="5">
        <v>76.203518159999163</v>
      </c>
      <c r="J29">
        <v>13.31</v>
      </c>
      <c r="K29">
        <v>24</v>
      </c>
      <c r="L29">
        <v>6</v>
      </c>
      <c r="M29">
        <v>30</v>
      </c>
      <c r="N29">
        <v>10</v>
      </c>
      <c r="O29">
        <v>40</v>
      </c>
      <c r="P29">
        <v>7.1180000000000003</v>
      </c>
      <c r="Q29">
        <v>7.4733499999999999</v>
      </c>
      <c r="R29">
        <v>7.37859</v>
      </c>
      <c r="S29" s="9">
        <v>13.2</v>
      </c>
      <c r="T29">
        <v>4.6823506214956367</v>
      </c>
      <c r="U29">
        <v>152</v>
      </c>
      <c r="V29">
        <v>110.77495644473585</v>
      </c>
      <c r="W29" s="9">
        <v>-25</v>
      </c>
      <c r="X29" s="9">
        <v>4.3</v>
      </c>
      <c r="Y29">
        <v>5.83557499410849</v>
      </c>
      <c r="Z29">
        <v>4.9109500169601601</v>
      </c>
      <c r="AA29" s="9" t="s">
        <v>87</v>
      </c>
      <c r="AB29" s="9">
        <v>99</v>
      </c>
      <c r="AC29" s="9">
        <v>1.93</v>
      </c>
      <c r="AD29" s="9">
        <v>2</v>
      </c>
      <c r="AE29" s="5">
        <v>3.86</v>
      </c>
      <c r="AF29" s="5">
        <v>4.04</v>
      </c>
      <c r="AG29" s="5">
        <v>1.17</v>
      </c>
      <c r="AH29">
        <v>7.0019999999999998</v>
      </c>
      <c r="AI29">
        <v>7.3573499999999994</v>
      </c>
      <c r="AJ29">
        <v>7.2625899999999994</v>
      </c>
      <c r="AK29">
        <v>17.2</v>
      </c>
      <c r="AL29">
        <v>6.1012447492215873</v>
      </c>
      <c r="AM29">
        <v>101</v>
      </c>
      <c r="AN29">
        <v>73.607043427094212</v>
      </c>
      <c r="AO29" s="8">
        <v>-27</v>
      </c>
      <c r="AP29" s="8">
        <v>4.3</v>
      </c>
      <c r="AQ29">
        <v>5.677397312409723</v>
      </c>
      <c r="AR29">
        <v>4.68145956460243</v>
      </c>
      <c r="AS29" s="8" t="s">
        <v>87</v>
      </c>
      <c r="AT29" s="8">
        <v>94</v>
      </c>
      <c r="AU29" s="8">
        <v>2.38</v>
      </c>
      <c r="AV29" s="8">
        <v>2.2999999999999998</v>
      </c>
      <c r="BA29" t="s">
        <v>88</v>
      </c>
      <c r="BB29">
        <v>0</v>
      </c>
      <c r="BC29" t="s">
        <v>93</v>
      </c>
    </row>
    <row r="30" spans="1:55" x14ac:dyDescent="0.35">
      <c r="A30" s="7">
        <v>43684</v>
      </c>
      <c r="B30" s="44" t="s">
        <v>107</v>
      </c>
      <c r="C30">
        <v>10501</v>
      </c>
      <c r="D30">
        <v>1</v>
      </c>
      <c r="E30" t="s">
        <v>89</v>
      </c>
      <c r="F30" t="s">
        <v>90</v>
      </c>
      <c r="G30">
        <v>111.76</v>
      </c>
      <c r="H30">
        <v>142.24</v>
      </c>
      <c r="I30" s="5">
        <v>20.411656649999774</v>
      </c>
      <c r="J30">
        <v>13.31</v>
      </c>
      <c r="K30">
        <v>9</v>
      </c>
      <c r="L30">
        <v>3</v>
      </c>
      <c r="M30">
        <v>12</v>
      </c>
      <c r="N30">
        <v>11</v>
      </c>
      <c r="O30">
        <v>23</v>
      </c>
      <c r="P30">
        <v>7.2309999999999999</v>
      </c>
      <c r="Q30">
        <v>7.5863499999999995</v>
      </c>
      <c r="R30">
        <v>7.4915899999999995</v>
      </c>
      <c r="S30" s="9">
        <v>10.8</v>
      </c>
      <c r="T30">
        <v>3.8310141448600668</v>
      </c>
      <c r="U30">
        <v>78</v>
      </c>
      <c r="V30">
        <v>56.845043438746025</v>
      </c>
      <c r="W30" s="9">
        <v>-23</v>
      </c>
      <c r="X30" s="9">
        <v>4.5</v>
      </c>
      <c r="Y30">
        <v>6.3465945198100302</v>
      </c>
      <c r="Z30">
        <v>5.4480816328073196</v>
      </c>
      <c r="AA30" s="9" t="s">
        <v>87</v>
      </c>
      <c r="AB30" s="9">
        <v>93</v>
      </c>
      <c r="AC30" s="9">
        <v>0.63</v>
      </c>
      <c r="AD30" s="9">
        <v>1.4</v>
      </c>
      <c r="AE30" s="5">
        <v>7.76</v>
      </c>
      <c r="AF30" s="5">
        <v>3.48</v>
      </c>
      <c r="AG30" s="5">
        <v>1.07</v>
      </c>
      <c r="AH30">
        <v>7.1970000000000001</v>
      </c>
      <c r="AI30">
        <v>7.5523499999999997</v>
      </c>
      <c r="AJ30">
        <v>7.4575899999999997</v>
      </c>
      <c r="AK30">
        <v>11.7</v>
      </c>
      <c r="AL30">
        <v>4.1502653235984051</v>
      </c>
      <c r="AM30">
        <v>168</v>
      </c>
      <c r="AN30">
        <v>122.43547817576066</v>
      </c>
      <c r="AO30" s="8">
        <v>-24</v>
      </c>
      <c r="AP30" s="8">
        <v>4.5999999999999996</v>
      </c>
      <c r="AQ30">
        <v>6.3111905044700061</v>
      </c>
      <c r="AR30">
        <v>5.3854279006306101</v>
      </c>
      <c r="AS30" s="8" t="s">
        <v>87</v>
      </c>
      <c r="AT30" s="8">
        <v>99</v>
      </c>
      <c r="AU30" s="8">
        <v>1.07</v>
      </c>
      <c r="AV30" s="8">
        <v>2.1</v>
      </c>
      <c r="BA30" t="s">
        <v>84</v>
      </c>
      <c r="BB30">
        <v>1</v>
      </c>
    </row>
    <row r="31" spans="1:55" x14ac:dyDescent="0.35">
      <c r="A31" s="7">
        <v>43684</v>
      </c>
      <c r="B31" s="44" t="s">
        <v>108</v>
      </c>
      <c r="C31" t="s">
        <v>84</v>
      </c>
      <c r="D31">
        <v>0</v>
      </c>
      <c r="E31" t="s">
        <v>85</v>
      </c>
      <c r="F31" t="s">
        <v>90</v>
      </c>
      <c r="G31">
        <v>81.28</v>
      </c>
      <c r="H31">
        <v>116.84</v>
      </c>
      <c r="I31" s="5">
        <v>11.339809249999876</v>
      </c>
      <c r="J31">
        <v>13.31</v>
      </c>
      <c r="K31">
        <v>18</v>
      </c>
      <c r="L31">
        <v>6</v>
      </c>
      <c r="M31">
        <v>24</v>
      </c>
      <c r="N31">
        <v>7</v>
      </c>
      <c r="O31">
        <v>31</v>
      </c>
      <c r="P31">
        <v>7.07</v>
      </c>
      <c r="Q31">
        <v>7.4253499999999999</v>
      </c>
      <c r="R31">
        <v>7.3305899999999999</v>
      </c>
      <c r="S31" s="9">
        <v>14.7</v>
      </c>
      <c r="T31">
        <v>5.2144359193928684</v>
      </c>
      <c r="U31">
        <v>170</v>
      </c>
      <c r="V31">
        <v>123.89304339213878</v>
      </c>
      <c r="W31" s="9">
        <v>-26</v>
      </c>
      <c r="X31" s="9">
        <v>4.3</v>
      </c>
      <c r="Y31">
        <v>5.7586583532911888</v>
      </c>
      <c r="Z31">
        <v>4.8055285039388602</v>
      </c>
      <c r="AA31" s="9" t="s">
        <v>87</v>
      </c>
      <c r="AB31" s="9">
        <v>99</v>
      </c>
      <c r="AC31" s="9">
        <v>1.0900000000000001</v>
      </c>
      <c r="AD31" s="9">
        <v>1.8</v>
      </c>
      <c r="AE31" s="5">
        <v>4.67</v>
      </c>
      <c r="AF31" s="5">
        <v>3.7</v>
      </c>
      <c r="AG31" s="5">
        <v>1.2</v>
      </c>
      <c r="AH31">
        <v>6.9779999999999998</v>
      </c>
      <c r="AI31">
        <v>7.3333499999999994</v>
      </c>
      <c r="AJ31">
        <v>7.2385899999999994</v>
      </c>
      <c r="AK31">
        <v>11</v>
      </c>
      <c r="AL31">
        <v>3.9019588512463641</v>
      </c>
      <c r="AM31">
        <v>235</v>
      </c>
      <c r="AN31">
        <v>171.26391292442713</v>
      </c>
      <c r="AO31" s="8">
        <v>-29</v>
      </c>
      <c r="AP31" s="8">
        <v>2.6</v>
      </c>
      <c r="AQ31">
        <v>3.4179102448004404</v>
      </c>
      <c r="AR31">
        <v>2.8064779531926498</v>
      </c>
      <c r="AS31" s="8" t="s">
        <v>87</v>
      </c>
      <c r="AT31" s="8">
        <v>99</v>
      </c>
      <c r="AU31" s="8">
        <v>2.66</v>
      </c>
      <c r="AV31" s="8">
        <v>1.9</v>
      </c>
      <c r="BA31" t="s">
        <v>84</v>
      </c>
      <c r="BB31">
        <v>1</v>
      </c>
      <c r="BC31" t="s">
        <v>109</v>
      </c>
    </row>
    <row r="32" spans="1:55" x14ac:dyDescent="0.35">
      <c r="A32" s="7">
        <v>43684</v>
      </c>
      <c r="B32" s="44" t="s">
        <v>110</v>
      </c>
      <c r="C32" t="s">
        <v>84</v>
      </c>
      <c r="D32">
        <v>0</v>
      </c>
      <c r="E32" t="s">
        <v>85</v>
      </c>
      <c r="F32" t="s">
        <v>90</v>
      </c>
      <c r="G32">
        <v>99.06</v>
      </c>
      <c r="H32">
        <v>139.69999999999999</v>
      </c>
      <c r="I32" s="5">
        <v>17.690102429999804</v>
      </c>
      <c r="J32">
        <v>13.31</v>
      </c>
      <c r="K32">
        <v>14</v>
      </c>
      <c r="L32">
        <v>7</v>
      </c>
      <c r="M32">
        <v>21</v>
      </c>
      <c r="N32">
        <v>8</v>
      </c>
      <c r="O32">
        <v>29</v>
      </c>
      <c r="P32">
        <v>7.1829999999999998</v>
      </c>
      <c r="Q32">
        <v>7.5383499999999994</v>
      </c>
      <c r="R32">
        <v>7.4435899999999995</v>
      </c>
      <c r="S32" s="9">
        <v>11.5</v>
      </c>
      <c r="T32">
        <v>4.0793206172121081</v>
      </c>
      <c r="U32">
        <v>261</v>
      </c>
      <c r="V32">
        <v>190.21226073734246</v>
      </c>
      <c r="W32" s="9">
        <v>-24</v>
      </c>
      <c r="X32" s="9">
        <v>4.3</v>
      </c>
      <c r="Y32">
        <v>5.9883764360527607</v>
      </c>
      <c r="Z32">
        <v>5.0974142804740099</v>
      </c>
      <c r="AA32" s="9" t="s">
        <v>87</v>
      </c>
      <c r="AB32" s="9">
        <v>100</v>
      </c>
      <c r="AC32" s="9">
        <v>1.6</v>
      </c>
      <c r="AD32" s="9">
        <v>1.4</v>
      </c>
      <c r="AE32" s="5">
        <v>4.22</v>
      </c>
      <c r="AF32" s="5">
        <v>3.6</v>
      </c>
      <c r="AG32" s="5">
        <v>1</v>
      </c>
      <c r="AH32">
        <v>7.14</v>
      </c>
      <c r="AI32">
        <v>7.4953499999999993</v>
      </c>
      <c r="AJ32">
        <v>7.4005899999999993</v>
      </c>
      <c r="AK32">
        <v>10</v>
      </c>
      <c r="AL32">
        <v>3.5472353193148765</v>
      </c>
      <c r="AM32">
        <v>297</v>
      </c>
      <c r="AN32">
        <v>216.44843463214832</v>
      </c>
      <c r="AO32" s="8">
        <v>-26</v>
      </c>
      <c r="AP32" s="8">
        <v>3.4</v>
      </c>
      <c r="AQ32">
        <v>4.6727748559734916</v>
      </c>
      <c r="AR32">
        <v>3.9476181709549398</v>
      </c>
      <c r="AS32" s="8" t="s">
        <v>87</v>
      </c>
      <c r="AT32" s="8">
        <v>100</v>
      </c>
      <c r="AU32" s="8">
        <v>2.19</v>
      </c>
      <c r="AV32" s="8">
        <v>1.6</v>
      </c>
      <c r="AW32" s="5">
        <v>4.22</v>
      </c>
      <c r="AY32" s="5">
        <v>3.47</v>
      </c>
      <c r="AZ32" s="5">
        <v>1.02</v>
      </c>
      <c r="BA32" t="s">
        <v>84</v>
      </c>
      <c r="BB32" s="49">
        <v>1</v>
      </c>
      <c r="BC32" t="s">
        <v>261</v>
      </c>
    </row>
    <row r="33" spans="1:55" x14ac:dyDescent="0.35">
      <c r="A33" s="7">
        <v>43684</v>
      </c>
      <c r="B33" s="44" t="s">
        <v>111</v>
      </c>
      <c r="C33">
        <v>10499</v>
      </c>
      <c r="D33">
        <v>1</v>
      </c>
      <c r="E33" t="s">
        <v>85</v>
      </c>
      <c r="F33" t="s">
        <v>90</v>
      </c>
      <c r="G33">
        <v>114.3</v>
      </c>
      <c r="H33">
        <v>154.94</v>
      </c>
      <c r="I33" s="5">
        <v>27.669134569999695</v>
      </c>
      <c r="J33">
        <v>13.31</v>
      </c>
      <c r="K33">
        <v>39</v>
      </c>
      <c r="L33">
        <v>6</v>
      </c>
      <c r="M33">
        <v>45</v>
      </c>
      <c r="N33">
        <v>11</v>
      </c>
      <c r="O33">
        <v>56</v>
      </c>
      <c r="P33">
        <v>7.0609999999999999</v>
      </c>
      <c r="Q33">
        <v>7.4163499999999996</v>
      </c>
      <c r="R33">
        <v>7.3215899999999996</v>
      </c>
      <c r="S33" s="9">
        <v>15.7</v>
      </c>
      <c r="T33">
        <v>5.5691594513243556</v>
      </c>
      <c r="U33">
        <v>114</v>
      </c>
      <c r="V33">
        <v>83.081217333551876</v>
      </c>
      <c r="W33" s="9">
        <v>-26</v>
      </c>
      <c r="X33" s="9">
        <v>4.5</v>
      </c>
      <c r="Y33">
        <v>6.012551430167564</v>
      </c>
      <c r="Z33">
        <v>5.0094727704132103</v>
      </c>
      <c r="AA33" s="9" t="s">
        <v>87</v>
      </c>
      <c r="AB33" s="9">
        <v>96</v>
      </c>
      <c r="AC33" s="9">
        <v>1.72</v>
      </c>
      <c r="AD33" s="9">
        <v>1.7</v>
      </c>
      <c r="AE33" s="5">
        <v>4.12</v>
      </c>
      <c r="AF33" s="5">
        <v>3.47</v>
      </c>
      <c r="AG33" s="5">
        <v>1.1299999999999999</v>
      </c>
      <c r="AH33">
        <v>6.9409999999999998</v>
      </c>
      <c r="AI33">
        <v>7.2963499999999994</v>
      </c>
      <c r="AJ33">
        <v>7.2015899999999995</v>
      </c>
      <c r="AK33">
        <v>17.3</v>
      </c>
      <c r="AL33">
        <v>6.1367171024147362</v>
      </c>
      <c r="AM33">
        <v>71</v>
      </c>
      <c r="AN33">
        <v>51.743565181422667</v>
      </c>
      <c r="AO33" s="8">
        <v>-29</v>
      </c>
      <c r="AP33" s="8">
        <v>3.7</v>
      </c>
      <c r="AQ33">
        <v>4.8971216643010882</v>
      </c>
      <c r="AR33">
        <v>3.9950210435168199</v>
      </c>
      <c r="AS33" s="8" t="s">
        <v>87</v>
      </c>
      <c r="AT33" s="8">
        <v>81</v>
      </c>
      <c r="AU33" s="8">
        <v>1.87</v>
      </c>
      <c r="AV33" s="8">
        <v>1.6</v>
      </c>
      <c r="AW33" s="5">
        <v>4.5</v>
      </c>
      <c r="AY33" s="5">
        <v>3.54</v>
      </c>
      <c r="AZ33" s="5">
        <v>1.06</v>
      </c>
      <c r="BA33" t="s">
        <v>84</v>
      </c>
      <c r="BB33">
        <v>1</v>
      </c>
    </row>
    <row r="34" spans="1:55" x14ac:dyDescent="0.35">
      <c r="A34" s="7">
        <v>43685</v>
      </c>
      <c r="B34" s="44" t="s">
        <v>112</v>
      </c>
      <c r="C34">
        <v>10500</v>
      </c>
      <c r="D34">
        <v>1</v>
      </c>
      <c r="E34" t="s">
        <v>85</v>
      </c>
      <c r="F34" t="s">
        <v>86</v>
      </c>
      <c r="G34">
        <v>166.37</v>
      </c>
      <c r="H34">
        <v>215.9</v>
      </c>
      <c r="I34" s="5">
        <v>88.904104519999024</v>
      </c>
      <c r="J34">
        <v>13.96</v>
      </c>
      <c r="K34">
        <v>17</v>
      </c>
      <c r="L34">
        <v>8</v>
      </c>
      <c r="M34">
        <v>25</v>
      </c>
      <c r="N34">
        <v>10</v>
      </c>
      <c r="O34">
        <v>35</v>
      </c>
      <c r="P34">
        <v>7.3040000000000003</v>
      </c>
      <c r="Q34">
        <v>7.6496000000000004</v>
      </c>
      <c r="R34">
        <v>7.5574400000000006</v>
      </c>
      <c r="S34" s="9">
        <v>9.5</v>
      </c>
      <c r="T34">
        <v>3.4670779445644095</v>
      </c>
      <c r="U34">
        <v>105</v>
      </c>
      <c r="V34">
        <v>77.189334937590445</v>
      </c>
      <c r="W34" s="9">
        <v>-22</v>
      </c>
      <c r="X34" s="9">
        <v>4.7</v>
      </c>
      <c r="Y34">
        <v>6.7045526134323428</v>
      </c>
      <c r="Z34">
        <v>5.8697795508480803</v>
      </c>
      <c r="AA34" s="9" t="s">
        <v>87</v>
      </c>
      <c r="AB34" s="9">
        <v>98</v>
      </c>
      <c r="AC34" s="9">
        <v>0.76</v>
      </c>
      <c r="AD34" s="9">
        <v>1.7</v>
      </c>
      <c r="AH34">
        <v>7.0709999999999997</v>
      </c>
      <c r="AI34">
        <v>7.4165999999999999</v>
      </c>
      <c r="AJ34">
        <v>7.3244400000000001</v>
      </c>
      <c r="AK34">
        <v>13.6</v>
      </c>
      <c r="AL34">
        <v>4.9633957943237865</v>
      </c>
      <c r="AM34">
        <v>75</v>
      </c>
      <c r="AN34">
        <v>55.135239241136034</v>
      </c>
      <c r="AO34" s="8">
        <v>-26</v>
      </c>
      <c r="AP34" s="8">
        <v>3.9</v>
      </c>
      <c r="AQ34">
        <v>5.3341116123413999</v>
      </c>
      <c r="AR34">
        <v>4.4793048324005396</v>
      </c>
      <c r="AS34" s="8" t="s">
        <v>87</v>
      </c>
      <c r="AT34" s="8">
        <v>89</v>
      </c>
      <c r="AU34" s="8">
        <v>2.02</v>
      </c>
      <c r="AV34" s="8">
        <v>1.7</v>
      </c>
      <c r="BA34" t="s">
        <v>88</v>
      </c>
      <c r="BB34">
        <v>1</v>
      </c>
      <c r="BC34" t="s">
        <v>113</v>
      </c>
    </row>
    <row r="35" spans="1:55" x14ac:dyDescent="0.35">
      <c r="A35" s="7">
        <v>43689</v>
      </c>
      <c r="B35" s="44" t="s">
        <v>114</v>
      </c>
      <c r="C35" t="s">
        <v>84</v>
      </c>
      <c r="D35">
        <v>0</v>
      </c>
      <c r="E35" t="s">
        <v>89</v>
      </c>
      <c r="F35" t="s">
        <v>97</v>
      </c>
      <c r="G35">
        <v>121.92</v>
      </c>
      <c r="H35">
        <v>162.56</v>
      </c>
      <c r="I35" s="5">
        <v>30.84428115999966</v>
      </c>
      <c r="J35">
        <v>13.96</v>
      </c>
      <c r="K35">
        <v>19</v>
      </c>
      <c r="L35">
        <v>13</v>
      </c>
      <c r="M35">
        <v>32</v>
      </c>
      <c r="O35"/>
      <c r="P35">
        <v>7.0970000000000004</v>
      </c>
      <c r="Q35">
        <v>7.4426000000000005</v>
      </c>
      <c r="R35">
        <v>7.3504400000000008</v>
      </c>
      <c r="S35" s="19">
        <v>12.3</v>
      </c>
      <c r="T35">
        <v>4.488953549278131</v>
      </c>
      <c r="U35">
        <v>197</v>
      </c>
      <c r="V35">
        <v>144.82189507338398</v>
      </c>
      <c r="W35" s="19">
        <v>-26</v>
      </c>
      <c r="X35" s="19">
        <v>3.8</v>
      </c>
      <c r="Y35">
        <v>5.1510642104064948</v>
      </c>
      <c r="Z35">
        <v>4.3457587474030301</v>
      </c>
      <c r="AA35" s="19" t="s">
        <v>87</v>
      </c>
      <c r="AB35" s="19">
        <v>99</v>
      </c>
      <c r="AC35" s="19">
        <v>1.74</v>
      </c>
      <c r="AD35" s="19"/>
      <c r="AE35" s="5">
        <v>2.85</v>
      </c>
      <c r="AF35" s="5">
        <v>3.88</v>
      </c>
      <c r="AG35" s="5">
        <v>1.19</v>
      </c>
      <c r="AV35" s="20">
        <v>2</v>
      </c>
      <c r="BA35" t="s">
        <v>84</v>
      </c>
      <c r="BB35">
        <v>1</v>
      </c>
    </row>
    <row r="36" spans="1:55" x14ac:dyDescent="0.35">
      <c r="A36" s="7">
        <v>43689</v>
      </c>
      <c r="B36" s="44" t="s">
        <v>115</v>
      </c>
      <c r="C36" t="s">
        <v>84</v>
      </c>
      <c r="D36">
        <v>0</v>
      </c>
      <c r="E36" t="s">
        <v>89</v>
      </c>
      <c r="G36">
        <v>151.13</v>
      </c>
      <c r="H36">
        <v>193.04</v>
      </c>
      <c r="I36" s="5">
        <v>55.791861509999386</v>
      </c>
      <c r="J36">
        <v>13.96</v>
      </c>
      <c r="K36">
        <v>25</v>
      </c>
      <c r="L36">
        <v>11</v>
      </c>
      <c r="M36">
        <v>36</v>
      </c>
      <c r="N36">
        <v>8</v>
      </c>
      <c r="O36">
        <v>44</v>
      </c>
      <c r="P36">
        <v>7.1180000000000003</v>
      </c>
      <c r="Q36">
        <v>7.4636000000000005</v>
      </c>
      <c r="R36">
        <v>7.3714400000000007</v>
      </c>
      <c r="S36" s="19">
        <v>10</v>
      </c>
      <c r="T36">
        <v>3.6495557311204312</v>
      </c>
      <c r="U36">
        <v>282</v>
      </c>
      <c r="V36">
        <v>207.3084995466715</v>
      </c>
      <c r="W36" s="19">
        <v>-26</v>
      </c>
      <c r="X36" s="19">
        <v>3.2</v>
      </c>
      <c r="Y36">
        <v>4.4155598050263078</v>
      </c>
      <c r="Z36">
        <v>3.7392634435743402</v>
      </c>
      <c r="AA36" s="19" t="s">
        <v>87</v>
      </c>
      <c r="AB36" s="19">
        <v>100</v>
      </c>
      <c r="AC36" s="19">
        <v>3.03</v>
      </c>
      <c r="AD36" s="19">
        <v>2.4</v>
      </c>
      <c r="AH36">
        <v>6.8540000000000001</v>
      </c>
      <c r="AI36">
        <v>7.1996000000000002</v>
      </c>
      <c r="AJ36">
        <v>7.1074400000000004</v>
      </c>
      <c r="AK36">
        <v>21.9</v>
      </c>
      <c r="AL36">
        <v>7.9925270511537443</v>
      </c>
      <c r="AM36">
        <v>195</v>
      </c>
      <c r="AN36">
        <v>143.35162202695369</v>
      </c>
      <c r="AO36" s="9">
        <v>-30</v>
      </c>
      <c r="AP36" s="9">
        <v>3.9</v>
      </c>
      <c r="AQ36">
        <v>4.970081084934443</v>
      </c>
      <c r="AR36">
        <v>4.0146869191238803</v>
      </c>
      <c r="AS36" s="9" t="s">
        <v>87</v>
      </c>
      <c r="AT36" s="9">
        <v>98</v>
      </c>
      <c r="AU36" s="9">
        <v>3.88</v>
      </c>
      <c r="AV36" s="8">
        <v>2.1</v>
      </c>
      <c r="BA36" t="s">
        <v>88</v>
      </c>
      <c r="BB36">
        <v>0</v>
      </c>
      <c r="BC36" t="s">
        <v>116</v>
      </c>
    </row>
    <row r="37" spans="1:55" x14ac:dyDescent="0.35">
      <c r="A37" s="7">
        <v>43689</v>
      </c>
      <c r="B37" s="44" t="s">
        <v>117</v>
      </c>
      <c r="C37">
        <v>10498</v>
      </c>
      <c r="D37">
        <v>1</v>
      </c>
      <c r="E37" t="s">
        <v>89</v>
      </c>
      <c r="F37" t="s">
        <v>86</v>
      </c>
      <c r="G37">
        <v>152.4</v>
      </c>
      <c r="H37">
        <v>196.85</v>
      </c>
      <c r="I37" s="5">
        <v>58.059823359999363</v>
      </c>
      <c r="J37">
        <v>13.96</v>
      </c>
      <c r="K37">
        <v>55</v>
      </c>
      <c r="L37">
        <v>7</v>
      </c>
      <c r="M37">
        <v>62</v>
      </c>
      <c r="N37">
        <v>10</v>
      </c>
      <c r="O37">
        <v>72</v>
      </c>
      <c r="P37">
        <v>6.9930000000000003</v>
      </c>
      <c r="Q37">
        <v>7.3386000000000005</v>
      </c>
      <c r="R37">
        <v>7.2464400000000007</v>
      </c>
      <c r="S37" s="19">
        <v>14.2</v>
      </c>
      <c r="T37">
        <v>5.182369138191012</v>
      </c>
      <c r="U37">
        <v>244</v>
      </c>
      <c r="V37">
        <v>179.3733116644959</v>
      </c>
      <c r="W37" s="19">
        <v>-28</v>
      </c>
      <c r="X37" s="19">
        <v>3.4</v>
      </c>
      <c r="Y37">
        <v>4.5751522339564099</v>
      </c>
      <c r="Z37">
        <v>3.78873021114561</v>
      </c>
      <c r="AA37" s="19" t="s">
        <v>87</v>
      </c>
      <c r="AB37" s="19">
        <v>99</v>
      </c>
      <c r="AC37" s="19">
        <v>3.13</v>
      </c>
      <c r="AD37" s="19">
        <v>2.4</v>
      </c>
      <c r="AE37" s="5">
        <v>8.4600000000000009</v>
      </c>
      <c r="AF37" s="5">
        <v>3.16</v>
      </c>
      <c r="AG37" s="5">
        <v>0.93</v>
      </c>
      <c r="AH37">
        <v>6.8970000000000002</v>
      </c>
      <c r="AI37">
        <v>7.2426000000000004</v>
      </c>
      <c r="AJ37">
        <v>7.1504400000000006</v>
      </c>
      <c r="AK37">
        <v>18.2</v>
      </c>
      <c r="AL37">
        <v>6.6421914306391843</v>
      </c>
      <c r="AM37">
        <v>59</v>
      </c>
      <c r="AN37">
        <v>43.373054869693682</v>
      </c>
      <c r="AO37" s="8">
        <v>-29</v>
      </c>
      <c r="AP37" s="8">
        <v>3.5</v>
      </c>
      <c r="AQ37">
        <v>4.603345101250131</v>
      </c>
      <c r="AR37">
        <v>3.7471642174037201</v>
      </c>
      <c r="AS37" s="8" t="s">
        <v>87</v>
      </c>
      <c r="AT37" s="8">
        <v>69</v>
      </c>
      <c r="AU37" s="8">
        <v>2.87</v>
      </c>
      <c r="AV37" s="8">
        <v>2.4</v>
      </c>
      <c r="AW37" s="5">
        <v>5.35</v>
      </c>
      <c r="AX37" s="5" t="s">
        <v>259</v>
      </c>
      <c r="AY37" s="5">
        <v>3.55</v>
      </c>
      <c r="AZ37" s="5">
        <v>1</v>
      </c>
      <c r="BA37" t="s">
        <v>88</v>
      </c>
      <c r="BB37">
        <v>1</v>
      </c>
    </row>
    <row r="38" spans="1:55" x14ac:dyDescent="0.35">
      <c r="A38" s="7">
        <v>43689</v>
      </c>
      <c r="B38" s="44" t="s">
        <v>118</v>
      </c>
      <c r="C38">
        <v>10497</v>
      </c>
      <c r="D38">
        <v>1</v>
      </c>
      <c r="E38" t="s">
        <v>89</v>
      </c>
      <c r="G38">
        <v>116.84</v>
      </c>
      <c r="H38">
        <v>157.47999999999999</v>
      </c>
      <c r="I38" s="5">
        <v>27.2155421999997</v>
      </c>
      <c r="J38">
        <v>13.96</v>
      </c>
      <c r="K38">
        <v>19</v>
      </c>
      <c r="L38">
        <v>4</v>
      </c>
      <c r="M38">
        <v>23</v>
      </c>
      <c r="N38">
        <v>7</v>
      </c>
      <c r="O38">
        <v>30</v>
      </c>
      <c r="P38">
        <v>7.0670000000000002</v>
      </c>
      <c r="Q38">
        <v>7.4126000000000003</v>
      </c>
      <c r="R38">
        <v>7.3204400000000005</v>
      </c>
      <c r="S38" s="19">
        <v>15.2</v>
      </c>
      <c r="T38">
        <v>5.5473247113030553</v>
      </c>
      <c r="U38">
        <v>165</v>
      </c>
      <c r="V38">
        <v>121.29752633049927</v>
      </c>
      <c r="W38" s="19">
        <v>-26</v>
      </c>
      <c r="X38" s="19">
        <v>4.4000000000000004</v>
      </c>
      <c r="Y38">
        <v>5.9018339210896764</v>
      </c>
      <c r="Z38">
        <v>4.95250263205513</v>
      </c>
      <c r="AA38" s="19" t="s">
        <v>87</v>
      </c>
      <c r="AB38" s="19">
        <v>99</v>
      </c>
      <c r="AC38" s="19">
        <v>2.14</v>
      </c>
      <c r="AD38" s="19">
        <v>1.7</v>
      </c>
      <c r="AE38" s="5">
        <v>6.92</v>
      </c>
      <c r="AF38" s="5">
        <v>3.94</v>
      </c>
      <c r="AG38" s="5">
        <v>1.08</v>
      </c>
      <c r="AH38">
        <v>6.71</v>
      </c>
      <c r="AI38">
        <v>7.0556000000000001</v>
      </c>
      <c r="AJ38">
        <v>6.9634400000000003</v>
      </c>
      <c r="AK38">
        <v>25.7</v>
      </c>
      <c r="AL38">
        <v>9.379358228979509</v>
      </c>
      <c r="AM38">
        <v>159</v>
      </c>
      <c r="AN38">
        <v>116.88670719120839</v>
      </c>
      <c r="AO38" s="8" t="s">
        <v>92</v>
      </c>
      <c r="AP38" s="8">
        <v>3.3</v>
      </c>
      <c r="AQ38">
        <v>4.0567654073885393</v>
      </c>
      <c r="AR38">
        <v>3.1935939278109799</v>
      </c>
      <c r="AS38" s="8" t="s">
        <v>87</v>
      </c>
      <c r="AT38" s="8">
        <v>96</v>
      </c>
      <c r="AU38" s="8">
        <v>4.59</v>
      </c>
      <c r="AV38" s="8">
        <v>1.9</v>
      </c>
      <c r="AW38" s="5">
        <v>4.7300000000000004</v>
      </c>
      <c r="AY38" s="5">
        <v>4.3899999999999997</v>
      </c>
      <c r="AZ38" s="5">
        <v>1.19</v>
      </c>
      <c r="BA38" t="s">
        <v>119</v>
      </c>
      <c r="BB38">
        <v>1</v>
      </c>
    </row>
    <row r="39" spans="1:55" x14ac:dyDescent="0.35">
      <c r="A39" s="7">
        <v>43689</v>
      </c>
      <c r="B39" s="44" t="s">
        <v>120</v>
      </c>
      <c r="C39" t="s">
        <v>84</v>
      </c>
      <c r="D39">
        <v>0</v>
      </c>
      <c r="E39" t="s">
        <v>89</v>
      </c>
      <c r="F39" t="s">
        <v>90</v>
      </c>
      <c r="G39">
        <v>91.44</v>
      </c>
      <c r="H39">
        <v>133.35</v>
      </c>
      <c r="I39" s="5">
        <v>14.061363469999845</v>
      </c>
      <c r="J39">
        <v>13.96</v>
      </c>
      <c r="K39">
        <v>13</v>
      </c>
      <c r="L39">
        <v>5</v>
      </c>
      <c r="M39">
        <v>18</v>
      </c>
      <c r="N39">
        <v>4</v>
      </c>
      <c r="O39">
        <v>22</v>
      </c>
      <c r="P39">
        <v>7.1349999999999998</v>
      </c>
      <c r="Q39">
        <v>7.4805999999999999</v>
      </c>
      <c r="R39">
        <v>7.3884400000000001</v>
      </c>
      <c r="S39" s="19">
        <v>17.2</v>
      </c>
      <c r="T39">
        <v>6.2772358575271419</v>
      </c>
      <c r="U39">
        <v>149</v>
      </c>
      <c r="V39">
        <v>109.53534195905692</v>
      </c>
      <c r="W39" s="19">
        <v>-23</v>
      </c>
      <c r="X39" s="19">
        <v>5.8</v>
      </c>
      <c r="Y39">
        <v>7.9273556601451132</v>
      </c>
      <c r="Z39">
        <v>6.7336337281927801</v>
      </c>
      <c r="AA39" s="19">
        <v>6</v>
      </c>
      <c r="AB39" s="19">
        <v>99</v>
      </c>
      <c r="AC39" s="19">
        <v>1.63</v>
      </c>
      <c r="AD39" s="19">
        <v>1.9</v>
      </c>
      <c r="AH39">
        <v>6.992</v>
      </c>
      <c r="AI39">
        <v>7.3376000000000001</v>
      </c>
      <c r="AJ39">
        <v>7.2454400000000003</v>
      </c>
      <c r="AK39">
        <v>22.3</v>
      </c>
      <c r="AL39">
        <v>8.1385092803985621</v>
      </c>
      <c r="AM39">
        <v>159</v>
      </c>
      <c r="AN39">
        <v>116.88670719120839</v>
      </c>
      <c r="AO39" s="8">
        <v>-26</v>
      </c>
      <c r="AP39" s="8">
        <v>5.4</v>
      </c>
      <c r="AQ39">
        <v>7.1668302733969389</v>
      </c>
      <c r="AR39">
        <v>5.9338635286683896</v>
      </c>
      <c r="AS39" s="8">
        <v>6</v>
      </c>
      <c r="AT39" s="8">
        <v>98</v>
      </c>
      <c r="AU39" s="8">
        <v>2.25</v>
      </c>
      <c r="AV39" s="8">
        <v>1.8</v>
      </c>
      <c r="BA39" t="s">
        <v>84</v>
      </c>
      <c r="BB39">
        <v>1</v>
      </c>
    </row>
    <row r="40" spans="1:55" x14ac:dyDescent="0.35">
      <c r="A40" s="7">
        <v>43690</v>
      </c>
      <c r="B40" s="44" t="s">
        <v>121</v>
      </c>
      <c r="C40">
        <v>7209</v>
      </c>
      <c r="D40">
        <v>1</v>
      </c>
      <c r="E40" t="s">
        <v>85</v>
      </c>
      <c r="G40">
        <v>165.1</v>
      </c>
      <c r="H40">
        <v>219.71</v>
      </c>
      <c r="I40" s="5">
        <v>89.811289259999015</v>
      </c>
      <c r="J40">
        <v>13.96</v>
      </c>
      <c r="K40">
        <v>48</v>
      </c>
      <c r="L40">
        <v>8</v>
      </c>
      <c r="M40">
        <v>56</v>
      </c>
      <c r="N40">
        <v>11</v>
      </c>
      <c r="O40">
        <v>67</v>
      </c>
      <c r="P40">
        <v>7.0469999999999997</v>
      </c>
      <c r="Q40">
        <v>7.3925999999999998</v>
      </c>
      <c r="R40">
        <v>7.30044</v>
      </c>
      <c r="S40" s="19">
        <v>14.2</v>
      </c>
      <c r="T40">
        <v>5.182369138191012</v>
      </c>
      <c r="U40">
        <v>268</v>
      </c>
      <c r="V40">
        <v>197.01658822165942</v>
      </c>
      <c r="W40" s="19">
        <v>-27</v>
      </c>
      <c r="X40" s="19">
        <v>3.9</v>
      </c>
      <c r="Y40">
        <v>5.2424315668849637</v>
      </c>
      <c r="Z40">
        <v>4.3834550264948398</v>
      </c>
      <c r="AA40" s="19" t="s">
        <v>87</v>
      </c>
      <c r="AB40" s="19">
        <v>100</v>
      </c>
      <c r="AC40" s="19">
        <v>2.89</v>
      </c>
      <c r="AD40" s="19">
        <v>2</v>
      </c>
      <c r="AH40">
        <v>6.9909999999999997</v>
      </c>
      <c r="AI40">
        <v>7.3365999999999998</v>
      </c>
      <c r="AJ40">
        <v>7.24444</v>
      </c>
      <c r="AK40">
        <v>16.899999999999999</v>
      </c>
      <c r="AL40">
        <v>6.1677491855935287</v>
      </c>
      <c r="AM40">
        <v>78</v>
      </c>
      <c r="AN40">
        <v>57.340648810781474</v>
      </c>
      <c r="AO40" s="8">
        <v>-27</v>
      </c>
      <c r="AP40" s="8">
        <v>4.0999999999999996</v>
      </c>
      <c r="AQ40">
        <v>5.4176882718096087</v>
      </c>
      <c r="AR40">
        <v>4.4848378907092901</v>
      </c>
      <c r="AS40" s="8" t="s">
        <v>87</v>
      </c>
      <c r="AT40" s="8">
        <v>87</v>
      </c>
      <c r="AU40" s="8">
        <v>2.84</v>
      </c>
      <c r="AV40" s="8">
        <v>1.9</v>
      </c>
      <c r="BA40" t="s">
        <v>88</v>
      </c>
      <c r="BB40">
        <v>1</v>
      </c>
    </row>
    <row r="41" spans="1:55" x14ac:dyDescent="0.35">
      <c r="A41" s="7">
        <v>43690</v>
      </c>
      <c r="B41" s="44" t="s">
        <v>122</v>
      </c>
      <c r="C41">
        <v>7206</v>
      </c>
      <c r="D41">
        <v>1</v>
      </c>
      <c r="E41" t="s">
        <v>89</v>
      </c>
      <c r="F41" t="s">
        <v>97</v>
      </c>
      <c r="G41">
        <v>128.27000000000001</v>
      </c>
      <c r="H41">
        <v>179.07</v>
      </c>
      <c r="I41" s="5">
        <v>41.730498039999539</v>
      </c>
      <c r="J41">
        <v>13.96</v>
      </c>
      <c r="K41">
        <v>17</v>
      </c>
      <c r="L41">
        <v>7</v>
      </c>
      <c r="M41">
        <v>24</v>
      </c>
      <c r="N41">
        <v>13</v>
      </c>
      <c r="O41">
        <v>37</v>
      </c>
      <c r="P41">
        <v>7.0970000000000004</v>
      </c>
      <c r="Q41">
        <v>7.4426000000000005</v>
      </c>
      <c r="R41">
        <v>7.3504400000000008</v>
      </c>
      <c r="S41" s="19">
        <v>13.8</v>
      </c>
      <c r="T41">
        <v>5.0363869089461959</v>
      </c>
      <c r="U41">
        <v>156</v>
      </c>
      <c r="V41">
        <v>114.68129762156295</v>
      </c>
      <c r="W41" s="19">
        <v>-25</v>
      </c>
      <c r="X41" s="19">
        <v>4.2</v>
      </c>
      <c r="Y41">
        <v>5.7792427726511892</v>
      </c>
      <c r="Z41">
        <v>4.8757293263546204</v>
      </c>
      <c r="AA41" s="19" t="s">
        <v>87</v>
      </c>
      <c r="AB41" s="19">
        <v>99</v>
      </c>
      <c r="AC41" s="19">
        <v>1.92</v>
      </c>
      <c r="AD41" s="19">
        <v>1.4</v>
      </c>
      <c r="AH41">
        <v>7.048</v>
      </c>
      <c r="AI41">
        <v>7.3936000000000002</v>
      </c>
      <c r="AJ41">
        <v>7.3014400000000004</v>
      </c>
      <c r="AK41">
        <v>12.5</v>
      </c>
      <c r="AL41">
        <v>4.5619446639005394</v>
      </c>
      <c r="AM41">
        <v>136</v>
      </c>
      <c r="AN41">
        <v>99.978567157260002</v>
      </c>
      <c r="AO41" s="8">
        <v>-27</v>
      </c>
      <c r="AP41" s="8">
        <v>3.5</v>
      </c>
      <c r="AQ41">
        <v>4.6264661310873816</v>
      </c>
      <c r="AR41">
        <v>3.8691081517777799</v>
      </c>
      <c r="AS41" s="8" t="s">
        <v>87</v>
      </c>
      <c r="AT41" s="8">
        <v>100</v>
      </c>
      <c r="AU41" s="8">
        <v>2.8</v>
      </c>
      <c r="AV41" s="8">
        <v>2.4</v>
      </c>
      <c r="BA41" t="s">
        <v>84</v>
      </c>
      <c r="BB41">
        <v>1</v>
      </c>
    </row>
    <row r="42" spans="1:55" x14ac:dyDescent="0.35">
      <c r="A42" s="7">
        <v>43690</v>
      </c>
      <c r="B42" s="44" t="s">
        <v>123</v>
      </c>
      <c r="C42">
        <v>7223</v>
      </c>
      <c r="D42">
        <v>1</v>
      </c>
      <c r="E42" t="s">
        <v>85</v>
      </c>
      <c r="F42" t="s">
        <v>193</v>
      </c>
      <c r="G42">
        <v>111.76</v>
      </c>
      <c r="H42">
        <v>152.4</v>
      </c>
      <c r="I42" s="5">
        <v>25.854765089999717</v>
      </c>
      <c r="J42">
        <v>13.96</v>
      </c>
      <c r="K42">
        <v>14</v>
      </c>
      <c r="L42">
        <v>3</v>
      </c>
      <c r="M42">
        <v>17</v>
      </c>
      <c r="N42">
        <v>4</v>
      </c>
      <c r="O42">
        <v>21</v>
      </c>
      <c r="P42">
        <v>7.1840000000000002</v>
      </c>
      <c r="Q42">
        <v>7.5296000000000003</v>
      </c>
      <c r="R42">
        <v>7.4374400000000005</v>
      </c>
      <c r="S42" s="19">
        <v>11.7</v>
      </c>
      <c r="T42">
        <v>4.2699802054109046</v>
      </c>
      <c r="U42">
        <v>276</v>
      </c>
      <c r="V42">
        <v>202.89768040738059</v>
      </c>
      <c r="W42" s="19">
        <v>-24</v>
      </c>
      <c r="X42" s="19">
        <v>4.4000000000000004</v>
      </c>
      <c r="Y42">
        <v>6.1015227658426303</v>
      </c>
      <c r="Z42">
        <v>5.2283728331028998</v>
      </c>
      <c r="AA42" s="19" t="s">
        <v>87</v>
      </c>
      <c r="AB42" s="19">
        <v>100</v>
      </c>
      <c r="AC42" s="19">
        <v>1.02</v>
      </c>
      <c r="AD42" s="19">
        <v>1.4</v>
      </c>
      <c r="AE42" s="5">
        <v>3.92</v>
      </c>
      <c r="AF42" s="5">
        <v>3.45</v>
      </c>
      <c r="AG42" s="5">
        <v>1.17</v>
      </c>
      <c r="AH42">
        <v>7.1050000000000004</v>
      </c>
      <c r="AI42">
        <v>7.4506000000000006</v>
      </c>
      <c r="AJ42">
        <v>7.3584400000000008</v>
      </c>
      <c r="AK42">
        <v>13</v>
      </c>
      <c r="AL42">
        <v>4.7444224504565611</v>
      </c>
      <c r="AM42">
        <v>322</v>
      </c>
      <c r="AN42">
        <v>236.71396047527736</v>
      </c>
      <c r="AO42" s="8">
        <v>-25</v>
      </c>
      <c r="AP42" s="8">
        <v>4.0999999999999996</v>
      </c>
      <c r="AQ42">
        <v>5.5551372403283539</v>
      </c>
      <c r="AR42">
        <v>4.6933724576737497</v>
      </c>
      <c r="AS42" s="8" t="s">
        <v>87</v>
      </c>
      <c r="AT42" s="8">
        <v>100</v>
      </c>
      <c r="AU42" s="8">
        <v>1.6</v>
      </c>
      <c r="AV42" s="8">
        <v>1.3</v>
      </c>
      <c r="AW42" s="5">
        <v>3.77</v>
      </c>
      <c r="AY42" s="5">
        <v>3.41</v>
      </c>
      <c r="AZ42" s="5">
        <v>1.19</v>
      </c>
      <c r="BA42" t="s">
        <v>84</v>
      </c>
      <c r="BB42">
        <v>1</v>
      </c>
    </row>
    <row r="43" spans="1:55" x14ac:dyDescent="0.35">
      <c r="A43" s="7">
        <v>43690</v>
      </c>
      <c r="B43" s="44" t="s">
        <v>124</v>
      </c>
      <c r="C43">
        <v>7220</v>
      </c>
      <c r="D43">
        <v>1</v>
      </c>
      <c r="E43" t="s">
        <v>85</v>
      </c>
      <c r="F43" t="s">
        <v>86</v>
      </c>
      <c r="G43">
        <v>157.47999999999999</v>
      </c>
      <c r="H43">
        <v>212.09</v>
      </c>
      <c r="I43" s="5">
        <v>82.553811339999086</v>
      </c>
      <c r="J43">
        <v>13.96</v>
      </c>
      <c r="K43">
        <v>19</v>
      </c>
      <c r="L43">
        <v>10</v>
      </c>
      <c r="M43">
        <v>29</v>
      </c>
      <c r="N43">
        <v>15</v>
      </c>
      <c r="O43">
        <v>44</v>
      </c>
      <c r="P43">
        <v>7.2069999999999999</v>
      </c>
      <c r="Q43">
        <v>7.5526</v>
      </c>
      <c r="R43">
        <v>7.4604400000000002</v>
      </c>
      <c r="S43" s="19">
        <v>11</v>
      </c>
      <c r="T43">
        <v>4.0145113042324745</v>
      </c>
      <c r="U43">
        <v>204</v>
      </c>
      <c r="V43">
        <v>149.96785073589001</v>
      </c>
      <c r="W43" s="19">
        <v>-24</v>
      </c>
      <c r="X43" s="19">
        <v>4.4000000000000004</v>
      </c>
      <c r="Y43">
        <v>6.078954260305057</v>
      </c>
      <c r="Z43">
        <v>5.23051228620161</v>
      </c>
      <c r="AA43" s="19" t="s">
        <v>87</v>
      </c>
      <c r="AB43" s="19">
        <v>100</v>
      </c>
      <c r="AC43" s="19">
        <v>1.41</v>
      </c>
      <c r="AD43" s="19">
        <v>1.9</v>
      </c>
      <c r="AH43">
        <v>7.0289999999999999</v>
      </c>
      <c r="AI43">
        <v>7.3746</v>
      </c>
      <c r="AJ43">
        <v>7.2824400000000002</v>
      </c>
      <c r="AK43">
        <v>13.8</v>
      </c>
      <c r="AL43">
        <v>5.0363869089461959</v>
      </c>
      <c r="AM43">
        <v>107</v>
      </c>
      <c r="AN43">
        <v>78.659607984020738</v>
      </c>
      <c r="AO43" s="8">
        <v>-27</v>
      </c>
      <c r="AP43" s="8">
        <v>3.6</v>
      </c>
      <c r="AQ43">
        <v>4.868715958591932</v>
      </c>
      <c r="AR43">
        <v>4.0578844153520901</v>
      </c>
      <c r="AS43" s="8" t="s">
        <v>87</v>
      </c>
      <c r="AT43" s="8">
        <v>95</v>
      </c>
      <c r="AU43" s="8">
        <v>2.13</v>
      </c>
      <c r="AV43" s="8">
        <v>2.2000000000000002</v>
      </c>
      <c r="BA43" t="s">
        <v>88</v>
      </c>
      <c r="BB43">
        <v>1</v>
      </c>
    </row>
    <row r="44" spans="1:55" x14ac:dyDescent="0.35">
      <c r="A44" s="7">
        <v>43691</v>
      </c>
      <c r="B44" s="44" t="s">
        <v>125</v>
      </c>
      <c r="C44" t="s">
        <v>84</v>
      </c>
      <c r="D44">
        <v>0</v>
      </c>
      <c r="E44" t="s">
        <v>85</v>
      </c>
      <c r="F44" t="s">
        <v>90</v>
      </c>
      <c r="G44">
        <v>83.82</v>
      </c>
      <c r="H44">
        <v>118.11</v>
      </c>
      <c r="I44" s="5">
        <v>11.793401619999869</v>
      </c>
      <c r="J44">
        <v>13.96</v>
      </c>
      <c r="K44">
        <v>8</v>
      </c>
      <c r="L44">
        <v>6</v>
      </c>
      <c r="M44">
        <v>14</v>
      </c>
      <c r="N44">
        <v>9</v>
      </c>
      <c r="O44">
        <v>23</v>
      </c>
      <c r="P44">
        <v>7.1890000000000001</v>
      </c>
      <c r="Q44">
        <v>7.5346000000000002</v>
      </c>
      <c r="R44">
        <v>7.4424400000000004</v>
      </c>
      <c r="S44" s="19">
        <v>11.3</v>
      </c>
      <c r="T44">
        <v>4.1239979761660877</v>
      </c>
      <c r="U44">
        <v>142</v>
      </c>
      <c r="V44">
        <v>104.3893862965509</v>
      </c>
      <c r="W44" s="19">
        <v>-24</v>
      </c>
      <c r="X44" s="19">
        <v>4.3</v>
      </c>
      <c r="Y44">
        <v>5.9676804555817844</v>
      </c>
      <c r="Z44">
        <v>5.1182601952516302</v>
      </c>
      <c r="AA44" s="19" t="s">
        <v>87</v>
      </c>
      <c r="AB44" s="19">
        <v>99</v>
      </c>
      <c r="AC44" s="19">
        <v>1.17</v>
      </c>
      <c r="AD44" s="19">
        <v>1.1000000000000001</v>
      </c>
      <c r="AH44">
        <v>7.1139999999999999</v>
      </c>
      <c r="AI44">
        <v>7.4596</v>
      </c>
      <c r="AJ44">
        <v>7.3674400000000002</v>
      </c>
      <c r="AK44">
        <v>11.9</v>
      </c>
      <c r="AL44">
        <v>4.3429713200333131</v>
      </c>
      <c r="AM44">
        <v>213</v>
      </c>
      <c r="AN44">
        <v>156.58407944482633</v>
      </c>
      <c r="AO44" s="8">
        <v>-26</v>
      </c>
      <c r="AP44" s="8">
        <v>3.8</v>
      </c>
      <c r="AQ44">
        <v>5.201791474813116</v>
      </c>
      <c r="AR44">
        <v>4.40192300406874</v>
      </c>
      <c r="AS44" s="8" t="s">
        <v>87</v>
      </c>
      <c r="AT44" s="8">
        <v>99</v>
      </c>
      <c r="AU44" s="8">
        <v>1.58</v>
      </c>
      <c r="AV44" s="8">
        <v>1.2</v>
      </c>
      <c r="BA44" t="s">
        <v>84</v>
      </c>
      <c r="BB44">
        <v>0</v>
      </c>
      <c r="BC44" t="s">
        <v>271</v>
      </c>
    </row>
    <row r="45" spans="1:55" x14ac:dyDescent="0.35">
      <c r="A45" s="7">
        <v>43691</v>
      </c>
      <c r="B45" s="44" t="s">
        <v>127</v>
      </c>
      <c r="C45">
        <v>7226</v>
      </c>
      <c r="D45">
        <v>1</v>
      </c>
      <c r="E45" t="s">
        <v>89</v>
      </c>
      <c r="F45" t="s">
        <v>86</v>
      </c>
      <c r="G45">
        <v>137.16</v>
      </c>
      <c r="H45">
        <v>185.42</v>
      </c>
      <c r="I45" s="5">
        <v>46.720014109999482</v>
      </c>
      <c r="J45">
        <v>13.96</v>
      </c>
      <c r="K45">
        <v>14</v>
      </c>
      <c r="L45">
        <v>3</v>
      </c>
      <c r="M45">
        <v>17</v>
      </c>
      <c r="N45">
        <v>12</v>
      </c>
      <c r="O45">
        <v>29</v>
      </c>
      <c r="P45">
        <v>7.2089999999999996</v>
      </c>
      <c r="Q45">
        <v>7.5545999999999998</v>
      </c>
      <c r="R45">
        <v>7.46244</v>
      </c>
      <c r="S45" s="19">
        <v>13.9</v>
      </c>
      <c r="T45">
        <v>5.0728824662573997</v>
      </c>
      <c r="U45">
        <v>161</v>
      </c>
      <c r="V45">
        <v>118.35698023763868</v>
      </c>
      <c r="W45" s="19">
        <v>-22</v>
      </c>
      <c r="X45" s="19">
        <v>5.5</v>
      </c>
      <c r="Y45">
        <v>7.7204193012083078</v>
      </c>
      <c r="Z45">
        <v>6.6452547308516596</v>
      </c>
      <c r="AA45" s="19">
        <v>6</v>
      </c>
      <c r="AB45" s="19">
        <v>99</v>
      </c>
      <c r="AC45" s="19">
        <v>0.89</v>
      </c>
      <c r="AD45" s="19">
        <v>1.2</v>
      </c>
      <c r="AE45" s="5">
        <v>3.91</v>
      </c>
      <c r="AF45" s="5">
        <v>3.65</v>
      </c>
      <c r="AG45" s="5">
        <v>1.0900000000000001</v>
      </c>
      <c r="AH45">
        <v>7.1529999999999996</v>
      </c>
      <c r="AI45">
        <v>7.4985999999999997</v>
      </c>
      <c r="AJ45">
        <v>7.4064399999999999</v>
      </c>
      <c r="AK45">
        <v>14.5</v>
      </c>
      <c r="AL45">
        <v>5.2918558101246251</v>
      </c>
      <c r="AM45">
        <v>123</v>
      </c>
      <c r="AN45">
        <v>90.421792355463097</v>
      </c>
      <c r="AO45" s="8">
        <v>-24</v>
      </c>
      <c r="AP45" s="8">
        <v>4.8</v>
      </c>
      <c r="AQ45">
        <v>6.9932164758952489</v>
      </c>
      <c r="AR45">
        <v>5.9593194924064496</v>
      </c>
      <c r="AS45" s="8">
        <v>5</v>
      </c>
      <c r="AT45" s="8">
        <v>98</v>
      </c>
      <c r="AU45" s="8">
        <v>1.5</v>
      </c>
      <c r="AV45" s="8">
        <v>1.4</v>
      </c>
      <c r="AW45" s="5">
        <v>4.6100000000000003</v>
      </c>
      <c r="AX45" s="5" t="s">
        <v>259</v>
      </c>
      <c r="AY45" s="5">
        <v>3.57</v>
      </c>
      <c r="AZ45" s="5">
        <v>1.07</v>
      </c>
      <c r="BA45" t="s">
        <v>84</v>
      </c>
      <c r="BB45">
        <v>1</v>
      </c>
    </row>
    <row r="46" spans="1:55" x14ac:dyDescent="0.35">
      <c r="A46" s="7">
        <v>43691</v>
      </c>
      <c r="B46" s="44" t="s">
        <v>128</v>
      </c>
      <c r="C46">
        <v>7225</v>
      </c>
      <c r="D46">
        <v>1</v>
      </c>
      <c r="E46" t="s">
        <v>89</v>
      </c>
      <c r="F46" t="s">
        <v>86</v>
      </c>
      <c r="G46">
        <v>137.16</v>
      </c>
      <c r="H46">
        <v>180.34</v>
      </c>
      <c r="I46" s="5">
        <v>44.452052259999512</v>
      </c>
      <c r="J46">
        <v>13.96</v>
      </c>
      <c r="K46">
        <v>14</v>
      </c>
      <c r="L46">
        <v>3</v>
      </c>
      <c r="M46">
        <v>17</v>
      </c>
      <c r="N46">
        <v>10</v>
      </c>
      <c r="O46">
        <v>27</v>
      </c>
      <c r="P46">
        <v>7.2110000000000003</v>
      </c>
      <c r="Q46">
        <v>7.5566000000000004</v>
      </c>
      <c r="R46">
        <v>7.4644400000000006</v>
      </c>
      <c r="S46" s="19">
        <v>11.4</v>
      </c>
      <c r="T46">
        <v>4.1604935334772915</v>
      </c>
      <c r="U46">
        <v>81</v>
      </c>
      <c r="V46">
        <v>59.546058380426913</v>
      </c>
      <c r="W46" s="19" t="s">
        <v>194</v>
      </c>
      <c r="X46" s="19">
        <v>4.5999999999999996</v>
      </c>
      <c r="Y46">
        <v>6.3638632092307335</v>
      </c>
      <c r="Z46">
        <v>5.4795762671738002</v>
      </c>
      <c r="AA46" s="19" t="s">
        <v>87</v>
      </c>
      <c r="AB46" s="19">
        <v>94</v>
      </c>
      <c r="AC46" s="19">
        <v>0.57999999999999996</v>
      </c>
      <c r="AD46" s="19">
        <v>1.4</v>
      </c>
      <c r="AE46" s="5">
        <v>3.99</v>
      </c>
      <c r="AF46" s="5">
        <v>3.37</v>
      </c>
      <c r="AG46" s="5">
        <v>1.02</v>
      </c>
      <c r="AH46">
        <v>7.2270000000000003</v>
      </c>
      <c r="AI46">
        <v>7.5726000000000004</v>
      </c>
      <c r="AJ46">
        <v>7.4804400000000006</v>
      </c>
      <c r="AK46">
        <v>9.9</v>
      </c>
      <c r="AL46">
        <v>3.6130601738092269</v>
      </c>
      <c r="AM46">
        <v>242</v>
      </c>
      <c r="AN46">
        <v>177.90303861806561</v>
      </c>
      <c r="AO46" s="8" t="s">
        <v>195</v>
      </c>
      <c r="AP46" s="8">
        <v>4.0999999999999996</v>
      </c>
      <c r="AQ46">
        <v>5.7540065998784868</v>
      </c>
      <c r="AR46">
        <v>4.9686642660054696</v>
      </c>
      <c r="AS46" s="8" t="s">
        <v>87</v>
      </c>
      <c r="AT46" s="8">
        <v>100</v>
      </c>
      <c r="AU46" s="8">
        <v>0.98</v>
      </c>
      <c r="AV46" s="8">
        <v>1.5</v>
      </c>
      <c r="AW46" s="5">
        <v>3.57</v>
      </c>
      <c r="AX46" s="5" t="s">
        <v>259</v>
      </c>
      <c r="AY46" s="5">
        <v>3.36</v>
      </c>
      <c r="AZ46" s="5">
        <v>1.03</v>
      </c>
      <c r="BA46" t="s">
        <v>84</v>
      </c>
      <c r="BB46">
        <v>1</v>
      </c>
    </row>
    <row r="47" spans="1:55" x14ac:dyDescent="0.35">
      <c r="A47" s="7">
        <v>43787</v>
      </c>
      <c r="B47" s="45">
        <v>29241334</v>
      </c>
      <c r="C47">
        <v>7221</v>
      </c>
      <c r="D47">
        <v>1</v>
      </c>
      <c r="E47" t="s">
        <v>85</v>
      </c>
      <c r="F47" t="s">
        <v>86</v>
      </c>
      <c r="G47">
        <v>165.1</v>
      </c>
      <c r="H47">
        <v>217.17</v>
      </c>
      <c r="I47" s="5">
        <v>87.543327409999037</v>
      </c>
      <c r="J47">
        <v>11</v>
      </c>
      <c r="K47">
        <v>30</v>
      </c>
      <c r="L47">
        <v>6</v>
      </c>
      <c r="M47">
        <v>36</v>
      </c>
      <c r="N47">
        <v>13</v>
      </c>
      <c r="O47">
        <v>49</v>
      </c>
      <c r="P47">
        <v>7.0709999999999997</v>
      </c>
      <c r="Q47">
        <v>7.4609999999999994</v>
      </c>
      <c r="R47">
        <v>7.3569999999999993</v>
      </c>
      <c r="S47" s="9">
        <v>20.5</v>
      </c>
      <c r="T47">
        <v>6.5728521152362038</v>
      </c>
      <c r="U47">
        <v>64</v>
      </c>
      <c r="V47">
        <v>45.225145627213287</v>
      </c>
      <c r="W47" s="9">
        <v>-24</v>
      </c>
      <c r="X47" s="9">
        <v>6</v>
      </c>
      <c r="Y47">
        <v>8.0687282098744237</v>
      </c>
      <c r="Z47">
        <v>6.5854596871664004</v>
      </c>
      <c r="AA47" s="9">
        <v>7</v>
      </c>
      <c r="AB47" s="9">
        <v>82</v>
      </c>
      <c r="AC47" s="9">
        <v>1.1299999999999999</v>
      </c>
      <c r="AD47" s="9">
        <v>1.8</v>
      </c>
      <c r="AE47" s="5">
        <v>5.45</v>
      </c>
      <c r="AF47" s="5">
        <v>3.53</v>
      </c>
      <c r="AG47" s="5">
        <v>0.86</v>
      </c>
      <c r="AH47">
        <v>7.0949999999999998</v>
      </c>
      <c r="AI47">
        <v>7.4849999999999994</v>
      </c>
      <c r="AJ47">
        <v>7.3809999999999993</v>
      </c>
      <c r="AK47">
        <v>16</v>
      </c>
      <c r="AL47">
        <v>5.1300309192087443</v>
      </c>
      <c r="AM47">
        <v>255</v>
      </c>
      <c r="AN47">
        <v>180.19393960842794</v>
      </c>
      <c r="AO47" s="8">
        <v>-25</v>
      </c>
      <c r="AP47" s="8">
        <v>4.9000000000000004</v>
      </c>
      <c r="AQ47">
        <v>6.6883742437715066</v>
      </c>
      <c r="AR47">
        <v>5.4802168718548696</v>
      </c>
      <c r="AS47" s="8">
        <v>5</v>
      </c>
      <c r="AT47" s="8">
        <v>100</v>
      </c>
      <c r="AU47" s="8">
        <v>1.6</v>
      </c>
      <c r="AV47" s="8">
        <v>1.9</v>
      </c>
      <c r="BA47" t="s">
        <v>88</v>
      </c>
      <c r="BB47">
        <v>1</v>
      </c>
    </row>
    <row r="48" spans="1:55" x14ac:dyDescent="0.35">
      <c r="A48" s="7">
        <v>43894</v>
      </c>
      <c r="B48" s="44">
        <v>407092918</v>
      </c>
      <c r="C48">
        <v>7229</v>
      </c>
      <c r="D48">
        <v>1</v>
      </c>
      <c r="E48" t="s">
        <v>89</v>
      </c>
      <c r="F48" t="s">
        <v>86</v>
      </c>
      <c r="G48">
        <v>143.51</v>
      </c>
      <c r="H48">
        <v>187.96</v>
      </c>
      <c r="I48" s="5">
        <v>52.163122549999429</v>
      </c>
      <c r="J48">
        <v>7.37</v>
      </c>
      <c r="K48">
        <v>31</v>
      </c>
      <c r="L48">
        <v>12</v>
      </c>
      <c r="M48">
        <v>43</v>
      </c>
      <c r="N48">
        <v>10</v>
      </c>
      <c r="O48">
        <v>53</v>
      </c>
      <c r="AV48" s="5">
        <v>1.6</v>
      </c>
      <c r="BA48" t="s">
        <v>88</v>
      </c>
      <c r="BB48">
        <v>1</v>
      </c>
      <c r="BC48" t="s">
        <v>129</v>
      </c>
    </row>
    <row r="49" spans="1:55" x14ac:dyDescent="0.35">
      <c r="A49" s="7">
        <v>43894</v>
      </c>
      <c r="B49" s="44">
        <v>29241480</v>
      </c>
      <c r="C49">
        <v>7218</v>
      </c>
      <c r="D49">
        <v>1</v>
      </c>
      <c r="E49" t="s">
        <v>89</v>
      </c>
      <c r="F49" t="s">
        <v>86</v>
      </c>
      <c r="G49">
        <v>147.32</v>
      </c>
      <c r="H49">
        <v>191.77</v>
      </c>
      <c r="I49" s="5">
        <v>53.977492029999404</v>
      </c>
      <c r="J49">
        <v>7.37</v>
      </c>
      <c r="K49">
        <v>25</v>
      </c>
      <c r="L49">
        <v>20</v>
      </c>
      <c r="M49">
        <v>45</v>
      </c>
      <c r="O49"/>
      <c r="P49" s="6">
        <v>7.1360000000000001</v>
      </c>
      <c r="Q49">
        <v>7.5804499999999999</v>
      </c>
      <c r="R49">
        <v>7.4619299999999997</v>
      </c>
      <c r="S49" s="9">
        <v>14.6</v>
      </c>
      <c r="T49">
        <v>3.9937682106138692</v>
      </c>
      <c r="U49">
        <v>294</v>
      </c>
      <c r="V49">
        <v>197.92166255934782</v>
      </c>
      <c r="W49" s="9">
        <v>-24</v>
      </c>
      <c r="X49" s="9">
        <v>4.9000000000000004</v>
      </c>
      <c r="Y49">
        <v>6.8705629836105917</v>
      </c>
      <c r="Z49">
        <v>5.4451903095816503</v>
      </c>
      <c r="AA49" s="9">
        <v>5</v>
      </c>
      <c r="AB49" s="9">
        <v>100</v>
      </c>
      <c r="AC49" s="11">
        <v>1.1299999999999999</v>
      </c>
      <c r="AD49" s="5">
        <v>2.1</v>
      </c>
      <c r="BA49" t="s">
        <v>88</v>
      </c>
      <c r="BB49">
        <v>1</v>
      </c>
    </row>
    <row r="50" spans="1:55" x14ac:dyDescent="0.35">
      <c r="A50" s="7">
        <v>43894</v>
      </c>
      <c r="B50" s="44">
        <v>29241470</v>
      </c>
      <c r="C50">
        <v>7217</v>
      </c>
      <c r="D50">
        <v>1</v>
      </c>
      <c r="E50" t="s">
        <v>89</v>
      </c>
      <c r="F50" t="s">
        <v>86</v>
      </c>
      <c r="G50">
        <v>137.16</v>
      </c>
      <c r="H50">
        <v>182.88</v>
      </c>
      <c r="I50" s="5">
        <v>45.812829369999498</v>
      </c>
      <c r="J50">
        <v>7.37</v>
      </c>
      <c r="K50">
        <v>39</v>
      </c>
      <c r="L50">
        <v>8</v>
      </c>
      <c r="M50">
        <v>47</v>
      </c>
      <c r="N50">
        <v>10</v>
      </c>
      <c r="O50">
        <v>57</v>
      </c>
      <c r="P50">
        <v>7.1280000000000001</v>
      </c>
      <c r="Q50">
        <v>7.5724499999999999</v>
      </c>
      <c r="R50">
        <v>7.4539299999999997</v>
      </c>
      <c r="S50" s="9">
        <v>13.4</v>
      </c>
      <c r="T50">
        <v>3.6655132891935516</v>
      </c>
      <c r="U50">
        <v>164</v>
      </c>
      <c r="V50">
        <v>110.40528115555456</v>
      </c>
      <c r="W50" s="9">
        <v>-25</v>
      </c>
      <c r="X50" s="9">
        <v>4.4000000000000004</v>
      </c>
      <c r="Y50">
        <v>6.1815915752989756</v>
      </c>
      <c r="Z50">
        <v>4.8938435551002701</v>
      </c>
      <c r="AA50" s="9">
        <v>5</v>
      </c>
      <c r="AB50" s="9">
        <v>99</v>
      </c>
      <c r="AC50" s="11">
        <v>0.96</v>
      </c>
      <c r="AD50" s="9">
        <v>2.5</v>
      </c>
      <c r="AE50" s="5">
        <v>4.29</v>
      </c>
      <c r="AF50" s="5">
        <v>3.49</v>
      </c>
      <c r="AG50" s="5">
        <v>0.97</v>
      </c>
      <c r="AH50">
        <v>7.0830000000000002</v>
      </c>
      <c r="AI50">
        <v>7.52745</v>
      </c>
      <c r="AJ50">
        <v>7.4089299999999998</v>
      </c>
      <c r="AK50">
        <v>13.1</v>
      </c>
      <c r="AL50">
        <v>3.5834495588384718</v>
      </c>
      <c r="AM50">
        <v>135</v>
      </c>
      <c r="AN50">
        <v>90.882396073169915</v>
      </c>
      <c r="AO50" s="8">
        <v>-26</v>
      </c>
      <c r="AP50" s="8">
        <v>3.9</v>
      </c>
      <c r="AQ50">
        <v>5.4031189307406597</v>
      </c>
      <c r="AR50">
        <v>4.2515288780684903</v>
      </c>
      <c r="AS50" s="8">
        <v>5</v>
      </c>
      <c r="AT50" s="8">
        <v>98</v>
      </c>
      <c r="AU50" s="8">
        <v>1.24</v>
      </c>
      <c r="AV50" s="8">
        <v>2.6</v>
      </c>
      <c r="BA50" t="s">
        <v>88</v>
      </c>
      <c r="BB50">
        <v>1</v>
      </c>
    </row>
    <row r="51" spans="1:55" x14ac:dyDescent="0.35">
      <c r="A51" s="7">
        <v>43894</v>
      </c>
      <c r="B51" s="44" t="s">
        <v>130</v>
      </c>
      <c r="C51">
        <v>7230</v>
      </c>
      <c r="D51">
        <v>1</v>
      </c>
      <c r="E51" t="s">
        <v>89</v>
      </c>
      <c r="F51" t="s">
        <v>86</v>
      </c>
      <c r="G51">
        <v>149.86000000000001</v>
      </c>
      <c r="H51">
        <v>198.12</v>
      </c>
      <c r="I51" s="5">
        <v>57.152638619999372</v>
      </c>
      <c r="J51">
        <v>7.37</v>
      </c>
      <c r="K51">
        <v>35</v>
      </c>
      <c r="L51">
        <v>8</v>
      </c>
      <c r="M51">
        <v>43</v>
      </c>
      <c r="N51">
        <v>10</v>
      </c>
      <c r="O51">
        <v>53</v>
      </c>
      <c r="P51">
        <v>7.1289999999999996</v>
      </c>
      <c r="Q51">
        <v>7.5734499999999993</v>
      </c>
      <c r="R51">
        <v>7.4549299999999992</v>
      </c>
      <c r="S51" s="9">
        <v>15.5</v>
      </c>
      <c r="T51">
        <v>4.2399594016791076</v>
      </c>
      <c r="U51">
        <v>142</v>
      </c>
      <c r="V51">
        <v>95.594816610297244</v>
      </c>
      <c r="W51" s="9">
        <v>-24</v>
      </c>
      <c r="X51" s="9">
        <v>5.2</v>
      </c>
      <c r="Y51">
        <v>7.168160191350065</v>
      </c>
      <c r="Z51">
        <v>5.6756596853935504</v>
      </c>
      <c r="AA51" s="9">
        <v>6</v>
      </c>
      <c r="AB51" s="9">
        <v>98</v>
      </c>
      <c r="AC51" s="11">
        <v>1.23</v>
      </c>
      <c r="AD51" s="5">
        <v>1.4</v>
      </c>
      <c r="AE51" s="5">
        <v>3.63</v>
      </c>
      <c r="AF51" s="5">
        <v>3.52</v>
      </c>
      <c r="AG51" s="5">
        <v>0.99</v>
      </c>
      <c r="BA51" t="s">
        <v>88</v>
      </c>
      <c r="BB51">
        <v>1</v>
      </c>
      <c r="BC51" t="s">
        <v>131</v>
      </c>
    </row>
    <row r="52" spans="1:55" x14ac:dyDescent="0.35">
      <c r="A52" s="7">
        <v>43894</v>
      </c>
      <c r="B52" s="44">
        <v>2924</v>
      </c>
      <c r="C52">
        <v>7216</v>
      </c>
      <c r="D52">
        <v>1</v>
      </c>
      <c r="E52" t="s">
        <v>85</v>
      </c>
      <c r="F52" t="s">
        <v>86</v>
      </c>
      <c r="G52" s="16">
        <v>170.18</v>
      </c>
      <c r="H52" s="16">
        <v>222.25</v>
      </c>
      <c r="I52" s="5">
        <v>94.347212959998956</v>
      </c>
      <c r="J52">
        <v>7.37</v>
      </c>
      <c r="K52">
        <v>45</v>
      </c>
      <c r="L52">
        <v>11</v>
      </c>
      <c r="M52">
        <v>56</v>
      </c>
      <c r="N52">
        <v>19</v>
      </c>
      <c r="O52">
        <v>75</v>
      </c>
      <c r="P52">
        <v>7.0460000000000003</v>
      </c>
      <c r="Q52">
        <v>7.4904500000000001</v>
      </c>
      <c r="R52">
        <v>7.3719299999999999</v>
      </c>
      <c r="S52" s="9">
        <v>15.1</v>
      </c>
      <c r="T52">
        <v>4.1305410945390015</v>
      </c>
      <c r="U52">
        <v>96</v>
      </c>
      <c r="V52">
        <v>64.627481652031946</v>
      </c>
      <c r="W52" s="9">
        <v>-26</v>
      </c>
      <c r="X52" s="9">
        <v>4.0999999999999996</v>
      </c>
      <c r="Y52">
        <v>5.6803076969997575</v>
      </c>
      <c r="Z52">
        <v>4.44727784372063</v>
      </c>
      <c r="AA52" s="9">
        <v>5</v>
      </c>
      <c r="AB52" s="9">
        <v>94</v>
      </c>
      <c r="AC52" s="11">
        <v>0.82</v>
      </c>
      <c r="AD52" s="5">
        <v>1.2</v>
      </c>
      <c r="BA52" t="s">
        <v>88</v>
      </c>
      <c r="BB52">
        <v>1</v>
      </c>
    </row>
    <row r="53" spans="1:55" x14ac:dyDescent="0.35">
      <c r="A53" s="7">
        <v>43895</v>
      </c>
      <c r="B53" s="44" t="s">
        <v>132</v>
      </c>
      <c r="C53">
        <v>7214</v>
      </c>
      <c r="D53">
        <v>1</v>
      </c>
      <c r="E53" t="s">
        <v>89</v>
      </c>
      <c r="F53" t="s">
        <v>86</v>
      </c>
      <c r="G53">
        <v>157.47999999999999</v>
      </c>
      <c r="H53">
        <v>198.12</v>
      </c>
      <c r="I53" s="5">
        <v>60.327785209999334</v>
      </c>
      <c r="J53">
        <v>7.37</v>
      </c>
      <c r="K53">
        <v>13</v>
      </c>
      <c r="L53">
        <v>6</v>
      </c>
      <c r="M53">
        <v>19</v>
      </c>
      <c r="N53">
        <v>8</v>
      </c>
      <c r="O53">
        <v>27</v>
      </c>
      <c r="P53">
        <v>7.2140000000000004</v>
      </c>
      <c r="Q53">
        <v>7.6584500000000002</v>
      </c>
      <c r="R53">
        <v>7.53993</v>
      </c>
      <c r="S53" s="9">
        <v>13.3</v>
      </c>
      <c r="T53">
        <v>3.6381587124085248</v>
      </c>
      <c r="U53">
        <v>298</v>
      </c>
      <c r="V53">
        <v>200.61447429484915</v>
      </c>
      <c r="W53" s="9">
        <v>-22</v>
      </c>
      <c r="X53" s="9">
        <v>5.4</v>
      </c>
      <c r="Y53">
        <v>7.5992323729887437</v>
      </c>
      <c r="Z53">
        <v>6.0867064099140897</v>
      </c>
      <c r="AA53" s="9">
        <v>6</v>
      </c>
      <c r="AB53" s="9">
        <v>100</v>
      </c>
      <c r="AC53" s="11">
        <v>0.68</v>
      </c>
      <c r="AD53" s="5">
        <v>1.9</v>
      </c>
      <c r="AE53" s="5">
        <v>3.71</v>
      </c>
      <c r="AF53" s="5">
        <v>3.33</v>
      </c>
      <c r="AG53" s="5">
        <v>0.79</v>
      </c>
      <c r="AH53">
        <v>7.181</v>
      </c>
      <c r="AI53">
        <v>7.6254499999999998</v>
      </c>
      <c r="AJ53">
        <v>7.5069299999999997</v>
      </c>
      <c r="AK53">
        <v>13.5</v>
      </c>
      <c r="AL53">
        <v>3.6928678659785779</v>
      </c>
      <c r="AM53">
        <v>197</v>
      </c>
      <c r="AN53">
        <v>132.62097797344055</v>
      </c>
      <c r="AO53" s="8">
        <v>-23</v>
      </c>
      <c r="AP53" s="8">
        <v>5</v>
      </c>
      <c r="AQ53">
        <v>7.1055142614488807</v>
      </c>
      <c r="AR53">
        <v>5.6658545509666398</v>
      </c>
      <c r="AS53" s="8">
        <v>5</v>
      </c>
      <c r="AT53" s="8">
        <v>99</v>
      </c>
      <c r="AU53" s="8">
        <v>0.79</v>
      </c>
      <c r="AV53" s="5">
        <v>2.1</v>
      </c>
      <c r="BA53" t="s">
        <v>88</v>
      </c>
      <c r="BB53">
        <v>1</v>
      </c>
    </row>
    <row r="54" spans="1:55" x14ac:dyDescent="0.35">
      <c r="A54" s="7">
        <v>43895</v>
      </c>
      <c r="B54" s="44">
        <v>29241562</v>
      </c>
      <c r="C54">
        <v>58029</v>
      </c>
      <c r="D54">
        <v>1</v>
      </c>
      <c r="E54" t="s">
        <v>89</v>
      </c>
      <c r="F54" t="s">
        <v>90</v>
      </c>
      <c r="G54">
        <v>86.36</v>
      </c>
      <c r="H54" s="16">
        <v>115.57</v>
      </c>
      <c r="I54" s="5">
        <v>11.793401619999869</v>
      </c>
      <c r="J54">
        <v>7.37</v>
      </c>
      <c r="K54">
        <v>12</v>
      </c>
      <c r="L54">
        <v>7</v>
      </c>
      <c r="M54">
        <v>19</v>
      </c>
      <c r="N54">
        <v>9</v>
      </c>
      <c r="O54">
        <v>28</v>
      </c>
      <c r="P54">
        <v>7.1440000000000001</v>
      </c>
      <c r="Q54">
        <v>7.5884499999999999</v>
      </c>
      <c r="R54">
        <v>7.4699299999999997</v>
      </c>
      <c r="S54" s="9">
        <v>12.8</v>
      </c>
      <c r="T54">
        <v>3.5013858284833925</v>
      </c>
      <c r="U54">
        <v>97</v>
      </c>
      <c r="V54">
        <v>65.300684585907277</v>
      </c>
      <c r="W54" s="9">
        <v>-25</v>
      </c>
      <c r="X54" s="9">
        <v>4.4000000000000004</v>
      </c>
      <c r="Y54">
        <v>6.1445969299044476</v>
      </c>
      <c r="Z54">
        <v>4.8751176460190804</v>
      </c>
      <c r="AA54" s="9">
        <v>5</v>
      </c>
      <c r="AB54" s="9">
        <v>95</v>
      </c>
      <c r="AC54" s="14">
        <v>0.67</v>
      </c>
      <c r="AD54" s="9">
        <v>1.3</v>
      </c>
      <c r="AE54" s="5">
        <v>7.08</v>
      </c>
      <c r="AF54" s="5">
        <v>3.66</v>
      </c>
      <c r="AG54" s="5">
        <v>1.02</v>
      </c>
      <c r="AH54">
        <v>7.2439999999999998</v>
      </c>
      <c r="AI54">
        <v>7.6884499999999996</v>
      </c>
      <c r="AJ54">
        <v>7.5699299999999994</v>
      </c>
      <c r="AK54">
        <v>9</v>
      </c>
      <c r="AL54">
        <v>2.4619119106523852</v>
      </c>
      <c r="AM54">
        <v>300</v>
      </c>
      <c r="AN54">
        <v>201.96088016259981</v>
      </c>
      <c r="AO54" s="8">
        <v>-23</v>
      </c>
      <c r="AP54" s="8">
        <v>3.9</v>
      </c>
      <c r="AQ54">
        <v>5.5408379011827655</v>
      </c>
      <c r="AR54">
        <v>4.4560923889966704</v>
      </c>
      <c r="AS54" s="8" t="s">
        <v>87</v>
      </c>
      <c r="AT54" s="5">
        <v>100</v>
      </c>
      <c r="AU54" s="5">
        <v>0.76</v>
      </c>
      <c r="AV54" s="8">
        <v>1.1000000000000001</v>
      </c>
      <c r="AW54" s="5">
        <v>4.5599999999999996</v>
      </c>
      <c r="AY54" s="5">
        <v>3.49</v>
      </c>
      <c r="AZ54" s="5">
        <v>0.97</v>
      </c>
      <c r="BA54" t="s">
        <v>84</v>
      </c>
      <c r="BB54">
        <v>1</v>
      </c>
    </row>
    <row r="55" spans="1:55" x14ac:dyDescent="0.35">
      <c r="A55" s="7">
        <v>43895</v>
      </c>
      <c r="B55" s="44" t="s">
        <v>133</v>
      </c>
      <c r="D55">
        <v>0</v>
      </c>
      <c r="E55" t="s">
        <v>89</v>
      </c>
      <c r="F55" t="s">
        <v>97</v>
      </c>
      <c r="G55">
        <v>127</v>
      </c>
      <c r="H55">
        <v>162.56</v>
      </c>
      <c r="I55" s="5">
        <v>31.751465899999651</v>
      </c>
      <c r="J55">
        <v>7.37</v>
      </c>
      <c r="K55">
        <v>15</v>
      </c>
      <c r="L55">
        <v>10</v>
      </c>
      <c r="M55">
        <v>25</v>
      </c>
      <c r="N55">
        <v>27</v>
      </c>
      <c r="O55">
        <v>52</v>
      </c>
      <c r="P55">
        <v>7.226</v>
      </c>
      <c r="Q55">
        <v>7.6704499999999998</v>
      </c>
      <c r="R55">
        <v>7.5519299999999996</v>
      </c>
      <c r="S55" s="9">
        <v>12.9</v>
      </c>
      <c r="T55">
        <v>3.5287404052684188</v>
      </c>
      <c r="U55">
        <v>218</v>
      </c>
      <c r="V55">
        <v>146.75823958482252</v>
      </c>
      <c r="W55" s="9">
        <v>-22</v>
      </c>
      <c r="X55" s="9">
        <v>5.4</v>
      </c>
      <c r="Y55">
        <v>7.5940549403473785</v>
      </c>
      <c r="Z55">
        <v>6.0924617197956401</v>
      </c>
      <c r="AA55" s="9">
        <v>6</v>
      </c>
      <c r="AB55" s="9">
        <v>100</v>
      </c>
      <c r="AC55" s="11">
        <v>0.75</v>
      </c>
      <c r="AD55" s="9">
        <v>1.2</v>
      </c>
      <c r="AE55" s="5">
        <v>5.08</v>
      </c>
      <c r="AF55" s="5">
        <v>3.42</v>
      </c>
      <c r="AG55" s="5">
        <v>1.04</v>
      </c>
      <c r="AH55">
        <v>7.0549999999999997</v>
      </c>
      <c r="AI55">
        <v>7.4994499999999995</v>
      </c>
      <c r="AJ55">
        <v>7.3809299999999993</v>
      </c>
      <c r="AK55">
        <v>13.7</v>
      </c>
      <c r="AL55">
        <v>3.7475770195486304</v>
      </c>
      <c r="AM55">
        <v>151</v>
      </c>
      <c r="AN55">
        <v>101.65364301517523</v>
      </c>
      <c r="AO55" s="8">
        <v>-27</v>
      </c>
      <c r="AP55" s="8">
        <v>3.8</v>
      </c>
      <c r="AQ55">
        <v>5.2703558214168886</v>
      </c>
      <c r="AR55">
        <v>4.1313517384423202</v>
      </c>
      <c r="AS55" s="8" t="s">
        <v>87</v>
      </c>
      <c r="AT55" s="8">
        <v>98</v>
      </c>
      <c r="AU55" s="8">
        <v>1.61</v>
      </c>
      <c r="AV55" s="8">
        <v>1.9</v>
      </c>
      <c r="AW55" s="5">
        <v>5.27</v>
      </c>
      <c r="AY55" s="5">
        <v>3.72</v>
      </c>
      <c r="AZ55" s="5">
        <v>1.19</v>
      </c>
      <c r="BA55" t="s">
        <v>88</v>
      </c>
      <c r="BB55" s="49">
        <v>0</v>
      </c>
      <c r="BC55" t="s">
        <v>134</v>
      </c>
    </row>
    <row r="56" spans="1:55" x14ac:dyDescent="0.35">
      <c r="A56" s="7">
        <v>43896</v>
      </c>
      <c r="B56" s="44">
        <v>29241467</v>
      </c>
      <c r="D56">
        <v>0</v>
      </c>
      <c r="E56" t="s">
        <v>85</v>
      </c>
      <c r="F56" t="s">
        <v>86</v>
      </c>
      <c r="G56">
        <v>165.1</v>
      </c>
      <c r="H56">
        <v>224.79</v>
      </c>
      <c r="I56" s="5">
        <v>92.079251109998992</v>
      </c>
      <c r="J56">
        <v>7.37</v>
      </c>
      <c r="K56">
        <v>51</v>
      </c>
      <c r="L56">
        <v>10</v>
      </c>
      <c r="M56">
        <v>61</v>
      </c>
      <c r="N56">
        <v>4</v>
      </c>
      <c r="O56">
        <v>65</v>
      </c>
      <c r="P56">
        <v>7.12</v>
      </c>
      <c r="Q56">
        <v>7.5644499999999999</v>
      </c>
      <c r="R56">
        <v>7.4459299999999997</v>
      </c>
      <c r="S56" s="9">
        <v>16.600000000000001</v>
      </c>
      <c r="T56">
        <v>4.5408597463143998</v>
      </c>
      <c r="U56">
        <v>322</v>
      </c>
      <c r="V56">
        <v>216.77134470785714</v>
      </c>
      <c r="W56" s="9">
        <v>-24</v>
      </c>
      <c r="X56" s="9">
        <v>5.4</v>
      </c>
      <c r="Y56">
        <v>7.5068828174668552</v>
      </c>
      <c r="Z56">
        <v>5.9366090229403099</v>
      </c>
      <c r="AA56" s="9">
        <v>6</v>
      </c>
      <c r="AB56" s="9">
        <v>100</v>
      </c>
      <c r="AC56" s="11">
        <v>1.01</v>
      </c>
      <c r="AD56" s="5">
        <v>1.9</v>
      </c>
      <c r="AH56">
        <v>7.0449999999999999</v>
      </c>
      <c r="AI56">
        <v>7.4894499999999997</v>
      </c>
      <c r="AJ56">
        <v>7.3709299999999995</v>
      </c>
      <c r="AK56">
        <v>20.6</v>
      </c>
      <c r="AL56">
        <v>5.6350428177154601</v>
      </c>
      <c r="AM56">
        <v>143</v>
      </c>
      <c r="AN56">
        <v>96.268019544172574</v>
      </c>
      <c r="AO56" s="8">
        <v>-25</v>
      </c>
      <c r="AP56" s="8">
        <v>5.6</v>
      </c>
      <c r="AQ56">
        <v>7.7300381927787942</v>
      </c>
      <c r="AR56">
        <v>6.0512510424009998</v>
      </c>
      <c r="AS56" s="8">
        <v>6</v>
      </c>
      <c r="AT56" s="8">
        <v>98</v>
      </c>
      <c r="AU56" s="8">
        <v>1.17</v>
      </c>
      <c r="AV56" s="5">
        <v>1.9</v>
      </c>
      <c r="BA56" t="s">
        <v>88</v>
      </c>
      <c r="BB56">
        <v>1</v>
      </c>
      <c r="BC56" t="s">
        <v>135</v>
      </c>
    </row>
    <row r="57" spans="1:55" x14ac:dyDescent="0.35">
      <c r="A57" s="7">
        <v>43896</v>
      </c>
      <c r="B57" s="44">
        <v>2054522</v>
      </c>
      <c r="C57">
        <v>7228</v>
      </c>
      <c r="D57">
        <v>1</v>
      </c>
      <c r="E57" t="s">
        <v>85</v>
      </c>
      <c r="F57" t="s">
        <v>97</v>
      </c>
      <c r="G57">
        <v>142.24</v>
      </c>
      <c r="H57">
        <v>179.07</v>
      </c>
      <c r="I57" s="5">
        <v>57.606230989999368</v>
      </c>
      <c r="J57">
        <v>7.37</v>
      </c>
      <c r="K57">
        <v>43</v>
      </c>
      <c r="L57">
        <v>8</v>
      </c>
      <c r="M57">
        <v>51</v>
      </c>
      <c r="N57">
        <v>14</v>
      </c>
      <c r="O57">
        <v>65</v>
      </c>
      <c r="P57">
        <v>7.1289999999999996</v>
      </c>
      <c r="Q57">
        <v>7.5734499999999993</v>
      </c>
      <c r="R57">
        <v>7.4549299999999992</v>
      </c>
      <c r="S57" s="9">
        <v>15.5</v>
      </c>
      <c r="T57">
        <v>4.2399594016791076</v>
      </c>
      <c r="U57">
        <v>270</v>
      </c>
      <c r="V57">
        <v>181.76479214633983</v>
      </c>
      <c r="W57" s="9">
        <v>-24</v>
      </c>
      <c r="X57" s="9">
        <v>5.0999999999999996</v>
      </c>
      <c r="Y57">
        <v>7.168160191350065</v>
      </c>
      <c r="Z57">
        <v>5.6756596853935504</v>
      </c>
      <c r="AA57" s="9">
        <v>6</v>
      </c>
      <c r="AB57" s="9">
        <v>100</v>
      </c>
      <c r="AC57" s="11">
        <v>1.08</v>
      </c>
      <c r="AD57" s="5">
        <v>1.5</v>
      </c>
      <c r="AE57" s="5">
        <v>3.82</v>
      </c>
      <c r="AF57" s="5">
        <v>3.5</v>
      </c>
      <c r="AG57" s="5">
        <v>0.95</v>
      </c>
      <c r="AH57">
        <v>7.0979999999999999</v>
      </c>
      <c r="AI57">
        <v>7.5424499999999997</v>
      </c>
      <c r="AJ57">
        <v>7.4239299999999995</v>
      </c>
      <c r="AK57">
        <v>15.5</v>
      </c>
      <c r="AL57">
        <v>4.2399594016791076</v>
      </c>
      <c r="AM57">
        <v>285</v>
      </c>
      <c r="AN57">
        <v>191.86283615446982</v>
      </c>
      <c r="AO57" s="8">
        <v>-25</v>
      </c>
      <c r="AP57" s="8">
        <v>4.8</v>
      </c>
      <c r="AQ57">
        <v>6.6360913460377846</v>
      </c>
      <c r="AR57">
        <v>5.2323407334130598</v>
      </c>
      <c r="AS57" s="8">
        <v>5</v>
      </c>
      <c r="AT57" s="8">
        <v>100</v>
      </c>
      <c r="AU57" s="8">
        <v>1.1599999999999999</v>
      </c>
      <c r="AW57" s="5">
        <v>4.45</v>
      </c>
      <c r="AY57" s="5">
        <v>3.86</v>
      </c>
      <c r="AZ57" s="5">
        <v>1.04</v>
      </c>
      <c r="BA57" t="s">
        <v>88</v>
      </c>
      <c r="BB57">
        <v>1</v>
      </c>
    </row>
    <row r="58" spans="1:55" x14ac:dyDescent="0.35">
      <c r="A58" s="7">
        <v>43896</v>
      </c>
      <c r="B58" s="44">
        <v>7093370</v>
      </c>
      <c r="C58">
        <v>58036</v>
      </c>
      <c r="D58">
        <v>1</v>
      </c>
      <c r="E58" t="s">
        <v>85</v>
      </c>
      <c r="F58" t="s">
        <v>90</v>
      </c>
      <c r="G58">
        <v>97.79</v>
      </c>
      <c r="H58">
        <v>132.08000000000001</v>
      </c>
      <c r="I58" s="5">
        <v>15.42214057999983</v>
      </c>
      <c r="J58">
        <v>7.37</v>
      </c>
      <c r="K58">
        <v>13</v>
      </c>
      <c r="L58">
        <v>11</v>
      </c>
      <c r="M58">
        <v>24</v>
      </c>
      <c r="N58">
        <v>9</v>
      </c>
      <c r="O58">
        <v>33</v>
      </c>
      <c r="P58">
        <v>7.0789999999999997</v>
      </c>
      <c r="Q58">
        <v>7.5234499999999995</v>
      </c>
      <c r="R58">
        <v>7.4049299999999993</v>
      </c>
      <c r="S58" s="9">
        <v>16.2</v>
      </c>
      <c r="T58">
        <v>4.4314414391742929</v>
      </c>
      <c r="U58">
        <v>199</v>
      </c>
      <c r="V58">
        <v>133.96738384119121</v>
      </c>
      <c r="W58" s="9">
        <v>-25</v>
      </c>
      <c r="X58" s="9">
        <v>4.8</v>
      </c>
      <c r="Y58">
        <v>6.6155547163377282</v>
      </c>
      <c r="Z58">
        <v>5.2027312213589703</v>
      </c>
      <c r="AA58" s="9">
        <v>5</v>
      </c>
      <c r="AB58" s="9">
        <v>99</v>
      </c>
      <c r="AC58" s="11">
        <v>0.75</v>
      </c>
      <c r="AD58" s="5">
        <v>1.4</v>
      </c>
      <c r="AE58" s="5">
        <v>6.11</v>
      </c>
      <c r="AF58" s="5">
        <v>3.46</v>
      </c>
      <c r="AG58" s="5">
        <v>1.1399999999999999</v>
      </c>
      <c r="AH58">
        <v>7.0410000000000004</v>
      </c>
      <c r="AI58">
        <v>7.4854500000000002</v>
      </c>
      <c r="AJ58">
        <v>7.36693</v>
      </c>
      <c r="AK58">
        <v>17.5</v>
      </c>
      <c r="AL58">
        <v>4.7870509373796377</v>
      </c>
      <c r="AM58">
        <v>289</v>
      </c>
      <c r="AN58">
        <v>194.55564788997114</v>
      </c>
      <c r="AO58" s="8">
        <v>-26</v>
      </c>
      <c r="AP58" s="8">
        <v>4.7</v>
      </c>
      <c r="AQ58">
        <v>6.501753315245324</v>
      </c>
      <c r="AR58">
        <v>5.08696250950526</v>
      </c>
      <c r="AS58" s="8">
        <v>5</v>
      </c>
      <c r="AT58" s="8">
        <v>100</v>
      </c>
      <c r="AU58" s="8">
        <v>0.9</v>
      </c>
      <c r="AW58" s="5">
        <v>5.32</v>
      </c>
      <c r="AY58" s="5">
        <v>3.55</v>
      </c>
      <c r="AZ58" s="5">
        <v>1.23</v>
      </c>
      <c r="BA58" t="s">
        <v>84</v>
      </c>
      <c r="BB58">
        <v>1</v>
      </c>
    </row>
    <row r="59" spans="1:55" x14ac:dyDescent="0.35">
      <c r="A59" s="7">
        <v>43896</v>
      </c>
      <c r="B59" s="44">
        <v>7093185</v>
      </c>
      <c r="D59">
        <v>0</v>
      </c>
      <c r="E59" t="s">
        <v>85</v>
      </c>
      <c r="F59" t="s">
        <v>86</v>
      </c>
      <c r="G59">
        <v>165.1</v>
      </c>
      <c r="H59">
        <v>213.36</v>
      </c>
      <c r="I59" s="5">
        <v>86.18255029999905</v>
      </c>
      <c r="J59">
        <v>7.37</v>
      </c>
      <c r="K59">
        <v>35</v>
      </c>
      <c r="L59">
        <v>36</v>
      </c>
      <c r="M59">
        <v>71</v>
      </c>
      <c r="P59">
        <v>7.0039999999999996</v>
      </c>
      <c r="Q59">
        <v>7.4484499999999993</v>
      </c>
      <c r="R59">
        <v>7.3299299999999992</v>
      </c>
      <c r="S59" s="9">
        <v>18.100000000000001</v>
      </c>
      <c r="T59">
        <v>4.9511783980897972</v>
      </c>
      <c r="U59">
        <v>126</v>
      </c>
      <c r="V59">
        <v>84.823569668291924</v>
      </c>
      <c r="W59" s="9">
        <v>-27</v>
      </c>
      <c r="X59" s="9">
        <v>4.5</v>
      </c>
      <c r="Y59">
        <v>6.1332786597406548</v>
      </c>
      <c r="Z59">
        <v>4.7746609868996703</v>
      </c>
      <c r="AA59" s="9">
        <v>5</v>
      </c>
      <c r="AB59" s="9">
        <v>97</v>
      </c>
      <c r="AC59" s="11">
        <v>0.78</v>
      </c>
      <c r="AD59" s="5">
        <v>1.4</v>
      </c>
      <c r="BA59" t="s">
        <v>88</v>
      </c>
      <c r="BB59">
        <v>1</v>
      </c>
      <c r="BC59" t="s">
        <v>262</v>
      </c>
    </row>
    <row r="60" spans="1:55" x14ac:dyDescent="0.35">
      <c r="A60" s="7">
        <v>43910</v>
      </c>
      <c r="B60" s="44">
        <v>31199309</v>
      </c>
      <c r="D60">
        <v>0</v>
      </c>
      <c r="E60" t="s">
        <v>89</v>
      </c>
      <c r="F60" t="s">
        <v>86</v>
      </c>
      <c r="G60">
        <v>147.32</v>
      </c>
      <c r="H60">
        <v>190.5</v>
      </c>
      <c r="I60" s="5">
        <v>53.070307289999413</v>
      </c>
      <c r="J60">
        <v>7.2</v>
      </c>
      <c r="K60">
        <v>25</v>
      </c>
      <c r="L60">
        <v>9</v>
      </c>
      <c r="M60">
        <v>34</v>
      </c>
      <c r="P60">
        <v>7.0730000000000004</v>
      </c>
      <c r="Q60">
        <v>7.5200000000000005</v>
      </c>
      <c r="R60">
        <v>7.4008000000000003</v>
      </c>
      <c r="S60" s="9">
        <v>16.899999999999999</v>
      </c>
      <c r="T60">
        <v>4.5886687176530776</v>
      </c>
      <c r="U60">
        <v>133</v>
      </c>
      <c r="V60">
        <v>89.332942849781915</v>
      </c>
      <c r="W60" s="9">
        <v>-25</v>
      </c>
      <c r="X60" s="9">
        <v>4.9000000000000004</v>
      </c>
      <c r="Y60">
        <v>6.8132875154952464</v>
      </c>
      <c r="Z60">
        <v>5.3435829769898797</v>
      </c>
      <c r="AA60" s="9">
        <v>5</v>
      </c>
      <c r="AB60" s="9">
        <v>98</v>
      </c>
      <c r="AC60" s="11">
        <v>1.1100000000000001</v>
      </c>
      <c r="AD60" s="5">
        <v>1.6</v>
      </c>
      <c r="BA60" t="s">
        <v>88</v>
      </c>
      <c r="BB60">
        <v>1</v>
      </c>
    </row>
    <row r="61" spans="1:55" x14ac:dyDescent="0.35">
      <c r="A61" s="7">
        <v>43910</v>
      </c>
      <c r="B61" s="44">
        <v>31199293</v>
      </c>
      <c r="D61">
        <v>0</v>
      </c>
      <c r="E61" t="s">
        <v>85</v>
      </c>
      <c r="F61" t="s">
        <v>90</v>
      </c>
      <c r="G61">
        <v>91.44</v>
      </c>
      <c r="H61">
        <v>129.54</v>
      </c>
      <c r="I61" s="5">
        <v>14.061363469999845</v>
      </c>
      <c r="J61">
        <v>7.2</v>
      </c>
      <c r="K61">
        <v>11</v>
      </c>
      <c r="L61">
        <v>10</v>
      </c>
      <c r="M61">
        <v>21</v>
      </c>
      <c r="P61">
        <v>7.1159999999999997</v>
      </c>
      <c r="Q61">
        <v>7.5629999999999997</v>
      </c>
      <c r="R61">
        <v>7.4437999999999995</v>
      </c>
      <c r="S61" s="9">
        <v>13.7</v>
      </c>
      <c r="T61">
        <v>3.7198083687483527</v>
      </c>
      <c r="U61">
        <v>133</v>
      </c>
      <c r="V61">
        <v>89.332942849781915</v>
      </c>
      <c r="W61" s="9">
        <v>-25</v>
      </c>
      <c r="X61" s="9">
        <v>4.4000000000000004</v>
      </c>
      <c r="Y61">
        <v>6.146518042013601</v>
      </c>
      <c r="Z61">
        <v>4.8484939040981603</v>
      </c>
      <c r="AA61" s="9">
        <v>5</v>
      </c>
      <c r="AB61" s="9">
        <v>98</v>
      </c>
      <c r="AC61" s="11">
        <v>0.53</v>
      </c>
      <c r="AD61" s="5">
        <v>1.7</v>
      </c>
      <c r="BA61" t="s">
        <v>84</v>
      </c>
      <c r="BB61">
        <v>1</v>
      </c>
    </row>
    <row r="62" spans="1:55" x14ac:dyDescent="0.35">
      <c r="I6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Notes on data analysis 1</vt:lpstr>
      <vt:lpstr>Data analysis 1</vt:lpstr>
      <vt:lpstr>Healthy only</vt:lpstr>
      <vt:lpstr>Abscess_poor health</vt:lpstr>
      <vt:lpstr>Data all without formulas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2004 Test Drive User</dc:creator>
  <cp:keywords/>
  <dc:description/>
  <cp:lastModifiedBy>Georgina Cole</cp:lastModifiedBy>
  <cp:revision/>
  <dcterms:created xsi:type="dcterms:W3CDTF">2020-04-08T10:17:42Z</dcterms:created>
  <dcterms:modified xsi:type="dcterms:W3CDTF">2024-10-09T15:39:38Z</dcterms:modified>
  <cp:category/>
  <cp:contentStatus/>
</cp:coreProperties>
</file>