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diec11us\Documents\vs code workspaces\PyLab\pos_xref\data\raw\"/>
    </mc:Choice>
  </mc:AlternateContent>
  <xr:revisionPtr revIDLastSave="0" documentId="13_ncr:1_{568D2326-B385-463B-961B-6973A7DAE000}" xr6:coauthVersionLast="47" xr6:coauthVersionMax="47" xr10:uidLastSave="{00000000-0000-0000-0000-000000000000}"/>
  <bookViews>
    <workbookView xWindow="-120" yWindow="-120" windowWidth="38640" windowHeight="21240" activeTab="1" xr2:uid="{8647D0FC-2DF6-4099-9FC1-D11B21F217ED}"/>
  </bookViews>
  <sheets>
    <sheet name="Charts" sheetId="4" r:id="rId1"/>
    <sheet name="EOM" sheetId="1" r:id="rId2"/>
    <sheet name="DV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7" i="1"/>
  <c r="I8" i="1"/>
  <c r="I9" i="1"/>
  <c r="I10" i="1"/>
  <c r="I11" i="1"/>
  <c r="I6" i="1"/>
  <c r="H7" i="1"/>
  <c r="H8" i="1"/>
  <c r="H9" i="1"/>
  <c r="H10" i="1"/>
  <c r="H11" i="1"/>
  <c r="H6" i="1"/>
  <c r="F3" i="1"/>
</calcChain>
</file>

<file path=xl/sharedStrings.xml><?xml version="1.0" encoding="utf-8"?>
<sst xmlns="http://schemas.openxmlformats.org/spreadsheetml/2006/main" count="71" uniqueCount="58">
  <si>
    <t>Account</t>
  </si>
  <si>
    <t>Account Group</t>
  </si>
  <si>
    <t>Customer Name</t>
  </si>
  <si>
    <t>State</t>
  </si>
  <si>
    <t>Zip</t>
  </si>
  <si>
    <t>CA</t>
  </si>
  <si>
    <t>IL</t>
  </si>
  <si>
    <t>NY</t>
  </si>
  <si>
    <t>ON</t>
  </si>
  <si>
    <t>CO</t>
  </si>
  <si>
    <t>OK</t>
  </si>
  <si>
    <t>DIVINIFIED - WEST</t>
  </si>
  <si>
    <t>DIVINIFIED - EAST</t>
  </si>
  <si>
    <t>DIV000001</t>
  </si>
  <si>
    <t>DIV000002</t>
  </si>
  <si>
    <t>APPLE CORPORATE</t>
  </si>
  <si>
    <t>APP000003</t>
  </si>
  <si>
    <t>VIDEO SYSTEMS INC</t>
  </si>
  <si>
    <t>VID000004</t>
  </si>
  <si>
    <t>DISPLAY TECHNIQUES LTD</t>
  </si>
  <si>
    <t>DIS000005</t>
  </si>
  <si>
    <t>ELEMENT DISPLAYS INC</t>
  </si>
  <si>
    <t>ELE000006</t>
  </si>
  <si>
    <t>Divinified</t>
  </si>
  <si>
    <t>L3R 4C1</t>
  </si>
  <si>
    <t>End Of Month Report - April 2025</t>
  </si>
  <si>
    <t>Group MTD</t>
  </si>
  <si>
    <t>Group YTD</t>
  </si>
  <si>
    <t>MTD Net</t>
  </si>
  <si>
    <t>YTD Net</t>
  </si>
  <si>
    <t>More</t>
  </si>
  <si>
    <t>Data</t>
  </si>
  <si>
    <t>Here</t>
  </si>
  <si>
    <t>Generated By: Ward Street</t>
  </si>
  <si>
    <t>Explanation of why something is missing</t>
  </si>
  <si>
    <t>a</t>
  </si>
  <si>
    <t>s</t>
  </si>
  <si>
    <t>zc</t>
  </si>
  <si>
    <t>g</t>
  </si>
  <si>
    <t>t</t>
  </si>
  <si>
    <t>y</t>
  </si>
  <si>
    <t>GL</t>
  </si>
  <si>
    <t>&lt; - Vlookup indecies</t>
  </si>
  <si>
    <t>validation</t>
  </si>
  <si>
    <t>spam</t>
  </si>
  <si>
    <t>eggs</t>
  </si>
  <si>
    <t>bacon</t>
  </si>
  <si>
    <t>Name</t>
  </si>
  <si>
    <t>ID</t>
  </si>
  <si>
    <t>Ward Street</t>
  </si>
  <si>
    <t>Jimothy Wheeler</t>
  </si>
  <si>
    <t>Kayla Karineer</t>
  </si>
  <si>
    <t>WS879</t>
  </si>
  <si>
    <t>JQ881</t>
  </si>
  <si>
    <t>KK045</t>
  </si>
  <si>
    <t>Row Labels</t>
  </si>
  <si>
    <t>Grand Total</t>
  </si>
  <si>
    <t>Sum of MTD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</si>
</sst>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008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1" applyAlignment="0"/>
    <xf numFmtId="0" fontId="5" fillId="4" borderId="2" applyAlignment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5" borderId="0" xfId="0" applyFill="1"/>
    <xf numFmtId="0" fontId="2" fillId="2" borderId="0" xfId="2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</cellXfs>
  <cellStyles count="5">
    <cellStyle name="Currency" xfId="1" builtinId="4"/>
    <cellStyle name="Good" xfId="2" builtinId="26"/>
    <cellStyle name="Normal" xfId="0" builtinId="0"/>
    <cellStyle name="Style 1" xfId="4" xr:uid="{12176EA9-8722-4587-AC95-DA4A382EACE5}"/>
    <cellStyle name="Style 2" xfId="3" xr:uid="{C066B81A-5AAE-462E-A678-A7A4B701F554}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File - EOM April 2025.xlsx]Charts!PivotTable1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94-4F29-AA84-4DA0A94251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4-4F29-AA84-4DA0A94251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4-4F29-AA84-4DA0A94251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94-4F29-AA84-4DA0A94251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94-4F29-AA84-4DA0A94251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94-4F29-AA84-4DA0A9425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Charts!$A$2:$A$8</c:f>
              <c:strCache>
                <c:ptCount val="6"/>
                <c:pt idx="0">
                  <c:v>APPLE CORPORATE</c:v>
                </c:pt>
                <c:pt idx="1">
                  <c:v>DISPLAY TECHNIQUES LTD</c:v>
                </c:pt>
                <c:pt idx="2">
                  <c:v>DIVINIFIED - EAST</c:v>
                </c:pt>
                <c:pt idx="3">
                  <c:v>DIVINIFIED - WEST</c:v>
                </c:pt>
                <c:pt idx="4">
                  <c:v>ELEMENT DISPLAYS INC</c:v>
                </c:pt>
                <c:pt idx="5">
                  <c:v>VIDEO SYSTEMS INC</c:v>
                </c:pt>
              </c:strCache>
            </c:strRef>
          </c:cat>
          <c:val>
            <c:numRef>
              <c:f>Charts!$B$2:$B$8</c:f>
              <c:numCache>
                <c:formatCode>_("$"* #,##0.00_);_("$"* \(#,##0.00\);_("$"* "-"??_);_(@_)</c:formatCode>
                <c:ptCount val="6"/>
                <c:pt idx="0">
                  <c:v>130879.55</c:v>
                </c:pt>
                <c:pt idx="1">
                  <c:v>524.11</c:v>
                </c:pt>
                <c:pt idx="2">
                  <c:v>78012.850000000006</c:v>
                </c:pt>
                <c:pt idx="3">
                  <c:v>3456.88</c:v>
                </c:pt>
                <c:pt idx="4">
                  <c:v>2856.66</c:v>
                </c:pt>
                <c:pt idx="5">
                  <c:v>22315.06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D-49FC-AB94-CCEEBFECC6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14</xdr:col>
      <xdr:colOff>352425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21AE-5106-4677-81FC-05DE3C53F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Callejas" refreshedDate="45764.400000462963" createdVersion="7" refreshedVersion="7" minRefreshableVersion="3" recordCount="6" xr:uid="{75FF694B-8C96-4CDB-A7A1-65D0EFED43D4}">
  <cacheSource type="worksheet">
    <worksheetSource name="Table2"/>
  </cacheSource>
  <cacheFields count="12">
    <cacheField name="Account" numFmtId="0">
      <sharedItems/>
    </cacheField>
    <cacheField name="Customer Name" numFmtId="0">
      <sharedItems count="6">
        <s v="DIVINIFIED - EAST"/>
        <s v="DIVINIFIED - WEST"/>
        <s v="APPLE CORPORATE"/>
        <s v="VIDEO SYSTEMS INC"/>
        <s v="DISPLAY TECHNIQUES LTD"/>
        <s v="ELEMENT DISPLAYS INC"/>
      </sharedItems>
    </cacheField>
    <cacheField name="Account Group" numFmtId="0">
      <sharedItems containsBlank="1"/>
    </cacheField>
    <cacheField name="State" numFmtId="0">
      <sharedItems/>
    </cacheField>
    <cacheField name="Zip" numFmtId="0">
      <sharedItems containsMixedTypes="1" containsNumber="1" containsInteger="1" minValue="10001" maxValue="95014"/>
    </cacheField>
    <cacheField name="MTD Net" numFmtId="44">
      <sharedItems containsSemiMixedTypes="0" containsString="0" containsNumber="1" minValue="524.11" maxValue="130879.55"/>
    </cacheField>
    <cacheField name="YTD Net" numFmtId="44">
      <sharedItems containsSemiMixedTypes="0" containsString="0" containsNumber="1" minValue="1677.152" maxValue="418814.56000000006"/>
    </cacheField>
    <cacheField name="Group MTD" numFmtId="44">
      <sharedItems containsSemiMixedTypes="0" containsString="0" containsNumber="1" minValue="524.11" maxValue="130879.55"/>
    </cacheField>
    <cacheField name="Group YTD" numFmtId="44">
      <sharedItems containsSemiMixedTypes="0" containsString="0" containsNumber="1" minValue="1677.152" maxValue="418814.56000000006"/>
    </cacheField>
    <cacheField name="More" numFmtId="0">
      <sharedItems/>
    </cacheField>
    <cacheField name="Data" numFmtId="0">
      <sharedItems containsSemiMixedTypes="0" containsString="0" containsNumber="1" containsInteger="1" minValue="18" maxValue="850"/>
    </cacheField>
    <cacheField name="He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IV000001"/>
    <x v="0"/>
    <s v="Divinified"/>
    <s v="NY"/>
    <n v="10001"/>
    <n v="78012.850000000006"/>
    <n v="249641.12000000002"/>
    <n v="81469.73000000001"/>
    <n v="260703.13600000003"/>
    <s v="a"/>
    <n v="850"/>
    <s v="CO"/>
  </r>
  <r>
    <s v="DIV000002"/>
    <x v="1"/>
    <s v="Divinified"/>
    <s v="CA"/>
    <n v="90210"/>
    <n v="3456.88"/>
    <n v="11062.016000000001"/>
    <n v="81469.73000000001"/>
    <n v="260703.13600000003"/>
    <s v="s"/>
    <n v="52"/>
    <s v="CO"/>
  </r>
  <r>
    <s v="APP000003"/>
    <x v="2"/>
    <m/>
    <s v="CA"/>
    <n v="95014"/>
    <n v="130879.55"/>
    <n v="418814.56000000006"/>
    <n v="130879.55"/>
    <n v="418814.56000000006"/>
    <s v="zc"/>
    <n v="21"/>
    <s v="GL"/>
  </r>
  <r>
    <s v="VID000004"/>
    <x v="3"/>
    <m/>
    <s v="ON"/>
    <s v="L3R 4C1"/>
    <n v="22315.06"/>
    <n v="71408.19200000001"/>
    <n v="22315.06"/>
    <n v="71408.19200000001"/>
    <s v="g"/>
    <n v="456"/>
    <s v="GL"/>
  </r>
  <r>
    <s v="DIS000005"/>
    <x v="4"/>
    <m/>
    <s v="IL"/>
    <n v="60502"/>
    <n v="524.11"/>
    <n v="1677.152"/>
    <n v="524.11"/>
    <n v="1677.152"/>
    <s v="t"/>
    <n v="22"/>
    <s v="CO"/>
  </r>
  <r>
    <s v="ELE000006"/>
    <x v="5"/>
    <m/>
    <s v="OK"/>
    <n v="73128"/>
    <n v="2856.66"/>
    <n v="9141.3119999999999"/>
    <n v="2856.66"/>
    <n v="9141.3119999999999"/>
    <s v="y"/>
    <n v="18"/>
    <s v="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2172E-EFEE-45B5-825E-4273BD48033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12">
    <pivotField showAll="0"/>
    <pivotField axis="axisRow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TD Net" fld="5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AADEC-00AF-4C07-AFFD-4071F84ABF3F}" name="Table2" displayName="Table2" ref="A5:L11" totalsRowShown="0">
  <autoFilter ref="A5:L11" xr:uid="{5A9AADEC-00AF-4C07-AFFD-4071F84ABF3F}"/>
  <tableColumns count="12">
    <tableColumn id="1" xr3:uid="{BB16EFD3-F256-4AFE-A482-C38B9E17D906}" name="Account"/>
    <tableColumn id="2" xr3:uid="{019A6751-2090-4C4B-B220-1D3BA34C85EA}" name="Customer Name"/>
    <tableColumn id="3" xr3:uid="{9A1280FB-304B-473B-93E3-202B6F0F4030}" name="Account Group"/>
    <tableColumn id="4" xr3:uid="{C35C48CC-648C-4FEA-BE45-F1C23E4B240E}" name="State"/>
    <tableColumn id="5" xr3:uid="{BA7AAE80-A559-4DB3-A09C-C66C4FCB26FF}" name="Zip"/>
    <tableColumn id="6" xr3:uid="{A5F8EBDD-B7E3-4751-B342-EE9FBA067B6A}" name="MTD Net" dataCellStyle="Currency"/>
    <tableColumn id="7" xr3:uid="{D4A7E0AA-148E-4435-A136-A5E397A48B50}" name="YTD Net" dataCellStyle="Currency"/>
    <tableColumn id="8" xr3:uid="{C8AB5E5D-8BB6-4724-8DAD-A53BCFDC9B22}" name="Group MTD">
      <calculatedColumnFormula>IF(Table2[[#This Row],[Account Group]]="",Table2[[#This Row],[MTD Net]],SUMIF(Table2[Account Group],Table2[[#This Row],[Account Group]],Table2[MTD Net]))</calculatedColumnFormula>
    </tableColumn>
    <tableColumn id="9" xr3:uid="{E7A21FBB-282B-4328-B68E-0663FDB9D9DD}" name="Group YTD">
      <calculatedColumnFormula>IF(Table2[[#This Row],[Account Group]]="",Table2[[#This Row],[YTD Net]],SUMIF(Table2[Account Group],Table2[[#This Row],[Account Group]],Table2[YTD Net]))</calculatedColumnFormula>
    </tableColumn>
    <tableColumn id="10" xr3:uid="{6676F1A0-9287-40E2-BBC1-3351A1C01049}" name="More"/>
    <tableColumn id="11" xr3:uid="{DDF62A1E-C739-4CA3-A0F3-31524BCC5328}" name="Data"/>
    <tableColumn id="12" xr3:uid="{E7313F87-3B56-422D-84CD-9EB317DEF2F7}" name="He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6AC-1C13-49E3-AECE-6E715DC722CA}">
  <dimension ref="A1:B8"/>
  <sheetViews>
    <sheetView workbookViewId="0"/>
  </sheetViews>
  <sheetFormatPr defaultRowHeight="15" x14ac:dyDescent="0.25"/>
  <cols>
    <col min="1" max="1" width="23.7109375" bestFit="1" customWidth="1"/>
    <col min="2" max="2" width="15.5703125" bestFit="1" customWidth="1"/>
  </cols>
  <sheetData>
    <row r="1" spans="1:2" x14ac:dyDescent="0.25">
      <c r="A1" s="5" t="s">
        <v>55</v>
      </c>
      <c r="B1" t="s">
        <v>57</v>
      </c>
    </row>
    <row r="2" spans="1:2" x14ac:dyDescent="0.25">
      <c r="A2" s="6" t="s">
        <v>15</v>
      </c>
      <c r="B2" s="2">
        <v>130879.55</v>
      </c>
    </row>
    <row r="3" spans="1:2" x14ac:dyDescent="0.25">
      <c r="A3" s="6" t="s">
        <v>19</v>
      </c>
      <c r="B3" s="2">
        <v>524.11</v>
      </c>
    </row>
    <row r="4" spans="1:2" x14ac:dyDescent="0.25">
      <c r="A4" s="6" t="s">
        <v>12</v>
      </c>
      <c r="B4" s="2">
        <v>78012.850000000006</v>
      </c>
    </row>
    <row r="5" spans="1:2" x14ac:dyDescent="0.25">
      <c r="A5" s="6" t="s">
        <v>11</v>
      </c>
      <c r="B5" s="2">
        <v>3456.88</v>
      </c>
    </row>
    <row r="6" spans="1:2" x14ac:dyDescent="0.25">
      <c r="A6" s="6" t="s">
        <v>21</v>
      </c>
      <c r="B6" s="2">
        <v>2856.66</v>
      </c>
    </row>
    <row r="7" spans="1:2" x14ac:dyDescent="0.25">
      <c r="A7" s="6" t="s">
        <v>17</v>
      </c>
      <c r="B7" s="2">
        <v>22315.06</v>
      </c>
    </row>
    <row r="8" spans="1:2" x14ac:dyDescent="0.25">
      <c r="A8" s="6" t="s">
        <v>56</v>
      </c>
      <c r="B8" s="2">
        <v>238045.11000000002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365F-4625-4F0D-B637-89E67659F6F4}">
  <sheetPr codeName="Sheet1"/>
  <dimension ref="A1:M11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17.140625" customWidth="1"/>
    <col min="2" max="2" width="26" bestFit="1" customWidth="1"/>
    <col min="3" max="3" width="15.42578125" customWidth="1"/>
    <col min="6" max="7" width="13.28515625" bestFit="1" customWidth="1"/>
    <col min="8" max="8" width="13.42578125" bestFit="1" customWidth="1"/>
    <col min="9" max="9" width="13.28515625" bestFit="1" customWidth="1"/>
    <col min="10" max="10" width="12.28515625" bestFit="1" customWidth="1"/>
    <col min="11" max="11" width="9.7109375" customWidth="1"/>
    <col min="12" max="12" width="11.28515625" customWidth="1"/>
    <col min="13" max="13" width="11.7109375" customWidth="1"/>
  </cols>
  <sheetData>
    <row r="1" spans="1:13" x14ac:dyDescent="0.25">
      <c r="A1" t="s">
        <v>25</v>
      </c>
      <c r="J1" s="7" t="s">
        <v>34</v>
      </c>
      <c r="K1" s="7"/>
      <c r="L1" s="7"/>
    </row>
    <row r="2" spans="1:13" x14ac:dyDescent="0.25">
      <c r="A2" t="s">
        <v>33</v>
      </c>
      <c r="J2" s="7"/>
      <c r="K2" s="7"/>
      <c r="L2" s="7"/>
    </row>
    <row r="3" spans="1:13" x14ac:dyDescent="0.25">
      <c r="F3" s="1">
        <f>SUBTOTAL(9,Table2[MTD Net])</f>
        <v>238045.11000000002</v>
      </c>
      <c r="G3" s="1">
        <f>SUBTOTAL(9,Table2[YTD Net])</f>
        <v>761744.35200000019</v>
      </c>
      <c r="J3" s="7"/>
      <c r="K3" s="7"/>
      <c r="L3" s="7"/>
    </row>
    <row r="4" spans="1:13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 t="s">
        <v>42</v>
      </c>
    </row>
    <row r="5" spans="1:13" x14ac:dyDescent="0.25">
      <c r="A5" t="s">
        <v>0</v>
      </c>
      <c r="B5" t="s">
        <v>2</v>
      </c>
      <c r="C5" t="s">
        <v>1</v>
      </c>
      <c r="D5" t="s">
        <v>3</v>
      </c>
      <c r="E5" t="s">
        <v>4</v>
      </c>
      <c r="F5" t="s">
        <v>28</v>
      </c>
      <c r="G5" t="s">
        <v>29</v>
      </c>
      <c r="H5" t="s">
        <v>26</v>
      </c>
      <c r="I5" t="s">
        <v>27</v>
      </c>
      <c r="J5" t="s">
        <v>30</v>
      </c>
      <c r="K5" t="s">
        <v>31</v>
      </c>
      <c r="L5" t="s">
        <v>32</v>
      </c>
    </row>
    <row r="6" spans="1:13" x14ac:dyDescent="0.25">
      <c r="A6" t="s">
        <v>13</v>
      </c>
      <c r="B6" t="s">
        <v>12</v>
      </c>
      <c r="C6" t="s">
        <v>23</v>
      </c>
      <c r="D6" t="s">
        <v>7</v>
      </c>
      <c r="E6">
        <v>10001</v>
      </c>
      <c r="F6" s="1">
        <v>78012.850000000006</v>
      </c>
      <c r="G6" s="1">
        <v>249641.12000000002</v>
      </c>
      <c r="H6" s="2">
        <f>IF(Table2[[#This Row],[Account Group]]="",Table2[[#This Row],[MTD Net]],SUMIF(Table2[Account Group],Table2[[#This Row],[Account Group]],Table2[MTD Net]))</f>
        <v>81469.73000000001</v>
      </c>
      <c r="I6" s="1">
        <f>IF(Table2[[#This Row],[Account Group]]="",Table2[[#This Row],[YTD Net]],SUMIF(Table2[Account Group],Table2[[#This Row],[Account Group]],Table2[YTD Net]))</f>
        <v>260703.13600000003</v>
      </c>
      <c r="J6" t="s">
        <v>35</v>
      </c>
      <c r="K6">
        <v>850</v>
      </c>
      <c r="L6" t="s">
        <v>9</v>
      </c>
    </row>
    <row r="7" spans="1:13" x14ac:dyDescent="0.25">
      <c r="A7" t="s">
        <v>14</v>
      </c>
      <c r="B7" t="s">
        <v>11</v>
      </c>
      <c r="C7" t="s">
        <v>23</v>
      </c>
      <c r="D7" t="s">
        <v>5</v>
      </c>
      <c r="E7">
        <v>90210</v>
      </c>
      <c r="F7" s="1">
        <v>3456.88</v>
      </c>
      <c r="G7" s="1">
        <v>11062.016000000001</v>
      </c>
      <c r="H7" s="2">
        <f>IF(Table2[[#This Row],[Account Group]]="",Table2[[#This Row],[MTD Net]],SUMIF(Table2[Account Group],Table2[[#This Row],[Account Group]],Table2[MTD Net]))</f>
        <v>81469.73000000001</v>
      </c>
      <c r="I7" s="1">
        <f>IF(Table2[[#This Row],[Account Group]]="",Table2[[#This Row],[YTD Net]],SUMIF(Table2[Account Group],Table2[[#This Row],[Account Group]],Table2[YTD Net]))</f>
        <v>260703.13600000003</v>
      </c>
      <c r="J7" t="s">
        <v>36</v>
      </c>
      <c r="K7">
        <v>52</v>
      </c>
      <c r="L7" t="s">
        <v>9</v>
      </c>
    </row>
    <row r="8" spans="1:13" x14ac:dyDescent="0.25">
      <c r="A8" t="s">
        <v>16</v>
      </c>
      <c r="B8" t="s">
        <v>15</v>
      </c>
      <c r="D8" t="s">
        <v>5</v>
      </c>
      <c r="E8">
        <v>95014</v>
      </c>
      <c r="F8" s="1">
        <v>130879.55</v>
      </c>
      <c r="G8" s="1">
        <v>418814.56000000006</v>
      </c>
      <c r="H8" s="2">
        <f>IF(Table2[[#This Row],[Account Group]]="",Table2[[#This Row],[MTD Net]],SUMIF(Table2[Account Group],Table2[[#This Row],[Account Group]],Table2[MTD Net]))</f>
        <v>130879.55</v>
      </c>
      <c r="I8" s="1">
        <f>IF(Table2[[#This Row],[Account Group]]="",Table2[[#This Row],[YTD Net]],SUMIF(Table2[Account Group],Table2[[#This Row],[Account Group]],Table2[YTD Net]))</f>
        <v>418814.56000000006</v>
      </c>
      <c r="J8" s="3" t="s">
        <v>37</v>
      </c>
      <c r="K8">
        <v>21</v>
      </c>
      <c r="L8" t="s">
        <v>41</v>
      </c>
    </row>
    <row r="9" spans="1:13" x14ac:dyDescent="0.25">
      <c r="A9" t="s">
        <v>18</v>
      </c>
      <c r="B9" t="s">
        <v>17</v>
      </c>
      <c r="D9" t="s">
        <v>8</v>
      </c>
      <c r="E9" t="s">
        <v>24</v>
      </c>
      <c r="F9" s="1">
        <v>22315.06</v>
      </c>
      <c r="G9" s="1">
        <v>71408.19200000001</v>
      </c>
      <c r="H9" s="2">
        <f>IF(Table2[[#This Row],[Account Group]]="",Table2[[#This Row],[MTD Net]],SUMIF(Table2[Account Group],Table2[[#This Row],[Account Group]],Table2[MTD Net]))</f>
        <v>22315.06</v>
      </c>
      <c r="I9" s="1">
        <f>IF(Table2[[#This Row],[Account Group]]="",Table2[[#This Row],[YTD Net]],SUMIF(Table2[Account Group],Table2[[#This Row],[Account Group]],Table2[YTD Net]))</f>
        <v>71408.19200000001</v>
      </c>
      <c r="J9" t="s">
        <v>38</v>
      </c>
      <c r="K9">
        <v>456</v>
      </c>
      <c r="L9" t="s">
        <v>41</v>
      </c>
    </row>
    <row r="10" spans="1:13" x14ac:dyDescent="0.25">
      <c r="A10" t="s">
        <v>20</v>
      </c>
      <c r="B10" t="s">
        <v>19</v>
      </c>
      <c r="D10" t="s">
        <v>6</v>
      </c>
      <c r="E10">
        <v>60502</v>
      </c>
      <c r="F10" s="1">
        <v>524.11</v>
      </c>
      <c r="G10" s="1">
        <v>1677.152</v>
      </c>
      <c r="H10" s="2">
        <f>IF(Table2[[#This Row],[Account Group]]="",Table2[[#This Row],[MTD Net]],SUMIF(Table2[Account Group],Table2[[#This Row],[Account Group]],Table2[MTD Net]))</f>
        <v>524.11</v>
      </c>
      <c r="I10" s="1">
        <f>IF(Table2[[#This Row],[Account Group]]="",Table2[[#This Row],[YTD Net]],SUMIF(Table2[Account Group],Table2[[#This Row],[Account Group]],Table2[YTD Net]))</f>
        <v>1677.152</v>
      </c>
      <c r="J10" t="s">
        <v>39</v>
      </c>
      <c r="K10">
        <v>22</v>
      </c>
      <c r="L10" s="4" t="s">
        <v>9</v>
      </c>
    </row>
    <row r="11" spans="1:13" x14ac:dyDescent="0.25">
      <c r="A11" t="s">
        <v>22</v>
      </c>
      <c r="B11" t="s">
        <v>21</v>
      </c>
      <c r="D11" t="s">
        <v>10</v>
      </c>
      <c r="E11">
        <v>73128</v>
      </c>
      <c r="F11" s="1">
        <v>2856.66</v>
      </c>
      <c r="G11" s="1">
        <v>9141.3119999999999</v>
      </c>
      <c r="H11" s="2">
        <f>IF(Table2[[#This Row],[Account Group]]="",Table2[[#This Row],[MTD Net]],SUMIF(Table2[Account Group],Table2[[#This Row],[Account Group]],Table2[MTD Net]))</f>
        <v>2856.66</v>
      </c>
      <c r="I11" s="1">
        <f>IF(Table2[[#This Row],[Account Group]]="",Table2[[#This Row],[YTD Net]],SUMIF(Table2[Account Group],Table2[[#This Row],[Account Group]],Table2[YTD Net]))</f>
        <v>9141.3119999999999</v>
      </c>
      <c r="J11" t="s">
        <v>40</v>
      </c>
      <c r="K11">
        <v>18</v>
      </c>
      <c r="L11" t="s">
        <v>9</v>
      </c>
    </row>
  </sheetData>
  <mergeCells count="1">
    <mergeCell ref="J1:L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F889-ED58-4098-840C-71997BBACC42}">
  <dimension ref="A1:B14"/>
  <sheetViews>
    <sheetView workbookViewId="0">
      <selection activeCell="B11" sqref="B11"/>
    </sheetView>
  </sheetViews>
  <sheetFormatPr defaultRowHeight="15" x14ac:dyDescent="0.25"/>
  <cols>
    <col min="1" max="1" width="16.28515625" bestFit="1" customWidth="1"/>
    <col min="2" max="2" width="9.85546875" bestFit="1" customWidth="1"/>
  </cols>
  <sheetData>
    <row r="1" spans="1:2" x14ac:dyDescent="0.25">
      <c r="A1" t="s">
        <v>31</v>
      </c>
      <c r="B1" t="s">
        <v>43</v>
      </c>
    </row>
    <row r="2" spans="1:2" x14ac:dyDescent="0.25">
      <c r="A2" t="s">
        <v>44</v>
      </c>
      <c r="B2">
        <v>555</v>
      </c>
    </row>
    <row r="3" spans="1:2" x14ac:dyDescent="0.25">
      <c r="A3" t="s">
        <v>45</v>
      </c>
      <c r="B3">
        <v>666</v>
      </c>
    </row>
    <row r="4" spans="1:2" x14ac:dyDescent="0.25">
      <c r="A4" t="s">
        <v>46</v>
      </c>
      <c r="B4">
        <v>777</v>
      </c>
    </row>
    <row r="11" spans="1:2" x14ac:dyDescent="0.25">
      <c r="A11" t="s">
        <v>47</v>
      </c>
      <c r="B11" t="s">
        <v>48</v>
      </c>
    </row>
    <row r="12" spans="1:2" x14ac:dyDescent="0.25">
      <c r="A12" t="s">
        <v>49</v>
      </c>
      <c r="B12" t="s">
        <v>52</v>
      </c>
    </row>
    <row r="13" spans="1:2" x14ac:dyDescent="0.25">
      <c r="A13" t="s">
        <v>50</v>
      </c>
      <c r="B13" t="s">
        <v>53</v>
      </c>
    </row>
    <row r="14" spans="1:2" x14ac:dyDescent="0.25">
      <c r="A14" t="s">
        <v>51</v>
      </c>
      <c r="B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EOM</vt:lpstr>
      <vt:lpstr>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2025-04-17T13:34:46Z</dcterms:created>
  <dcterms:modified xsi:type="dcterms:W3CDTF">2025-04-17T14:49:50Z</dcterms:modified>
</cp:coreProperties>
</file>